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ENE\INF_ELABORADA\"/>
    </mc:Choice>
  </mc:AlternateContent>
  <bookViews>
    <workbookView visibility="hidden" minimized="1" xWindow="0" yWindow="0" windowWidth="24000" windowHeight="8232" activeTab="2"/>
  </bookViews>
  <sheets>
    <sheet name="Indice" sheetId="40" r:id="rId1"/>
    <sheet name="P2" sheetId="29" r:id="rId2"/>
    <sheet name="P1" sheetId="6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2">'P1'!$A$1:$L$34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1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1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2">'P1'!ccc</definedName>
    <definedName name="CCC" localSheetId="11">#REF!</definedName>
    <definedName name="CCC" localSheetId="12">#REF!</definedName>
    <definedName name="ccc" localSheetId="13">'P13'!ccc</definedName>
    <definedName name="ccc" localSheetId="1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1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2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1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2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1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1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2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1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2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1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1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1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1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1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1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1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1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1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1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1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1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1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1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1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1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1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1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1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1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1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1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1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1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2">'P1'!nnn</definedName>
    <definedName name="nnn" localSheetId="13">'P13'!nnn</definedName>
    <definedName name="nnn" localSheetId="1">'P2'!nnn</definedName>
    <definedName name="nnn" localSheetId="3">'P3'!nnn</definedName>
    <definedName name="nnn">[1]!nnn</definedName>
    <definedName name="nnnn" localSheetId="0">Indice!nnnn</definedName>
    <definedName name="nnnn" localSheetId="2">'P1'!nnnn</definedName>
    <definedName name="nnnn" localSheetId="13">'P13'!nnnn</definedName>
    <definedName name="nnnn" localSheetId="1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1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2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1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1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1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1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1">'P2'!x</definedName>
    <definedName name="x" localSheetId="3">'P3'!x</definedName>
    <definedName name="x">[1]!x</definedName>
    <definedName name="XX" localSheetId="0">Indice!XX</definedName>
    <definedName name="XX" localSheetId="2">'P1'!XX</definedName>
    <definedName name="XX" localSheetId="13">'P13'!XX</definedName>
    <definedName name="XX" localSheetId="1">'P2'!XX</definedName>
    <definedName name="XX" localSheetId="3">'P3'!XX</definedName>
    <definedName name="XX">[1]!XX</definedName>
    <definedName name="xxx" localSheetId="0">Indice!xxx</definedName>
    <definedName name="xxx" localSheetId="2">'P1'!xxx</definedName>
    <definedName name="xxx" localSheetId="13">'P13'!xxx</definedName>
    <definedName name="xxx" localSheetId="1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1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1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7" i="41" l="1"/>
  <c r="C198" i="41" l="1"/>
  <c r="C119" i="41" l="1"/>
  <c r="D119" i="41"/>
  <c r="E119" i="41"/>
  <c r="F119" i="41"/>
  <c r="G119" i="41"/>
  <c r="H119" i="41"/>
  <c r="I119" i="41"/>
  <c r="J119" i="41"/>
  <c r="K119" i="41"/>
  <c r="L119" i="41"/>
  <c r="M119" i="41"/>
  <c r="N119" i="41"/>
  <c r="C120" i="41"/>
  <c r="D120" i="41"/>
  <c r="E120" i="41"/>
  <c r="F120" i="41"/>
  <c r="G120" i="41"/>
  <c r="H120" i="41"/>
  <c r="I120" i="41"/>
  <c r="J120" i="41"/>
  <c r="K120" i="41"/>
  <c r="L120" i="41"/>
  <c r="M120" i="41"/>
  <c r="N120" i="41"/>
  <c r="O120" i="41"/>
  <c r="O119" i="41"/>
  <c r="C122" i="41" l="1"/>
  <c r="D122" i="41"/>
  <c r="E122" i="41"/>
  <c r="F122" i="41"/>
  <c r="G122" i="41"/>
  <c r="H122" i="41"/>
  <c r="I122" i="41"/>
  <c r="J122" i="41"/>
  <c r="K122" i="41"/>
  <c r="L122" i="41"/>
  <c r="M122" i="41"/>
  <c r="N122" i="41"/>
  <c r="O122" i="41"/>
  <c r="Y198" i="41" l="1"/>
  <c r="Z198" i="41"/>
  <c r="D198" i="41"/>
  <c r="E198" i="41"/>
  <c r="F198" i="41"/>
  <c r="G198" i="41"/>
  <c r="H198" i="41"/>
  <c r="I198" i="41"/>
  <c r="J198" i="41"/>
  <c r="K198" i="41"/>
  <c r="L198" i="41"/>
  <c r="M198" i="41"/>
  <c r="N198" i="41"/>
  <c r="O198" i="41"/>
  <c r="P198" i="41"/>
  <c r="Q198" i="41"/>
  <c r="R198" i="41"/>
  <c r="S198" i="41"/>
  <c r="T198" i="41"/>
  <c r="U198" i="41"/>
  <c r="V198" i="41"/>
  <c r="W198" i="41"/>
  <c r="X198" i="41"/>
  <c r="AA194" i="41"/>
  <c r="AA195" i="41"/>
  <c r="AA198" i="41" l="1"/>
  <c r="F35" i="41"/>
  <c r="F38" i="41" l="1"/>
  <c r="C57" i="41" l="1"/>
  <c r="C41" i="41"/>
  <c r="F21" i="6" l="1"/>
  <c r="D147" i="41" l="1"/>
  <c r="E147" i="41"/>
  <c r="F147" i="41"/>
  <c r="G147" i="41"/>
  <c r="H147" i="41"/>
  <c r="I147" i="41"/>
  <c r="J147" i="41"/>
  <c r="K147" i="41"/>
  <c r="L147" i="41"/>
  <c r="M147" i="41"/>
  <c r="N147" i="41"/>
  <c r="O147" i="41"/>
  <c r="C146" i="41"/>
  <c r="D146" i="41"/>
  <c r="E146" i="41"/>
  <c r="F146" i="41"/>
  <c r="G146" i="41"/>
  <c r="H146" i="41"/>
  <c r="I146" i="41"/>
  <c r="J146" i="41"/>
  <c r="K146" i="41"/>
  <c r="L146" i="41"/>
  <c r="M146" i="41"/>
  <c r="N146" i="41"/>
  <c r="O146" i="41"/>
  <c r="F54" i="41" l="1"/>
  <c r="C21" i="41" l="1"/>
  <c r="F37" i="41" l="1"/>
  <c r="C49" i="41"/>
  <c r="F53" i="41"/>
  <c r="C65" i="41"/>
  <c r="O123" i="41"/>
  <c r="N123" i="41" l="1"/>
  <c r="J123" i="41"/>
  <c r="F123" i="41"/>
  <c r="M123" i="41"/>
  <c r="I123" i="41"/>
  <c r="E123" i="41"/>
  <c r="L123" i="41"/>
  <c r="H123" i="41"/>
  <c r="D123" i="41"/>
  <c r="K123" i="41"/>
  <c r="G123" i="41"/>
  <c r="C123" i="41"/>
  <c r="C88" i="41"/>
  <c r="D88" i="41"/>
  <c r="E88" i="41"/>
  <c r="F88" i="41"/>
  <c r="G88" i="41"/>
  <c r="H88" i="41"/>
  <c r="I88" i="41"/>
  <c r="J88" i="41"/>
  <c r="K88" i="41"/>
  <c r="L88" i="41"/>
  <c r="M88" i="41"/>
  <c r="N88" i="41"/>
  <c r="C89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O88" i="41"/>
  <c r="O91" i="41" l="1"/>
  <c r="N91" i="41"/>
  <c r="M91" i="41"/>
  <c r="L91" i="41"/>
  <c r="K91" i="41"/>
  <c r="J91" i="41"/>
  <c r="I91" i="41"/>
  <c r="H91" i="41"/>
  <c r="G91" i="41"/>
  <c r="F91" i="41"/>
  <c r="E91" i="41"/>
  <c r="D91" i="41"/>
  <c r="C91" i="41"/>
  <c r="C29" i="41"/>
  <c r="C27" i="41"/>
  <c r="C26" i="41"/>
  <c r="C32" i="41" l="1"/>
  <c r="C31" i="41"/>
  <c r="C30" i="41"/>
  <c r="C28" i="41"/>
  <c r="C25" i="41"/>
  <c r="C23" i="41"/>
  <c r="C24" i="41"/>
  <c r="C22" i="41"/>
  <c r="C33" i="41" l="1"/>
  <c r="D21" i="41" s="1"/>
  <c r="E76" i="43"/>
  <c r="D24" i="41" l="1"/>
  <c r="D23" i="41"/>
  <c r="D22" i="41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C17" i="41" l="1"/>
  <c r="D11" i="41" s="1"/>
  <c r="C20" i="6" l="1"/>
  <c r="C92" i="41" l="1"/>
  <c r="F70" i="43" l="1"/>
  <c r="H70" i="43"/>
  <c r="K70" i="43"/>
  <c r="J70" i="43" s="1"/>
  <c r="F71" i="43"/>
  <c r="H71" i="43"/>
  <c r="K71" i="43"/>
  <c r="J71" i="43" s="1"/>
  <c r="F72" i="43"/>
  <c r="H72" i="43"/>
  <c r="K72" i="43"/>
  <c r="J72" i="43" s="1"/>
  <c r="H73" i="43"/>
  <c r="K73" i="43"/>
  <c r="J73" i="43" s="1"/>
  <c r="F74" i="43"/>
  <c r="H74" i="43"/>
  <c r="K74" i="43"/>
  <c r="J74" i="43" s="1"/>
  <c r="F75" i="43"/>
  <c r="H75" i="43"/>
  <c r="K75" i="43"/>
  <c r="J75" i="43" s="1"/>
  <c r="O149" i="41" l="1"/>
  <c r="C76" i="43"/>
  <c r="D76" i="43"/>
  <c r="G76" i="43"/>
  <c r="I76" i="43"/>
  <c r="D190" i="41"/>
  <c r="E190" i="41" s="1"/>
  <c r="E149" i="41"/>
  <c r="I149" i="41"/>
  <c r="J149" i="41"/>
  <c r="M149" i="41"/>
  <c r="N149" i="41"/>
  <c r="M150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12" i="41"/>
  <c r="D13" i="41" l="1"/>
  <c r="D7" i="41"/>
  <c r="D16" i="41"/>
  <c r="D6" i="41"/>
  <c r="D15" i="41"/>
  <c r="D10" i="41"/>
  <c r="D5" i="41"/>
  <c r="D14" i="41"/>
  <c r="D8" i="41"/>
  <c r="H76" i="43"/>
  <c r="F76" i="43"/>
  <c r="K76" i="43"/>
  <c r="J76" i="43" s="1"/>
  <c r="E150" i="41"/>
  <c r="K149" i="41"/>
  <c r="G149" i="41"/>
  <c r="C149" i="41"/>
  <c r="L150" i="41"/>
  <c r="H150" i="41"/>
  <c r="D150" i="41"/>
  <c r="I150" i="41"/>
  <c r="F149" i="41"/>
  <c r="O150" i="41"/>
  <c r="K150" i="41"/>
  <c r="G150" i="41"/>
  <c r="C150" i="41"/>
  <c r="L149" i="41"/>
  <c r="H149" i="41"/>
  <c r="D149" i="41"/>
  <c r="N150" i="41"/>
  <c r="J150" i="41"/>
  <c r="F150" i="41"/>
  <c r="D28" i="41"/>
  <c r="J21" i="6"/>
  <c r="H21" i="6"/>
  <c r="G6" i="41" l="1"/>
  <c r="D32" i="41"/>
  <c r="D30" i="41"/>
  <c r="D31" i="41"/>
  <c r="D29" i="41"/>
  <c r="D26" i="41"/>
  <c r="D9" i="41"/>
  <c r="D17" i="41" s="1"/>
  <c r="D27" i="41"/>
  <c r="D25" i="41" l="1"/>
  <c r="G22" i="41"/>
  <c r="G5" i="41"/>
  <c r="K8" i="6"/>
  <c r="I8" i="6"/>
  <c r="G21" i="41" l="1"/>
  <c r="D33" i="4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</calcChain>
</file>

<file path=xl/sharedStrings.xml><?xml version="1.0" encoding="utf-8"?>
<sst xmlns="http://schemas.openxmlformats.org/spreadsheetml/2006/main" count="819" uniqueCount="543">
  <si>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</si>
  <si>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</si>
  <si>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</si>
  <si>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</si>
  <si>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</si>
  <si>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</si>
  <si>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</si>
  <si>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</si>
  <si>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</si>
  <si>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</si>
  <si>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</si>
  <si>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</si>
  <si>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</si>
  <si>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</si>
  <si>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</si>
  <si>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</si>
  <si>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</si>
  <si>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</si>
  <si>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</si>
  <si>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Fecha</t>
  </si>
  <si>
    <t>Dia</t>
  </si>
  <si>
    <t>Sin emisiones CO2 (GWh)</t>
  </si>
  <si>
    <t>Con emisiones CO2 (GWh)</t>
  </si>
  <si>
    <t>Con emisiones CO2: carbón, fuel/gas, ciclo combinado, cogeneración y residuos.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</si>
  <si>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</si>
  <si>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</si>
  <si>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</si>
  <si>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</si>
  <si>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</si>
  <si>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</si>
  <si>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</si>
  <si>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</si>
  <si>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</si>
  <si>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</si>
  <si>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</si>
  <si>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</si>
  <si>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</si>
  <si>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</si>
  <si>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</si>
  <si>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</si>
  <si>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</si>
  <si>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</si>
  <si>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</si>
  <si>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</si>
  <si>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</si>
  <si>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</si>
  <si>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</si>
  <si>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</si>
  <si>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</si>
  <si>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</si>
  <si>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</si>
  <si>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</si>
  <si>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</si>
  <si>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</si>
  <si>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</si>
  <si>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</si>
  <si>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</si>
  <si>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</si>
  <si>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</si>
  <si>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</si>
  <si>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</si>
  <si>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</si>
  <si>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</si>
  <si>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</si>
  <si>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</si>
  <si>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</si>
  <si>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</si>
  <si>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</si>
  <si>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</si>
  <si>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</si>
  <si>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</si>
  <si>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</si>
  <si>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</si>
  <si>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</si>
  <si>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</si>
  <si>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</si>
  <si>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</si>
  <si>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</si>
  <si>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</si>
  <si>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</si>
  <si>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</si>
  <si>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</si>
  <si>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t>Fuel-Gas</t>
  </si>
  <si>
    <t>E. Peninsula Baleares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</si>
  <si>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</si>
  <si>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</si>
  <si>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</si>
  <si>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</si>
  <si>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</si>
  <si>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</si>
  <si>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</si>
  <si>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 xml:space="preserve">Evolución de la generación renovable y no renovable peninsular </t>
  </si>
  <si>
    <t>Turbinación bombeo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</si>
  <si>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</si>
  <si>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</si>
  <si>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</si>
  <si>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</si>
  <si>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</si>
  <si>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</si>
  <si>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</si>
  <si>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</si>
  <si>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</si>
  <si>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</si>
  <si>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Sin emisiones CO2: hidráulica, turbinación bombeo, nuclear, eólica, solar fotovoltaica, solar térmica y otras renovables.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</si>
  <si>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</si>
  <si>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</si>
  <si>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</si>
  <si>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</si>
  <si>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</si>
  <si>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</si>
  <si>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</si>
  <si>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</si>
  <si>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</si>
  <si>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</si>
  <si>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</si>
  <si>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Enero 2018</t>
  </si>
  <si>
    <t>% 18/17</t>
  </si>
  <si>
    <t>Estructura de generacion mensual de energía eléctrica peninsular 04/01/2018</t>
  </si>
  <si>
    <t>Estructura de generacion mensual de energía eléctrica peninsular 12/02/2016</t>
  </si>
  <si>
    <t>E</t>
  </si>
  <si>
    <t>F</t>
  </si>
  <si>
    <t>M</t>
  </si>
  <si>
    <t>A</t>
  </si>
  <si>
    <t>J</t>
  </si>
  <si>
    <t>S</t>
  </si>
  <si>
    <t>O</t>
  </si>
  <si>
    <t>N</t>
  </si>
  <si>
    <t>D</t>
  </si>
  <si>
    <t>04 enero 2018</t>
  </si>
  <si>
    <t>2017 Enero</t>
  </si>
  <si>
    <t>Día 01/01/2017</t>
  </si>
  <si>
    <t>Día 02/01/2017</t>
  </si>
  <si>
    <t>Día 03/01/2017</t>
  </si>
  <si>
    <t>Día 04/01/2017</t>
  </si>
  <si>
    <t>Día 05/01/2017</t>
  </si>
  <si>
    <t>Día 06/01/2017</t>
  </si>
  <si>
    <t>Día 07/01/2017</t>
  </si>
  <si>
    <t>Día 08/01/2017</t>
  </si>
  <si>
    <t>Día 09/01/2017</t>
  </si>
  <si>
    <t>Día 10/01/2017</t>
  </si>
  <si>
    <t>Día 11/01/2017</t>
  </si>
  <si>
    <t>Día 12/01/2017</t>
  </si>
  <si>
    <t>Día 13/01/2017</t>
  </si>
  <si>
    <t>Día 14/01/2017</t>
  </si>
  <si>
    <t>Día 15/01/2017</t>
  </si>
  <si>
    <t>Día 16/01/2017</t>
  </si>
  <si>
    <t>Día 17/01/2017</t>
  </si>
  <si>
    <t>Día 18/01/2017</t>
  </si>
  <si>
    <t>Día 19/01/2017</t>
  </si>
  <si>
    <t>Día 20/01/2017</t>
  </si>
  <si>
    <t>Día 21/01/2017</t>
  </si>
  <si>
    <t>Día 22/01/2017</t>
  </si>
  <si>
    <t>Día 23/01/2017</t>
  </si>
  <si>
    <t>Día 24/01/2017</t>
  </si>
  <si>
    <t>Día 25/01/2017</t>
  </si>
  <si>
    <t>Día 26/01/2017</t>
  </si>
  <si>
    <t>Día 27/01/2017</t>
  </si>
  <si>
    <t>Día 28/01/2017</t>
  </si>
  <si>
    <t>Día 29/01/2017</t>
  </si>
  <si>
    <t>Día 30/01/2017</t>
  </si>
  <si>
    <t>Día 31/01/2017</t>
  </si>
  <si>
    <t>2017 Febrero</t>
  </si>
  <si>
    <t>Día 01/02/2017</t>
  </si>
  <si>
    <t>Día 02/02/2017</t>
  </si>
  <si>
    <t>Día 03/02/2017</t>
  </si>
  <si>
    <t>Día 04/02/2017</t>
  </si>
  <si>
    <t>Día 05/02/2017</t>
  </si>
  <si>
    <t>Día 06/02/2017</t>
  </si>
  <si>
    <t>Día 07/02/2017</t>
  </si>
  <si>
    <t>Día 08/02/2017</t>
  </si>
  <si>
    <t>Día 09/02/2017</t>
  </si>
  <si>
    <t>Día 10/02/2017</t>
  </si>
  <si>
    <t>Día 11/02/2017</t>
  </si>
  <si>
    <t>Día 12/02/2017</t>
  </si>
  <si>
    <t>Día 13/02/2017</t>
  </si>
  <si>
    <t>Día 14/02/2017</t>
  </si>
  <si>
    <t>Día 15/02/2017</t>
  </si>
  <si>
    <t>Día 16/02/2017</t>
  </si>
  <si>
    <t>Día 17/02/2017</t>
  </si>
  <si>
    <t>Día 18/02/2017</t>
  </si>
  <si>
    <t>Día 19/02/2017</t>
  </si>
  <si>
    <t>Día 20/02/2017</t>
  </si>
  <si>
    <t>Día 21/02/2017</t>
  </si>
  <si>
    <t>Día 22/02/2017</t>
  </si>
  <si>
    <t>Día 23/02/2017</t>
  </si>
  <si>
    <t>Día 24/02/2017</t>
  </si>
  <si>
    <t>Día 25/02/2017</t>
  </si>
  <si>
    <t>Día 26/02/2017</t>
  </si>
  <si>
    <t>Día 27/02/2017</t>
  </si>
  <si>
    <t>Día 28/02/2017</t>
  </si>
  <si>
    <t>2017 Marzo</t>
  </si>
  <si>
    <t>Día 01/03/2017</t>
  </si>
  <si>
    <t>Día 02/03/2017</t>
  </si>
  <si>
    <t>Día 03/03/2017</t>
  </si>
  <si>
    <t>Día 04/03/2017</t>
  </si>
  <si>
    <t>Día 05/03/2017</t>
  </si>
  <si>
    <t>Día 06/03/2017</t>
  </si>
  <si>
    <t>Día 07/03/2017</t>
  </si>
  <si>
    <t>Día 08/03/2017</t>
  </si>
  <si>
    <t>Día 09/03/2017</t>
  </si>
  <si>
    <t>Día 10/03/2017</t>
  </si>
  <si>
    <t>Día 11/03/2017</t>
  </si>
  <si>
    <t>Día 12/03/2017</t>
  </si>
  <si>
    <t>Día 13/03/2017</t>
  </si>
  <si>
    <t>Día 14/03/2017</t>
  </si>
  <si>
    <t>Día 15/03/2017</t>
  </si>
  <si>
    <t>Día 16/03/2017</t>
  </si>
  <si>
    <t>Día 17/03/2017</t>
  </si>
  <si>
    <t>Día 18/03/2017</t>
  </si>
  <si>
    <t>Día 19/03/2017</t>
  </si>
  <si>
    <t>Día 20/03/2017</t>
  </si>
  <si>
    <t>Día 21/03/2017</t>
  </si>
  <si>
    <t>Día 22/03/2017</t>
  </si>
  <si>
    <t>Día 23/03/2017</t>
  </si>
  <si>
    <t>Día 24/03/2017</t>
  </si>
  <si>
    <t>Día 25/03/2017</t>
  </si>
  <si>
    <t>Día 26/03/2017</t>
  </si>
  <si>
    <t>Día 27/03/2017</t>
  </si>
  <si>
    <t>Día 28/03/2017</t>
  </si>
  <si>
    <t>Día 29/03/2017</t>
  </si>
  <si>
    <t>Día 30/03/2017</t>
  </si>
  <si>
    <t>Día 31/03/2017</t>
  </si>
  <si>
    <t>2017 Abril</t>
  </si>
  <si>
    <t>Día 01/04/2017</t>
  </si>
  <si>
    <t>Día 02/04/2017</t>
  </si>
  <si>
    <t>Día 03/04/2017</t>
  </si>
  <si>
    <t>Día 04/04/2017</t>
  </si>
  <si>
    <t>Día 05/04/2017</t>
  </si>
  <si>
    <t>Día 06/04/2017</t>
  </si>
  <si>
    <t>Día 07/04/2017</t>
  </si>
  <si>
    <t>Día 08/04/2017</t>
  </si>
  <si>
    <t>Día 09/04/2017</t>
  </si>
  <si>
    <t>Día 10/04/2017</t>
  </si>
  <si>
    <t>Día 11/04/2017</t>
  </si>
  <si>
    <t>Día 12/04/2017</t>
  </si>
  <si>
    <t>Día 13/04/2017</t>
  </si>
  <si>
    <t>Día 14/04/2017</t>
  </si>
  <si>
    <t>Día 15/04/2017</t>
  </si>
  <si>
    <t>Día 16/04/2017</t>
  </si>
  <si>
    <t>Día 17/04/2017</t>
  </si>
  <si>
    <t>Día 18/04/2017</t>
  </si>
  <si>
    <t>Día 19/04/2017</t>
  </si>
  <si>
    <t>Día 20/04/2017</t>
  </si>
  <si>
    <t>Día 21/04/2017</t>
  </si>
  <si>
    <t>Día 22/04/2017</t>
  </si>
  <si>
    <t>Día 23/04/2017</t>
  </si>
  <si>
    <t>Día 24/04/2017</t>
  </si>
  <si>
    <t>Día 25/04/2017</t>
  </si>
  <si>
    <t>Día 26/04/2017</t>
  </si>
  <si>
    <t>Día 27/04/2017</t>
  </si>
  <si>
    <t>Día 28/04/2017</t>
  </si>
  <si>
    <t>Día 29/04/2017</t>
  </si>
  <si>
    <t>Día 30/04/2017</t>
  </si>
  <si>
    <t>2017 Mayo</t>
  </si>
  <si>
    <t>Día 01/05/2017</t>
  </si>
  <si>
    <t>Día 02/05/2017</t>
  </si>
  <si>
    <t>Día 03/05/2017</t>
  </si>
  <si>
    <t>Día 04/05/2017</t>
  </si>
  <si>
    <t>Día 05/05/2017</t>
  </si>
  <si>
    <t>Día 06/05/2017</t>
  </si>
  <si>
    <t>Día 07/05/2017</t>
  </si>
  <si>
    <t>Día 08/05/2017</t>
  </si>
  <si>
    <t>Día 09/05/2017</t>
  </si>
  <si>
    <t>Día 10/05/2017</t>
  </si>
  <si>
    <t>Día 11/05/2017</t>
  </si>
  <si>
    <t>Día 12/05/2017</t>
  </si>
  <si>
    <t>Día 13/05/2017</t>
  </si>
  <si>
    <t>Día 14/05/2017</t>
  </si>
  <si>
    <t>Día 15/05/2017</t>
  </si>
  <si>
    <t>Día 16/05/2017</t>
  </si>
  <si>
    <t>Día 17/05/2017</t>
  </si>
  <si>
    <t>Día 18/05/2017</t>
  </si>
  <si>
    <t>Día 19/05/2017</t>
  </si>
  <si>
    <t>Día 20/05/2017</t>
  </si>
  <si>
    <t>Día 21/05/2017</t>
  </si>
  <si>
    <t>Día 22/05/2017</t>
  </si>
  <si>
    <t>Día 23/05/2017</t>
  </si>
  <si>
    <t>Día 24/05/2017</t>
  </si>
  <si>
    <t>Día 25/05/2017</t>
  </si>
  <si>
    <t>Día 26/05/2017</t>
  </si>
  <si>
    <t>Día 27/05/2017</t>
  </si>
  <si>
    <t>Día 28/05/2017</t>
  </si>
  <si>
    <t>Día 29/05/2017</t>
  </si>
  <si>
    <t>Día 30/05/2017</t>
  </si>
  <si>
    <t>Día 31/05/2017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</si>
  <si>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</si>
  <si>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</si>
  <si>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</si>
  <si>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</si>
  <si>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</si>
  <si>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</si>
  <si>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</si>
  <si>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</si>
  <si>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</si>
  <si>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</si>
  <si>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</si>
  <si>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</si>
  <si>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</si>
  <si>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</si>
  <si>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</si>
  <si>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</si>
  <si>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</si>
  <si>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</si>
  <si>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</si>
  <si>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</si>
  <si>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</si>
  <si>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</si>
  <si>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</si>
  <si>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</si>
  <si>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</si>
  <si>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</si>
  <si>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</si>
  <si>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</si>
  <si>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</si>
  <si>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</si>
  <si>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</si>
  <si>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t>2017 Julio</t>
  </si>
  <si>
    <t>Día 01/07/2017</t>
  </si>
  <si>
    <t>Día 02/07/2017</t>
  </si>
  <si>
    <t>Día 03/07/2017</t>
  </si>
  <si>
    <t>Día 04/07/2017</t>
  </si>
  <si>
    <t>Día 05/07/2017</t>
  </si>
  <si>
    <t>Día 06/07/2017</t>
  </si>
  <si>
    <t>Día 07/07/2017</t>
  </si>
  <si>
    <t>Día 08/07/2017</t>
  </si>
  <si>
    <t>Día 09/07/2017</t>
  </si>
  <si>
    <t>Día 10/07/2017</t>
  </si>
  <si>
    <t>Día 11/07/2017</t>
  </si>
  <si>
    <t>Día 12/07/2017</t>
  </si>
  <si>
    <t>Día 13/07/2017</t>
  </si>
  <si>
    <t>Día 14/07/2017</t>
  </si>
  <si>
    <t>Día 15/07/2017</t>
  </si>
  <si>
    <t>Día 16/07/2017</t>
  </si>
  <si>
    <t>Día 17/07/2017</t>
  </si>
  <si>
    <t>Día 18/07/2017</t>
  </si>
  <si>
    <t>Día 19/07/2017</t>
  </si>
  <si>
    <t>Día 20/07/2017</t>
  </si>
  <si>
    <t>Día 21/07/2017</t>
  </si>
  <si>
    <t>Día 22/07/2017</t>
  </si>
  <si>
    <t>Día 23/07/2017</t>
  </si>
  <si>
    <t>Día 24/07/2017</t>
  </si>
  <si>
    <t>Día 25/07/2017</t>
  </si>
  <si>
    <t>Día 26/07/2017</t>
  </si>
  <si>
    <t>Día 27/07/2017</t>
  </si>
  <si>
    <t>Día 28/07/2017</t>
  </si>
  <si>
    <t>Día 29/07/2017</t>
  </si>
  <si>
    <t>Día 30/07/2017</t>
  </si>
  <si>
    <t>Día 31/07/2017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</si>
  <si>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</si>
  <si>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</si>
  <si>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</si>
  <si>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</si>
  <si>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</si>
  <si>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</si>
  <si>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</si>
  <si>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</si>
  <si>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</si>
  <si>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</si>
  <si>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</si>
  <si>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</si>
  <si>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</si>
  <si>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</si>
  <si>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</si>
  <si>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</si>
  <si>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</si>
  <si>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</si>
  <si>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</si>
  <si>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</si>
  <si>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</si>
  <si>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</si>
  <si>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</si>
  <si>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</si>
  <si>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</si>
  <si>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</si>
  <si>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</si>
  <si>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</si>
  <si>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</si>
  <si>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</si>
  <si>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</si>
  <si>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</si>
  <si>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</si>
  <si>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</si>
  <si>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</si>
  <si>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</si>
  <si>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</si>
  <si>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</si>
  <si>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</si>
  <si>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</si>
  <si>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</si>
  <si>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</si>
  <si>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</si>
  <si>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</si>
  <si>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</si>
  <si>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</si>
  <si>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</si>
  <si>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</si>
  <si>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</si>
  <si>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</si>
  <si>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</si>
  <si>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</si>
  <si>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</si>
  <si>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</si>
  <si>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</si>
  <si>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</si>
  <si>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</si>
  <si>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</si>
  <si>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</si>
  <si>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</si>
  <si>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</si>
  <si>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</si>
  <si>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</si>
  <si>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</si>
  <si>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</si>
  <si>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</si>
  <si>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</si>
  <si>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</si>
  <si>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</si>
  <si>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</si>
  <si>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</si>
  <si>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</si>
  <si>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</si>
  <si>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</si>
  <si>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</si>
  <si>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</si>
  <si>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</si>
  <si>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</si>
  <si>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</si>
  <si>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</si>
  <si>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</si>
  <si>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</si>
  <si>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</si>
  <si>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</si>
  <si>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</si>
  <si>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</si>
  <si>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</si>
  <si>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</si>
  <si>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</si>
  <si>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</si>
  <si>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</si>
  <si>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</si>
  <si>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</si>
  <si>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</si>
  <si>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</si>
  <si>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</si>
  <si>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</si>
  <si>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</si>
  <si>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</si>
  <si>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</si>
  <si>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</si>
  <si>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</si>
  <si>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</si>
  <si>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</si>
  <si>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</si>
  <si>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</si>
  <si>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</si>
  <si>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</si>
  <si>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</si>
  <si>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</si>
  <si>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</si>
  <si>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</si>
  <si>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</si>
  <si>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</si>
  <si>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</si>
  <si>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</si>
  <si>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</si>
  <si>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</si>
  <si>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</si>
  <si>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</si>
  <si>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</si>
  <si>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</si>
  <si>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</si>
  <si>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</si>
  <si>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</si>
  <si>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</si>
  <si>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</si>
  <si>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</si>
  <si>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</si>
  <si>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</si>
  <si>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</si>
  <si>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</si>
  <si>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</si>
  <si>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</si>
  <si>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</si>
  <si>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</si>
  <si>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</si>
  <si>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</si>
  <si>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</si>
  <si>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</si>
  <si>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</si>
  <si>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</si>
  <si>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</si>
  <si>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</si>
  <si>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</si>
  <si>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</si>
  <si>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</si>
  <si>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</si>
  <si>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</si>
  <si>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</si>
  <si>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</si>
  <si>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</si>
  <si>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</si>
  <si>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</si>
  <si>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</si>
  <si>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</si>
  <si>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</si>
  <si>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</si>
  <si>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</si>
  <si>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</si>
  <si>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</si>
  <si>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</si>
  <si>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</si>
  <si>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</si>
  <si>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</si>
  <si>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</si>
  <si>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</si>
  <si>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</si>
  <si>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</si>
  <si>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</si>
  <si>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</si>
  <si>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</si>
  <si>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</si>
  <si>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</si>
  <si>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</si>
  <si>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</si>
  <si>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</si>
  <si>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</si>
  <si>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</si>
  <si>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</si>
  <si>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</si>
  <si>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</si>
  <si>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</si>
  <si>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</si>
  <si>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</si>
  <si>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</si>
  <si>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</si>
  <si>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</si>
  <si>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</si>
  <si>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</si>
  <si>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Reservas hidroelectricas a 31 de enero de 2018 por cuencas</t>
  </si>
  <si>
    <t>Lunes 01/01/2018 (16:59 h)</t>
  </si>
  <si>
    <t>Lunes 01/01/2018 (18:52 h)</t>
  </si>
  <si>
    <t>Generación eólica / total generación (%)</t>
  </si>
  <si>
    <t>Nota: Todos los porcentajes de variación están referidos al mismo período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</si>
</sst>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4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24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0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70" fontId="15" fillId="0" borderId="0" xfId="0" applyNumberFormat="1" applyFont="1"/>
    <xf numFmtId="49" fontId="34" fillId="0" borderId="0" xfId="0" quotePrefix="1" applyNumberFormat="1" applyFont="1" applyFill="1" applyBorder="1" applyAlignment="1" applyProtection="1"/>
    <xf numFmtId="0" fontId="34" fillId="0" borderId="0" xfId="6" applyFont="1" applyFill="1" applyBorder="1" applyAlignment="1" applyProtection="1">
      <alignment horizontal="left" vertical="top" wrapText="1"/>
    </xf>
    <xf numFmtId="164" fontId="34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6FB114"/>
      <color rgb="FF44B114"/>
      <color rgb="FF385723"/>
      <color rgb="FF004563"/>
      <color rgb="FF007CF9"/>
      <color rgb="FFA0A0A0"/>
      <color rgb="FF9A5CBC"/>
      <color rgb="FFFF0000"/>
      <color rgb="FFE48500"/>
      <color rgb="FF0090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4390243902439024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008130081300814"/>
                  <c:y val="0.130777005815449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9593495934959352"/>
                  <c:y val="5.751633986928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</c:v>
                </c:pt>
                <c:pt idx="3">
                  <c:v>25.1</c:v>
                </c:pt>
                <c:pt idx="4">
                  <c:v>6.4000000000000057</c:v>
                </c:pt>
                <c:pt idx="5">
                  <c:v>0.6</c:v>
                </c:pt>
                <c:pt idx="6">
                  <c:v>0.1</c:v>
                </c:pt>
                <c:pt idx="7">
                  <c:v>23</c:v>
                </c:pt>
                <c:pt idx="8">
                  <c:v>17.100000000000001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1'!$C$129:$O$129</c:f>
              <c:numCache>
                <c:formatCode>#,##0</c:formatCode>
                <c:ptCount val="13"/>
                <c:pt idx="0">
                  <c:v>5285.3739999999998</c:v>
                </c:pt>
                <c:pt idx="1">
                  <c:v>4768.268</c:v>
                </c:pt>
                <c:pt idx="2">
                  <c:v>5270.7340000000004</c:v>
                </c:pt>
                <c:pt idx="3">
                  <c:v>4928.7539999999999</c:v>
                </c:pt>
                <c:pt idx="4">
                  <c:v>4143.7839999999997</c:v>
                </c:pt>
                <c:pt idx="5">
                  <c:v>4049.538</c:v>
                </c:pt>
                <c:pt idx="6">
                  <c:v>4393.4089999999997</c:v>
                </c:pt>
                <c:pt idx="7">
                  <c:v>5080.2929999999997</c:v>
                </c:pt>
                <c:pt idx="8">
                  <c:v>4725.6310000000003</c:v>
                </c:pt>
                <c:pt idx="9">
                  <c:v>4310.2259999999997</c:v>
                </c:pt>
                <c:pt idx="10">
                  <c:v>3615.6709999999998</c:v>
                </c:pt>
                <c:pt idx="11">
                  <c:v>5037.24</c:v>
                </c:pt>
                <c:pt idx="12">
                  <c:v>5088.7084999999997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1'!$B$130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1'!$C$130:$O$130</c:f>
              <c:numCache>
                <c:formatCode>#,##0</c:formatCode>
                <c:ptCount val="13"/>
                <c:pt idx="0">
                  <c:v>5166.1390000000001</c:v>
                </c:pt>
                <c:pt idx="1">
                  <c:v>3326.569</c:v>
                </c:pt>
                <c:pt idx="2">
                  <c:v>1791.5029999999999</c:v>
                </c:pt>
                <c:pt idx="3">
                  <c:v>1901.8214579999999</c:v>
                </c:pt>
                <c:pt idx="4">
                  <c:v>3538.877</c:v>
                </c:pt>
                <c:pt idx="5">
                  <c:v>4289.04</c:v>
                </c:pt>
                <c:pt idx="6">
                  <c:v>4040.0160000000001</c:v>
                </c:pt>
                <c:pt idx="7">
                  <c:v>2977.3270000000002</c:v>
                </c:pt>
                <c:pt idx="8">
                  <c:v>2835.5230000000001</c:v>
                </c:pt>
                <c:pt idx="9">
                  <c:v>3910.402</c:v>
                </c:pt>
                <c:pt idx="10">
                  <c:v>4674.415</c:v>
                </c:pt>
                <c:pt idx="11">
                  <c:v>4141.2920000000004</c:v>
                </c:pt>
                <c:pt idx="12">
                  <c:v>3029.2147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1'!$B$132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1'!$C$132:$O$132</c:f>
              <c:numCache>
                <c:formatCode>#,##0</c:formatCode>
                <c:ptCount val="13"/>
                <c:pt idx="0">
                  <c:v>2932.246369</c:v>
                </c:pt>
                <c:pt idx="1">
                  <c:v>1526.5029999999999</c:v>
                </c:pt>
                <c:pt idx="2">
                  <c:v>1448.9780000000001</c:v>
                </c:pt>
                <c:pt idx="3">
                  <c:v>1247.3969999999999</c:v>
                </c:pt>
                <c:pt idx="4">
                  <c:v>1617.9829999999999</c:v>
                </c:pt>
                <c:pt idx="5">
                  <c:v>3174.7585960000001</c:v>
                </c:pt>
                <c:pt idx="6">
                  <c:v>3712.319</c:v>
                </c:pt>
                <c:pt idx="7">
                  <c:v>3479.8420000000001</c:v>
                </c:pt>
                <c:pt idx="8">
                  <c:v>3215.1759649999999</c:v>
                </c:pt>
                <c:pt idx="9">
                  <c:v>3873.3009999999999</c:v>
                </c:pt>
                <c:pt idx="10">
                  <c:v>4569.8599999999997</c:v>
                </c:pt>
                <c:pt idx="11">
                  <c:v>3056.1640000000002</c:v>
                </c:pt>
                <c:pt idx="12">
                  <c:v>2289.6867000000002</c:v>
                </c:pt>
              </c:numCache>
            </c:numRef>
          </c:val>
          <c:extLst/>
        </c:ser>
        <c:ser>
          <c:idx val="5"/>
          <c:order val="3"/>
          <c:tx>
            <c:strRef>
              <c:f>'Data 1'!$B$136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1'!$C$136:$O$136</c:f>
              <c:numCache>
                <c:formatCode>#,##0</c:formatCode>
                <c:ptCount val="13"/>
                <c:pt idx="0">
                  <c:v>2446.9639999999999</c:v>
                </c:pt>
                <c:pt idx="1">
                  <c:v>2202.8870000000002</c:v>
                </c:pt>
                <c:pt idx="2">
                  <c:v>2387.6999999999998</c:v>
                </c:pt>
                <c:pt idx="3">
                  <c:v>2231.3980000000001</c:v>
                </c:pt>
                <c:pt idx="4">
                  <c:v>2324.529</c:v>
                </c:pt>
                <c:pt idx="5">
                  <c:v>2312.645</c:v>
                </c:pt>
                <c:pt idx="6">
                  <c:v>2395.1</c:v>
                </c:pt>
                <c:pt idx="7">
                  <c:v>2253.4349999999999</c:v>
                </c:pt>
                <c:pt idx="8">
                  <c:v>2268.6190000000001</c:v>
                </c:pt>
                <c:pt idx="9">
                  <c:v>2384.598</c:v>
                </c:pt>
                <c:pt idx="10">
                  <c:v>2434.4810000000002</c:v>
                </c:pt>
                <c:pt idx="11">
                  <c:v>2486.0529999999999</c:v>
                </c:pt>
                <c:pt idx="12">
                  <c:v>2536.5533770000002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1'!$B$137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1'!$C$137:$O$137</c:f>
              <c:numCache>
                <c:formatCode>#,##0</c:formatCode>
                <c:ptCount val="13"/>
                <c:pt idx="0">
                  <c:v>216.85650000000001</c:v>
                </c:pt>
                <c:pt idx="1">
                  <c:v>190.88499999999999</c:v>
                </c:pt>
                <c:pt idx="2">
                  <c:v>209.13</c:v>
                </c:pt>
                <c:pt idx="3">
                  <c:v>172.66749999999999</c:v>
                </c:pt>
                <c:pt idx="4">
                  <c:v>175.583</c:v>
                </c:pt>
                <c:pt idx="5">
                  <c:v>211.36150000000001</c:v>
                </c:pt>
                <c:pt idx="6">
                  <c:v>200.6275</c:v>
                </c:pt>
                <c:pt idx="7">
                  <c:v>214.93299999999999</c:v>
                </c:pt>
                <c:pt idx="8">
                  <c:v>213.31549999999999</c:v>
                </c:pt>
                <c:pt idx="9">
                  <c:v>228.4015</c:v>
                </c:pt>
                <c:pt idx="10">
                  <c:v>206.52449999999999</c:v>
                </c:pt>
                <c:pt idx="11">
                  <c:v>218.512</c:v>
                </c:pt>
                <c:pt idx="12">
                  <c:v>221.62870000000001</c:v>
                </c:pt>
              </c:numCache>
            </c:numRef>
          </c:val>
          <c:extLst/>
        </c:ser>
        <c:ser>
          <c:idx val="4"/>
          <c:order val="5"/>
          <c:tx>
            <c:strRef>
              <c:f>'Data 1'!$B$128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val>
            <c:numRef>
              <c:f>'Data 1'!$C$128:$O$128</c:f>
              <c:numCache>
                <c:formatCode>0_)</c:formatCode>
                <c:ptCount val="13"/>
                <c:pt idx="0">
                  <c:v>291.21301766599998</c:v>
                </c:pt>
                <c:pt idx="1">
                  <c:v>267.73958013800001</c:v>
                </c:pt>
                <c:pt idx="2">
                  <c:v>241.22357426400001</c:v>
                </c:pt>
                <c:pt idx="3">
                  <c:v>199.433449532</c:v>
                </c:pt>
                <c:pt idx="4">
                  <c:v>162.454982844</c:v>
                </c:pt>
                <c:pt idx="5">
                  <c:v>91.897749223999995</c:v>
                </c:pt>
                <c:pt idx="6">
                  <c:v>98.826694048000007</c:v>
                </c:pt>
                <c:pt idx="7">
                  <c:v>112.205176266</c:v>
                </c:pt>
                <c:pt idx="8">
                  <c:v>118.523846562</c:v>
                </c:pt>
                <c:pt idx="9">
                  <c:v>133.817345622</c:v>
                </c:pt>
                <c:pt idx="10">
                  <c:v>222.08938846799998</c:v>
                </c:pt>
                <c:pt idx="11">
                  <c:v>309.56905333000003</c:v>
                </c:pt>
                <c:pt idx="12">
                  <c:v>250.71520000000001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3128920"/>
        <c:axId val="463129312"/>
      </c:barChart>
      <c:catAx>
        <c:axId val="463128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29312"/>
        <c:crosses val="autoZero"/>
        <c:auto val="1"/>
        <c:lblAlgn val="ctr"/>
        <c:lblOffset val="100"/>
        <c:noMultiLvlLbl val="1"/>
      </c:catAx>
      <c:valAx>
        <c:axId val="463129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2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1'!$D$155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'Data 1'!$C$157:$C$187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1'!$D$157:$D$187</c:f>
              <c:numCache>
                <c:formatCode>#,##0</c:formatCode>
                <c:ptCount val="31"/>
                <c:pt idx="0">
                  <c:v>241.56872100000001</c:v>
                </c:pt>
                <c:pt idx="1">
                  <c:v>292.65531299999998</c:v>
                </c:pt>
                <c:pt idx="2">
                  <c:v>279.21358099999998</c:v>
                </c:pt>
                <c:pt idx="3">
                  <c:v>305.14679699999999</c:v>
                </c:pt>
                <c:pt idx="4">
                  <c:v>230.71724699999999</c:v>
                </c:pt>
                <c:pt idx="5">
                  <c:v>149.08763300000001</c:v>
                </c:pt>
                <c:pt idx="6">
                  <c:v>125.537691</c:v>
                </c:pt>
                <c:pt idx="7">
                  <c:v>39.195126000000002</c:v>
                </c:pt>
                <c:pt idx="8">
                  <c:v>171.554757</c:v>
                </c:pt>
                <c:pt idx="9">
                  <c:v>244.87888100000001</c:v>
                </c:pt>
                <c:pt idx="10">
                  <c:v>280.13875300000001</c:v>
                </c:pt>
                <c:pt idx="11">
                  <c:v>139.140636</c:v>
                </c:pt>
                <c:pt idx="12">
                  <c:v>112.965183</c:v>
                </c:pt>
                <c:pt idx="13">
                  <c:v>86.043115</c:v>
                </c:pt>
                <c:pt idx="14">
                  <c:v>130.597814</c:v>
                </c:pt>
                <c:pt idx="15">
                  <c:v>246.70062200000001</c:v>
                </c:pt>
                <c:pt idx="16">
                  <c:v>190.50042199999999</c:v>
                </c:pt>
                <c:pt idx="17">
                  <c:v>83.435012</c:v>
                </c:pt>
                <c:pt idx="18">
                  <c:v>118.592208</c:v>
                </c:pt>
                <c:pt idx="19">
                  <c:v>232.08633699999999</c:v>
                </c:pt>
                <c:pt idx="20">
                  <c:v>219.627531</c:v>
                </c:pt>
                <c:pt idx="21">
                  <c:v>164.591939</c:v>
                </c:pt>
                <c:pt idx="22">
                  <c:v>72.506953999999993</c:v>
                </c:pt>
                <c:pt idx="23">
                  <c:v>101.609296</c:v>
                </c:pt>
                <c:pt idx="24">
                  <c:v>139.90264999999999</c:v>
                </c:pt>
                <c:pt idx="25">
                  <c:v>278.92464699999999</c:v>
                </c:pt>
                <c:pt idx="26">
                  <c:v>211.87182000000001</c:v>
                </c:pt>
                <c:pt idx="27">
                  <c:v>175.905182</c:v>
                </c:pt>
                <c:pt idx="28">
                  <c:v>93.905163000000002</c:v>
                </c:pt>
                <c:pt idx="29">
                  <c:v>73.398027999999996</c:v>
                </c:pt>
                <c:pt idx="30">
                  <c:v>54.136463999999997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130096"/>
        <c:axId val="463130488"/>
      </c:barChart>
      <c:lineChart>
        <c:grouping val="standard"/>
        <c:varyColors val="0"/>
        <c:ser>
          <c:idx val="1"/>
          <c:order val="1"/>
          <c:tx>
            <c:strRef>
              <c:f>'Data 1'!$E$155:$E$156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1'!$C$157:$C$187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1'!$E$157:$E$187</c:f>
              <c:numCache>
                <c:formatCode>#,##0.0</c:formatCode>
                <c:ptCount val="31"/>
                <c:pt idx="0">
                  <c:v>40.200000000000003</c:v>
                </c:pt>
                <c:pt idx="1">
                  <c:v>42.3</c:v>
                </c:pt>
                <c:pt idx="2">
                  <c:v>39.700000000000003</c:v>
                </c:pt>
                <c:pt idx="3">
                  <c:v>42.7</c:v>
                </c:pt>
                <c:pt idx="4">
                  <c:v>34.6</c:v>
                </c:pt>
                <c:pt idx="5">
                  <c:v>25.5</c:v>
                </c:pt>
                <c:pt idx="6">
                  <c:v>20.9</c:v>
                </c:pt>
                <c:pt idx="7">
                  <c:v>5.5</c:v>
                </c:pt>
                <c:pt idx="8">
                  <c:v>22.1</c:v>
                </c:pt>
                <c:pt idx="9">
                  <c:v>32</c:v>
                </c:pt>
                <c:pt idx="10">
                  <c:v>34.799999999999997</c:v>
                </c:pt>
                <c:pt idx="11">
                  <c:v>18.2</c:v>
                </c:pt>
                <c:pt idx="12">
                  <c:v>16.899999999999999</c:v>
                </c:pt>
                <c:pt idx="13">
                  <c:v>13.4</c:v>
                </c:pt>
                <c:pt idx="14">
                  <c:v>17</c:v>
                </c:pt>
                <c:pt idx="15">
                  <c:v>31.2</c:v>
                </c:pt>
                <c:pt idx="16">
                  <c:v>24.7</c:v>
                </c:pt>
                <c:pt idx="17">
                  <c:v>11.4</c:v>
                </c:pt>
                <c:pt idx="18">
                  <c:v>16.600000000000001</c:v>
                </c:pt>
                <c:pt idx="19">
                  <c:v>33.700000000000003</c:v>
                </c:pt>
                <c:pt idx="20">
                  <c:v>33.6</c:v>
                </c:pt>
                <c:pt idx="21">
                  <c:v>23.3</c:v>
                </c:pt>
                <c:pt idx="22">
                  <c:v>10.1</c:v>
                </c:pt>
                <c:pt idx="23">
                  <c:v>14.1</c:v>
                </c:pt>
                <c:pt idx="24">
                  <c:v>20</c:v>
                </c:pt>
                <c:pt idx="25">
                  <c:v>37.6</c:v>
                </c:pt>
                <c:pt idx="26">
                  <c:v>32.299999999999997</c:v>
                </c:pt>
                <c:pt idx="27">
                  <c:v>29.3</c:v>
                </c:pt>
                <c:pt idx="28">
                  <c:v>13.8</c:v>
                </c:pt>
                <c:pt idx="29">
                  <c:v>10.4</c:v>
                </c:pt>
                <c:pt idx="30">
                  <c:v>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31272"/>
        <c:axId val="463130880"/>
      </c:lineChart>
      <c:catAx>
        <c:axId val="463130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30488"/>
        <c:crosses val="autoZero"/>
        <c:auto val="0"/>
        <c:lblAlgn val="ctr"/>
        <c:lblOffset val="100"/>
        <c:noMultiLvlLbl val="0"/>
      </c:catAx>
      <c:valAx>
        <c:axId val="463130488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30096"/>
        <c:crosses val="autoZero"/>
        <c:crossBetween val="between"/>
      </c:valAx>
      <c:valAx>
        <c:axId val="463130880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31272"/>
        <c:crosses val="max"/>
        <c:crossBetween val="between"/>
      </c:valAx>
      <c:catAx>
        <c:axId val="46313127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46313088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8096050917078"/>
          <c:y val="4.569235402951680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1'!$B$195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'Data 1'!$C$193:$Z$193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1'!$C$195:$Z$195</c:f>
              <c:numCache>
                <c:formatCode>#,##0</c:formatCode>
                <c:ptCount val="24"/>
                <c:pt idx="0">
                  <c:v>27.740600000000001</c:v>
                </c:pt>
                <c:pt idx="1">
                  <c:v>26.9069</c:v>
                </c:pt>
                <c:pt idx="2">
                  <c:v>26.378299999999999</c:v>
                </c:pt>
                <c:pt idx="3">
                  <c:v>26.384700000000002</c:v>
                </c:pt>
                <c:pt idx="4">
                  <c:v>26.572700000000001</c:v>
                </c:pt>
                <c:pt idx="5">
                  <c:v>27.1877</c:v>
                </c:pt>
                <c:pt idx="6">
                  <c:v>27.2502</c:v>
                </c:pt>
                <c:pt idx="7">
                  <c:v>28.477900000000002</c:v>
                </c:pt>
                <c:pt idx="8">
                  <c:v>28.879800000000003</c:v>
                </c:pt>
                <c:pt idx="9">
                  <c:v>30.7682</c:v>
                </c:pt>
                <c:pt idx="10">
                  <c:v>31.894600000000001</c:v>
                </c:pt>
                <c:pt idx="11">
                  <c:v>32.1492</c:v>
                </c:pt>
                <c:pt idx="12">
                  <c:v>31.843100000000007</c:v>
                </c:pt>
                <c:pt idx="13">
                  <c:v>31.783600000000003</c:v>
                </c:pt>
                <c:pt idx="14">
                  <c:v>31.763299999999994</c:v>
                </c:pt>
                <c:pt idx="15">
                  <c:v>31.425499999999996</c:v>
                </c:pt>
                <c:pt idx="16">
                  <c:v>30.673300000000005</c:v>
                </c:pt>
                <c:pt idx="17">
                  <c:v>31.520400000000002</c:v>
                </c:pt>
                <c:pt idx="18">
                  <c:v>32.1873</c:v>
                </c:pt>
                <c:pt idx="19">
                  <c:v>32.040600000000005</c:v>
                </c:pt>
                <c:pt idx="20">
                  <c:v>32.058500000000002</c:v>
                </c:pt>
                <c:pt idx="21">
                  <c:v>31.4604</c:v>
                </c:pt>
                <c:pt idx="22">
                  <c:v>29.229000000000003</c:v>
                </c:pt>
                <c:pt idx="23">
                  <c:v>28.090600000000002</c:v>
                </c:pt>
              </c:numCache>
            </c:numRef>
          </c:val>
        </c:ser>
        <c:ser>
          <c:idx val="0"/>
          <c:order val="1"/>
          <c:tx>
            <c:strRef>
              <c:f>'Data 1'!$B$194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  <a:ln w="25400">
              <a:noFill/>
            </a:ln>
            <a:effectLst/>
          </c:spPr>
          <c:cat>
            <c:numRef>
              <c:f>'Data 1'!$C$193:$Z$193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1'!$C$194:$Z$194</c:f>
              <c:numCache>
                <c:formatCode>0_)</c:formatCode>
                <c:ptCount val="24"/>
                <c:pt idx="0">
                  <c:v>12.414806441250001</c:v>
                </c:pt>
                <c:pt idx="1">
                  <c:v>12.02666651503</c:v>
                </c:pt>
                <c:pt idx="2">
                  <c:v>11.717734421939999</c:v>
                </c:pt>
                <c:pt idx="3">
                  <c:v>11.480816138250001</c:v>
                </c:pt>
                <c:pt idx="4">
                  <c:v>11.756672527639999</c:v>
                </c:pt>
                <c:pt idx="5">
                  <c:v>12.380348770079999</c:v>
                </c:pt>
                <c:pt idx="6">
                  <c:v>12.42997084636</c:v>
                </c:pt>
                <c:pt idx="7">
                  <c:v>12.28325363796</c:v>
                </c:pt>
                <c:pt idx="8">
                  <c:v>12.40162995823</c:v>
                </c:pt>
                <c:pt idx="9">
                  <c:v>12.31473805962</c:v>
                </c:pt>
                <c:pt idx="10">
                  <c:v>12.1627556779</c:v>
                </c:pt>
                <c:pt idx="11">
                  <c:v>12.647424146060001</c:v>
                </c:pt>
                <c:pt idx="12">
                  <c:v>13.416332231989999</c:v>
                </c:pt>
                <c:pt idx="13">
                  <c:v>13.886927313379999</c:v>
                </c:pt>
                <c:pt idx="14">
                  <c:v>13.96050618626</c:v>
                </c:pt>
                <c:pt idx="15">
                  <c:v>13.9096226332</c:v>
                </c:pt>
                <c:pt idx="16">
                  <c:v>13.432732969290001</c:v>
                </c:pt>
                <c:pt idx="17">
                  <c:v>12.96471120985</c:v>
                </c:pt>
                <c:pt idx="18">
                  <c:v>12.94560555014</c:v>
                </c:pt>
                <c:pt idx="19">
                  <c:v>13.4306567022</c:v>
                </c:pt>
                <c:pt idx="20">
                  <c:v>13.525448599720001</c:v>
                </c:pt>
                <c:pt idx="21">
                  <c:v>13.14341198732</c:v>
                </c:pt>
                <c:pt idx="22">
                  <c:v>12.462514625660001</c:v>
                </c:pt>
                <c:pt idx="23">
                  <c:v>12.05168404894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841680"/>
        <c:axId val="463842072"/>
      </c:areaChart>
      <c:lineChart>
        <c:grouping val="standard"/>
        <c:varyColors val="0"/>
        <c:ser>
          <c:idx val="2"/>
          <c:order val="2"/>
          <c:tx>
            <c:strRef>
              <c:f>'Data 1'!$B$198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5400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1'!$C$193:$Z$193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1'!$C$198:$Z$198</c:f>
              <c:numCache>
                <c:formatCode>0.0</c:formatCode>
                <c:ptCount val="24"/>
                <c:pt idx="0">
                  <c:v>44.753200872547822</c:v>
                </c:pt>
                <c:pt idx="1">
                  <c:v>44.697332338656622</c:v>
                </c:pt>
                <c:pt idx="2">
                  <c:v>44.421871090782957</c:v>
                </c:pt>
                <c:pt idx="3">
                  <c:v>43.513157770412398</c:v>
                </c:pt>
                <c:pt idx="4">
                  <c:v>44.24342474660083</c:v>
                </c:pt>
                <c:pt idx="5">
                  <c:v>45.536580034648026</c:v>
                </c:pt>
                <c:pt idx="6">
                  <c:v>45.61423712985593</c:v>
                </c:pt>
                <c:pt idx="7">
                  <c:v>43.132582240825343</c:v>
                </c:pt>
                <c:pt idx="8">
                  <c:v>42.942229372190937</c:v>
                </c:pt>
                <c:pt idx="9">
                  <c:v>40.024239505788444</c:v>
                </c:pt>
                <c:pt idx="10">
                  <c:v>38.13421606761019</c:v>
                </c:pt>
                <c:pt idx="11">
                  <c:v>39.339778738071246</c:v>
                </c:pt>
                <c:pt idx="12">
                  <c:v>42.132619726063091</c:v>
                </c:pt>
                <c:pt idx="13">
                  <c:v>43.692115787324276</c:v>
                </c:pt>
                <c:pt idx="14">
                  <c:v>43.951686966593527</c:v>
                </c:pt>
                <c:pt idx="15">
                  <c:v>44.262215822182625</c:v>
                </c:pt>
                <c:pt idx="16">
                  <c:v>43.792917518786695</c:v>
                </c:pt>
                <c:pt idx="17">
                  <c:v>41.131176031554169</c:v>
                </c:pt>
                <c:pt idx="18">
                  <c:v>40.219606957216044</c:v>
                </c:pt>
                <c:pt idx="19">
                  <c:v>41.917619214995966</c:v>
                </c:pt>
                <c:pt idx="20">
                  <c:v>42.18989846599186</c:v>
                </c:pt>
                <c:pt idx="21">
                  <c:v>41.777637879111516</c:v>
                </c:pt>
                <c:pt idx="22">
                  <c:v>42.6374991469431</c:v>
                </c:pt>
                <c:pt idx="23">
                  <c:v>42.902907196499896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842856"/>
        <c:axId val="463842464"/>
      </c:lineChart>
      <c:catAx>
        <c:axId val="46384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842072"/>
        <c:crosses val="autoZero"/>
        <c:auto val="1"/>
        <c:lblAlgn val="ctr"/>
        <c:lblOffset val="100"/>
        <c:noMultiLvlLbl val="0"/>
      </c:catAx>
      <c:valAx>
        <c:axId val="463842072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841680"/>
        <c:crosses val="autoZero"/>
        <c:crossBetween val="between"/>
      </c:valAx>
      <c:valAx>
        <c:axId val="463842464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842856"/>
        <c:crosses val="max"/>
        <c:crossBetween val="between"/>
      </c:valAx>
      <c:catAx>
        <c:axId val="46384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3842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2'!$E$4:$E$399</c:f>
              <c:numCache>
                <c:formatCode>#,##0</c:formatCode>
                <c:ptCount val="396"/>
                <c:pt idx="0">
                  <c:v>40.143912189999362</c:v>
                </c:pt>
                <c:pt idx="1">
                  <c:v>31.018028300000179</c:v>
                </c:pt>
                <c:pt idx="2">
                  <c:v>12.485869100000519</c:v>
                </c:pt>
                <c:pt idx="3">
                  <c:v>23.299230121999514</c:v>
                </c:pt>
                <c:pt idx="4">
                  <c:v>35.25974624400056</c:v>
                </c:pt>
                <c:pt idx="5">
                  <c:v>36.336624519999802</c:v>
                </c:pt>
                <c:pt idx="6">
                  <c:v>18.784905091999804</c:v>
                </c:pt>
                <c:pt idx="7">
                  <c:v>24.466190765999666</c:v>
                </c:pt>
                <c:pt idx="8">
                  <c:v>24.610396784000809</c:v>
                </c:pt>
                <c:pt idx="9">
                  <c:v>30.937071679999171</c:v>
                </c:pt>
                <c:pt idx="10">
                  <c:v>35.451309990000595</c:v>
                </c:pt>
                <c:pt idx="11">
                  <c:v>32.367372559999424</c:v>
                </c:pt>
                <c:pt idx="12">
                  <c:v>37.251271152000243</c:v>
                </c:pt>
                <c:pt idx="13">
                  <c:v>39.122848831999875</c:v>
                </c:pt>
                <c:pt idx="14">
                  <c:v>47.157150663999793</c:v>
                </c:pt>
                <c:pt idx="15">
                  <c:v>62.580421392000908</c:v>
                </c:pt>
                <c:pt idx="16">
                  <c:v>44.831928557999909</c:v>
                </c:pt>
                <c:pt idx="17">
                  <c:v>32.679928649999269</c:v>
                </c:pt>
                <c:pt idx="18">
                  <c:v>32.592007940000414</c:v>
                </c:pt>
                <c:pt idx="19">
                  <c:v>51.805916840000386</c:v>
                </c:pt>
                <c:pt idx="20">
                  <c:v>35.076065199999896</c:v>
                </c:pt>
                <c:pt idx="21">
                  <c:v>57.598945769999943</c:v>
                </c:pt>
                <c:pt idx="22">
                  <c:v>31.824096319999921</c:v>
                </c:pt>
                <c:pt idx="23">
                  <c:v>25.312860729999731</c:v>
                </c:pt>
                <c:pt idx="24">
                  <c:v>22.800894400000544</c:v>
                </c:pt>
                <c:pt idx="25">
                  <c:v>31.266176139999793</c:v>
                </c:pt>
                <c:pt idx="26">
                  <c:v>25.575356679999512</c:v>
                </c:pt>
                <c:pt idx="27">
                  <c:v>45.269110329999783</c:v>
                </c:pt>
                <c:pt idx="28">
                  <c:v>58.630953796000398</c:v>
                </c:pt>
                <c:pt idx="29">
                  <c:v>67.609366673999673</c:v>
                </c:pt>
                <c:pt idx="30">
                  <c:v>29.509638918000231</c:v>
                </c:pt>
                <c:pt idx="31">
                  <c:v>55.577880709999775</c:v>
                </c:pt>
                <c:pt idx="32">
                  <c:v>87.043671870000537</c:v>
                </c:pt>
                <c:pt idx="33">
                  <c:v>107.54224033399969</c:v>
                </c:pt>
                <c:pt idx="34">
                  <c:v>248.86023887200039</c:v>
                </c:pt>
                <c:pt idx="35">
                  <c:v>272.72377713000026</c:v>
                </c:pt>
                <c:pt idx="36">
                  <c:v>207.47561208600001</c:v>
                </c:pt>
                <c:pt idx="37">
                  <c:v>183.20199234599929</c:v>
                </c:pt>
                <c:pt idx="38">
                  <c:v>164.03582318799994</c:v>
                </c:pt>
                <c:pt idx="39">
                  <c:v>135.61262416800074</c:v>
                </c:pt>
                <c:pt idx="40">
                  <c:v>101.45426819199965</c:v>
                </c:pt>
                <c:pt idx="41">
                  <c:v>97.397172722000221</c:v>
                </c:pt>
                <c:pt idx="42">
                  <c:v>131.75015749399984</c:v>
                </c:pt>
                <c:pt idx="43">
                  <c:v>261.28123860799997</c:v>
                </c:pt>
                <c:pt idx="44">
                  <c:v>186.32725619599975</c:v>
                </c:pt>
                <c:pt idx="45">
                  <c:v>194.03083275399982</c:v>
                </c:pt>
                <c:pt idx="46">
                  <c:v>156.61388492600068</c:v>
                </c:pt>
                <c:pt idx="47">
                  <c:v>151.01464206799935</c:v>
                </c:pt>
                <c:pt idx="48">
                  <c:v>123.2484825020005</c:v>
                </c:pt>
                <c:pt idx="49">
                  <c:v>126.39738593399957</c:v>
                </c:pt>
                <c:pt idx="50">
                  <c:v>101.98508724999994</c:v>
                </c:pt>
                <c:pt idx="51">
                  <c:v>101.95417584400026</c:v>
                </c:pt>
                <c:pt idx="52">
                  <c:v>92.337894834000153</c:v>
                </c:pt>
                <c:pt idx="53">
                  <c:v>89.519695271999623</c:v>
                </c:pt>
                <c:pt idx="54">
                  <c:v>88.790611620000433</c:v>
                </c:pt>
                <c:pt idx="55">
                  <c:v>82.884872703999775</c:v>
                </c:pt>
                <c:pt idx="56">
                  <c:v>80.281867278000234</c:v>
                </c:pt>
                <c:pt idx="57">
                  <c:v>87.995253632000299</c:v>
                </c:pt>
                <c:pt idx="58">
                  <c:v>84.778273327999742</c:v>
                </c:pt>
                <c:pt idx="59">
                  <c:v>78.569219625999835</c:v>
                </c:pt>
                <c:pt idx="60">
                  <c:v>78.729144272000468</c:v>
                </c:pt>
                <c:pt idx="61">
                  <c:v>77.853596935999249</c:v>
                </c:pt>
                <c:pt idx="62">
                  <c:v>84.024676752000616</c:v>
                </c:pt>
                <c:pt idx="63">
                  <c:v>98.161687485999821</c:v>
                </c:pt>
                <c:pt idx="64">
                  <c:v>110.56219259600017</c:v>
                </c:pt>
                <c:pt idx="65">
                  <c:v>106.18836470199956</c:v>
                </c:pt>
                <c:pt idx="66">
                  <c:v>96.101246392000434</c:v>
                </c:pt>
                <c:pt idx="67">
                  <c:v>93.587625871999521</c:v>
                </c:pt>
                <c:pt idx="68">
                  <c:v>93.382853536000553</c:v>
                </c:pt>
                <c:pt idx="69">
                  <c:v>91.335976969999876</c:v>
                </c:pt>
                <c:pt idx="70">
                  <c:v>116.33127781000009</c:v>
                </c:pt>
                <c:pt idx="71">
                  <c:v>87.208041061999964</c:v>
                </c:pt>
                <c:pt idx="72">
                  <c:v>93.841022537999606</c:v>
                </c:pt>
                <c:pt idx="73">
                  <c:v>77.110101530000378</c:v>
                </c:pt>
                <c:pt idx="74">
                  <c:v>80.141746747999875</c:v>
                </c:pt>
                <c:pt idx="75">
                  <c:v>70.557616206000262</c:v>
                </c:pt>
                <c:pt idx="76">
                  <c:v>67.843051219999168</c:v>
                </c:pt>
                <c:pt idx="77">
                  <c:v>89.068449022000422</c:v>
                </c:pt>
                <c:pt idx="78">
                  <c:v>68.425539755999637</c:v>
                </c:pt>
                <c:pt idx="79">
                  <c:v>70.426230386000228</c:v>
                </c:pt>
                <c:pt idx="80">
                  <c:v>69.120999780000616</c:v>
                </c:pt>
                <c:pt idx="81">
                  <c:v>65.557339009999964</c:v>
                </c:pt>
                <c:pt idx="82">
                  <c:v>92.618067891999743</c:v>
                </c:pt>
                <c:pt idx="83">
                  <c:v>72.624456459999564</c:v>
                </c:pt>
                <c:pt idx="84">
                  <c:v>91.763044690000683</c:v>
                </c:pt>
                <c:pt idx="85">
                  <c:v>92.736862681999767</c:v>
                </c:pt>
                <c:pt idx="86">
                  <c:v>87.911533190000057</c:v>
                </c:pt>
                <c:pt idx="87">
                  <c:v>84.938549743999815</c:v>
                </c:pt>
                <c:pt idx="88">
                  <c:v>91.524458749999582</c:v>
                </c:pt>
                <c:pt idx="89">
                  <c:v>88.348820120000767</c:v>
                </c:pt>
                <c:pt idx="90">
                  <c:v>50.352269123999868</c:v>
                </c:pt>
                <c:pt idx="91">
                  <c:v>104.53455092400009</c:v>
                </c:pt>
                <c:pt idx="92">
                  <c:v>68.399094653999214</c:v>
                </c:pt>
                <c:pt idx="93">
                  <c:v>70.405811476000181</c:v>
                </c:pt>
                <c:pt idx="94">
                  <c:v>68.117350422000243</c:v>
                </c:pt>
                <c:pt idx="95">
                  <c:v>61.268930777999557</c:v>
                </c:pt>
                <c:pt idx="96">
                  <c:v>52.591938492000203</c:v>
                </c:pt>
                <c:pt idx="97">
                  <c:v>60.950289219999839</c:v>
                </c:pt>
                <c:pt idx="98">
                  <c:v>68.996165410000259</c:v>
                </c:pt>
                <c:pt idx="99">
                  <c:v>50.235958724000128</c:v>
                </c:pt>
                <c:pt idx="100">
                  <c:v>48.389794138000362</c:v>
                </c:pt>
                <c:pt idx="101">
                  <c:v>60.117869601999587</c:v>
                </c:pt>
                <c:pt idx="102">
                  <c:v>47.288735300000091</c:v>
                </c:pt>
                <c:pt idx="103">
                  <c:v>57.062085407999824</c:v>
                </c:pt>
                <c:pt idx="104">
                  <c:v>48.91781325599991</c:v>
                </c:pt>
                <c:pt idx="105">
                  <c:v>54.182635689999991</c:v>
                </c:pt>
                <c:pt idx="106">
                  <c:v>41.69241370000065</c:v>
                </c:pt>
                <c:pt idx="107">
                  <c:v>42.954923417999204</c:v>
                </c:pt>
                <c:pt idx="108">
                  <c:v>49.269046782000345</c:v>
                </c:pt>
                <c:pt idx="109">
                  <c:v>39.245910387999849</c:v>
                </c:pt>
                <c:pt idx="110">
                  <c:v>35.626072822000268</c:v>
                </c:pt>
                <c:pt idx="111">
                  <c:v>38.641712047999505</c:v>
                </c:pt>
                <c:pt idx="112">
                  <c:v>45.58477872600065</c:v>
                </c:pt>
                <c:pt idx="113">
                  <c:v>25.279467405999757</c:v>
                </c:pt>
                <c:pt idx="114">
                  <c:v>37.94497552999983</c:v>
                </c:pt>
                <c:pt idx="115">
                  <c:v>45.971260284000628</c:v>
                </c:pt>
                <c:pt idx="116">
                  <c:v>36.412935001999109</c:v>
                </c:pt>
                <c:pt idx="117">
                  <c:v>38.012882802000547</c:v>
                </c:pt>
                <c:pt idx="118">
                  <c:v>31.611246863999664</c:v>
                </c:pt>
                <c:pt idx="119">
                  <c:v>65.674594078000027</c:v>
                </c:pt>
                <c:pt idx="120">
                  <c:v>47.881841462000089</c:v>
                </c:pt>
                <c:pt idx="121">
                  <c:v>34.552846632000112</c:v>
                </c:pt>
                <c:pt idx="122">
                  <c:v>37.44059208399964</c:v>
                </c:pt>
                <c:pt idx="123">
                  <c:v>27.251807492000633</c:v>
                </c:pt>
                <c:pt idx="124">
                  <c:v>57.147915550000072</c:v>
                </c:pt>
                <c:pt idx="125">
                  <c:v>54.309371110000129</c:v>
                </c:pt>
                <c:pt idx="126">
                  <c:v>55.647618377999621</c:v>
                </c:pt>
                <c:pt idx="127">
                  <c:v>39.89573734600004</c:v>
                </c:pt>
                <c:pt idx="128">
                  <c:v>44.97566751600003</c:v>
                </c:pt>
                <c:pt idx="129">
                  <c:v>52.482749465999824</c:v>
                </c:pt>
                <c:pt idx="130">
                  <c:v>85.533420404000196</c:v>
                </c:pt>
                <c:pt idx="131">
                  <c:v>57.370332081999486</c:v>
                </c:pt>
                <c:pt idx="132">
                  <c:v>93.696607060000687</c:v>
                </c:pt>
                <c:pt idx="133">
                  <c:v>162.60134454599967</c:v>
                </c:pt>
                <c:pt idx="134">
                  <c:v>74.02775829999959</c:v>
                </c:pt>
                <c:pt idx="135">
                  <c:v>66.362392640000692</c:v>
                </c:pt>
                <c:pt idx="136">
                  <c:v>191.95822727199965</c:v>
                </c:pt>
                <c:pt idx="137">
                  <c:v>67.432566308000347</c:v>
                </c:pt>
                <c:pt idx="138">
                  <c:v>71.787703447999888</c:v>
                </c:pt>
                <c:pt idx="139">
                  <c:v>75.636390528000135</c:v>
                </c:pt>
                <c:pt idx="140">
                  <c:v>57.757311237999922</c:v>
                </c:pt>
                <c:pt idx="141">
                  <c:v>47.548131131999696</c:v>
                </c:pt>
                <c:pt idx="142">
                  <c:v>45.503632126000092</c:v>
                </c:pt>
                <c:pt idx="143">
                  <c:v>40.98325245999974</c:v>
                </c:pt>
                <c:pt idx="144">
                  <c:v>64.447822310000149</c:v>
                </c:pt>
                <c:pt idx="145">
                  <c:v>67.470620878000005</c:v>
                </c:pt>
                <c:pt idx="146">
                  <c:v>35.125676860000297</c:v>
                </c:pt>
                <c:pt idx="147">
                  <c:v>66.528605583999777</c:v>
                </c:pt>
                <c:pt idx="148">
                  <c:v>61.295498284000104</c:v>
                </c:pt>
                <c:pt idx="149">
                  <c:v>62.022194529999837</c:v>
                </c:pt>
                <c:pt idx="150">
                  <c:v>42.563773130000257</c:v>
                </c:pt>
                <c:pt idx="151">
                  <c:v>40.37253589799996</c:v>
                </c:pt>
                <c:pt idx="152">
                  <c:v>62.394150317999575</c:v>
                </c:pt>
                <c:pt idx="153">
                  <c:v>49.959671258000206</c:v>
                </c:pt>
                <c:pt idx="154">
                  <c:v>48.784967280000537</c:v>
                </c:pt>
                <c:pt idx="155">
                  <c:v>64.971606035999187</c:v>
                </c:pt>
                <c:pt idx="156">
                  <c:v>67.688613684000345</c:v>
                </c:pt>
                <c:pt idx="157">
                  <c:v>31.814615683999666</c:v>
                </c:pt>
                <c:pt idx="158">
                  <c:v>32.079742932000357</c:v>
                </c:pt>
                <c:pt idx="159">
                  <c:v>34.518308751999719</c:v>
                </c:pt>
                <c:pt idx="160">
                  <c:v>43.633513102000016</c:v>
                </c:pt>
                <c:pt idx="161">
                  <c:v>55.611623654000098</c:v>
                </c:pt>
                <c:pt idx="162">
                  <c:v>32.360342644000184</c:v>
                </c:pt>
                <c:pt idx="163">
                  <c:v>25.488739110000338</c:v>
                </c:pt>
                <c:pt idx="164">
                  <c:v>47.70662364199957</c:v>
                </c:pt>
                <c:pt idx="165">
                  <c:v>18.719012555999608</c:v>
                </c:pt>
                <c:pt idx="166">
                  <c:v>4.8513089740000455</c:v>
                </c:pt>
                <c:pt idx="167">
                  <c:v>42.871751320000484</c:v>
                </c:pt>
                <c:pt idx="168">
                  <c:v>30.114699382000385</c:v>
                </c:pt>
                <c:pt idx="169">
                  <c:v>28.701467371999961</c:v>
                </c:pt>
                <c:pt idx="170">
                  <c:v>16.372677109999461</c:v>
                </c:pt>
                <c:pt idx="171">
                  <c:v>42.365094168000091</c:v>
                </c:pt>
                <c:pt idx="172">
                  <c:v>25.260739727999798</c:v>
                </c:pt>
                <c:pt idx="173">
                  <c:v>16.764126220000115</c:v>
                </c:pt>
                <c:pt idx="174">
                  <c:v>24.694495263999787</c:v>
                </c:pt>
                <c:pt idx="175">
                  <c:v>23.061919642000088</c:v>
                </c:pt>
                <c:pt idx="176">
                  <c:v>20.265577129999937</c:v>
                </c:pt>
                <c:pt idx="177">
                  <c:v>29.313554212000717</c:v>
                </c:pt>
                <c:pt idx="178">
                  <c:v>34.741246739999923</c:v>
                </c:pt>
                <c:pt idx="179">
                  <c:v>31.414335347999586</c:v>
                </c:pt>
                <c:pt idx="180">
                  <c:v>47.25411161599979</c:v>
                </c:pt>
                <c:pt idx="181">
                  <c:v>17.629889559999917</c:v>
                </c:pt>
                <c:pt idx="182">
                  <c:v>33.041621928000133</c:v>
                </c:pt>
                <c:pt idx="183">
                  <c:v>32.463222740000155</c:v>
                </c:pt>
                <c:pt idx="184">
                  <c:v>22.374748725999606</c:v>
                </c:pt>
                <c:pt idx="185">
                  <c:v>19.179821824000253</c:v>
                </c:pt>
                <c:pt idx="186">
                  <c:v>20.961642350000112</c:v>
                </c:pt>
                <c:pt idx="187">
                  <c:v>30.074392741999684</c:v>
                </c:pt>
                <c:pt idx="188">
                  <c:v>39.072449470000123</c:v>
                </c:pt>
                <c:pt idx="189">
                  <c:v>10.452418350000272</c:v>
                </c:pt>
                <c:pt idx="190">
                  <c:v>49.714428229999889</c:v>
                </c:pt>
                <c:pt idx="191">
                  <c:v>3.5964873880000221</c:v>
                </c:pt>
                <c:pt idx="192">
                  <c:v>25.261630490000023</c:v>
                </c:pt>
                <c:pt idx="193">
                  <c:v>16.862148058000088</c:v>
                </c:pt>
                <c:pt idx="194">
                  <c:v>12.64196985199958</c:v>
                </c:pt>
                <c:pt idx="195">
                  <c:v>18.813900324000482</c:v>
                </c:pt>
                <c:pt idx="196">
                  <c:v>44.375635526000131</c:v>
                </c:pt>
                <c:pt idx="197">
                  <c:v>1.0058903679999991</c:v>
                </c:pt>
                <c:pt idx="198">
                  <c:v>4.4931087440001232</c:v>
                </c:pt>
                <c:pt idx="199">
                  <c:v>16.20269827999968</c:v>
                </c:pt>
                <c:pt idx="200">
                  <c:v>8.5069737639999694</c:v>
                </c:pt>
                <c:pt idx="201">
                  <c:v>11.65973510600017</c:v>
                </c:pt>
                <c:pt idx="202">
                  <c:v>3.5801353179997135</c:v>
                </c:pt>
                <c:pt idx="203">
                  <c:v>11.501396654000299</c:v>
                </c:pt>
                <c:pt idx="204">
                  <c:v>29.826264983999629</c:v>
                </c:pt>
                <c:pt idx="205">
                  <c:v>3.1561152319998356</c:v>
                </c:pt>
                <c:pt idx="206">
                  <c:v>8.6858206500006858</c:v>
                </c:pt>
                <c:pt idx="207">
                  <c:v>15.671003331999582</c:v>
                </c:pt>
                <c:pt idx="208">
                  <c:v>13.390439215999722</c:v>
                </c:pt>
                <c:pt idx="209">
                  <c:v>1.52724735000064</c:v>
                </c:pt>
                <c:pt idx="210">
                  <c:v>7.6585041500001028</c:v>
                </c:pt>
                <c:pt idx="211">
                  <c:v>23.753820245999862</c:v>
                </c:pt>
                <c:pt idx="212">
                  <c:v>3.8168256220002226</c:v>
                </c:pt>
                <c:pt idx="213">
                  <c:v>1.4390734259992315</c:v>
                </c:pt>
                <c:pt idx="214">
                  <c:v>2.9768475200000819</c:v>
                </c:pt>
                <c:pt idx="215">
                  <c:v>4.1446258560001583</c:v>
                </c:pt>
                <c:pt idx="216">
                  <c:v>14.927450494000192</c:v>
                </c:pt>
                <c:pt idx="217">
                  <c:v>21.924414267999925</c:v>
                </c:pt>
                <c:pt idx="218">
                  <c:v>4.3516992580000657</c:v>
                </c:pt>
                <c:pt idx="219">
                  <c:v>4.9573860239996579</c:v>
                </c:pt>
                <c:pt idx="220">
                  <c:v>7.6060317239999868</c:v>
                </c:pt>
                <c:pt idx="221">
                  <c:v>11.689617402</c:v>
                </c:pt>
                <c:pt idx="222">
                  <c:v>5.4022796820006693</c:v>
                </c:pt>
                <c:pt idx="223">
                  <c:v>16.487690755999655</c:v>
                </c:pt>
                <c:pt idx="224">
                  <c:v>7.0919091539998513</c:v>
                </c:pt>
                <c:pt idx="225">
                  <c:v>3.661566798000119</c:v>
                </c:pt>
                <c:pt idx="226">
                  <c:v>10.475100337999793</c:v>
                </c:pt>
                <c:pt idx="227">
                  <c:v>3.1593870580005476</c:v>
                </c:pt>
                <c:pt idx="228">
                  <c:v>0.45896479200006796</c:v>
                </c:pt>
                <c:pt idx="229">
                  <c:v>9.4797988639998785</c:v>
                </c:pt>
                <c:pt idx="230">
                  <c:v>7.8928468739995994</c:v>
                </c:pt>
                <c:pt idx="231">
                  <c:v>12.568396003999778</c:v>
                </c:pt>
                <c:pt idx="232">
                  <c:v>5.658252427999896</c:v>
                </c:pt>
                <c:pt idx="233">
                  <c:v>4.5894439959999778</c:v>
                </c:pt>
                <c:pt idx="234">
                  <c:v>2.9210418860007135</c:v>
                </c:pt>
                <c:pt idx="235">
                  <c:v>4.626087771999992</c:v>
                </c:pt>
                <c:pt idx="236">
                  <c:v>6.1624998199996499</c:v>
                </c:pt>
                <c:pt idx="237">
                  <c:v>1.9062715880004926</c:v>
                </c:pt>
                <c:pt idx="238">
                  <c:v>21.763451713999657</c:v>
                </c:pt>
                <c:pt idx="239">
                  <c:v>1.9350464739997406</c:v>
                </c:pt>
                <c:pt idx="240">
                  <c:v>20.435218976000037</c:v>
                </c:pt>
                <c:pt idx="241">
                  <c:v>17.370576209999832</c:v>
                </c:pt>
                <c:pt idx="242">
                  <c:v>10.939863956000016</c:v>
                </c:pt>
                <c:pt idx="243">
                  <c:v>8.180970124000325</c:v>
                </c:pt>
                <c:pt idx="244">
                  <c:v>18.026470175999915</c:v>
                </c:pt>
                <c:pt idx="245">
                  <c:v>9.984554954000334</c:v>
                </c:pt>
                <c:pt idx="246">
                  <c:v>12.916998063999431</c:v>
                </c:pt>
                <c:pt idx="247">
                  <c:v>9.2133161040006755</c:v>
                </c:pt>
                <c:pt idx="248">
                  <c:v>5.932177771999533</c:v>
                </c:pt>
                <c:pt idx="249">
                  <c:v>8.0937387440001611</c:v>
                </c:pt>
                <c:pt idx="250">
                  <c:v>12.080987826000184</c:v>
                </c:pt>
                <c:pt idx="251">
                  <c:v>16.890004373999449</c:v>
                </c:pt>
                <c:pt idx="252">
                  <c:v>30.758945924000031</c:v>
                </c:pt>
                <c:pt idx="253">
                  <c:v>9.2117546279999587</c:v>
                </c:pt>
                <c:pt idx="254">
                  <c:v>2.1365062840003839</c:v>
                </c:pt>
                <c:pt idx="255">
                  <c:v>1.5705005419996414</c:v>
                </c:pt>
                <c:pt idx="256">
                  <c:v>1.9040827580003878</c:v>
                </c:pt>
                <c:pt idx="257">
                  <c:v>1.3805502099996001</c:v>
                </c:pt>
                <c:pt idx="258">
                  <c:v>0.34352824000048987</c:v>
                </c:pt>
                <c:pt idx="259">
                  <c:v>12.725772416000249</c:v>
                </c:pt>
                <c:pt idx="260">
                  <c:v>13.632197353999778</c:v>
                </c:pt>
                <c:pt idx="261">
                  <c:v>7.8261512639997939</c:v>
                </c:pt>
                <c:pt idx="262">
                  <c:v>5.0882767800000925</c:v>
                </c:pt>
                <c:pt idx="263">
                  <c:v>9.2572838220002005</c:v>
                </c:pt>
                <c:pt idx="264">
                  <c:v>16.816750676000076</c:v>
                </c:pt>
                <c:pt idx="265">
                  <c:v>9.3781935739992655</c:v>
                </c:pt>
                <c:pt idx="266">
                  <c:v>14.31201613600054</c:v>
                </c:pt>
                <c:pt idx="267">
                  <c:v>6.2449970279997915</c:v>
                </c:pt>
                <c:pt idx="268">
                  <c:v>6.1732966640001896</c:v>
                </c:pt>
                <c:pt idx="269">
                  <c:v>1.9939837979996504</c:v>
                </c:pt>
                <c:pt idx="270">
                  <c:v>12.916576510000127</c:v>
                </c:pt>
                <c:pt idx="271">
                  <c:v>4.2173000019998348</c:v>
                </c:pt>
                <c:pt idx="272">
                  <c:v>17.52342169000061</c:v>
                </c:pt>
                <c:pt idx="273">
                  <c:v>18.704515311999913</c:v>
                </c:pt>
                <c:pt idx="274">
                  <c:v>7.9486282499992846</c:v>
                </c:pt>
                <c:pt idx="275">
                  <c:v>20.168072540000686</c:v>
                </c:pt>
                <c:pt idx="276">
                  <c:v>8.2282621300000436</c:v>
                </c:pt>
                <c:pt idx="277">
                  <c:v>4.6197929479992315</c:v>
                </c:pt>
                <c:pt idx="278">
                  <c:v>23.979947690000003</c:v>
                </c:pt>
                <c:pt idx="279">
                  <c:v>8.6178349180003195</c:v>
                </c:pt>
                <c:pt idx="280">
                  <c:v>11.772894552000514</c:v>
                </c:pt>
                <c:pt idx="281">
                  <c:v>7.8747849579994647</c:v>
                </c:pt>
                <c:pt idx="282">
                  <c:v>13.135850287999672</c:v>
                </c:pt>
                <c:pt idx="283">
                  <c:v>3.1997314180002765</c:v>
                </c:pt>
                <c:pt idx="284">
                  <c:v>7.489909994000441</c:v>
                </c:pt>
                <c:pt idx="285">
                  <c:v>7.0782381979996591</c:v>
                </c:pt>
                <c:pt idx="286">
                  <c:v>6.2584046580004333</c:v>
                </c:pt>
                <c:pt idx="287">
                  <c:v>16.927156399999777</c:v>
                </c:pt>
                <c:pt idx="288">
                  <c:v>8.1017168120000012</c:v>
                </c:pt>
                <c:pt idx="289">
                  <c:v>5.3093006480000877</c:v>
                </c:pt>
                <c:pt idx="290">
                  <c:v>9.2630509999999404</c:v>
                </c:pt>
                <c:pt idx="291">
                  <c:v>13.12294974800008</c:v>
                </c:pt>
                <c:pt idx="292">
                  <c:v>31.442332551999669</c:v>
                </c:pt>
                <c:pt idx="293">
                  <c:v>28.55759120000047</c:v>
                </c:pt>
                <c:pt idx="294">
                  <c:v>21.153104345999374</c:v>
                </c:pt>
                <c:pt idx="295">
                  <c:v>13.915616522000233</c:v>
                </c:pt>
                <c:pt idx="296">
                  <c:v>16.208384197999635</c:v>
                </c:pt>
                <c:pt idx="297">
                  <c:v>15.650725930000466</c:v>
                </c:pt>
                <c:pt idx="298">
                  <c:v>11.03848122400008</c:v>
                </c:pt>
                <c:pt idx="299">
                  <c:v>13.911933183999464</c:v>
                </c:pt>
                <c:pt idx="300">
                  <c:v>7.4580657020006473</c:v>
                </c:pt>
                <c:pt idx="301">
                  <c:v>31.727150849999934</c:v>
                </c:pt>
                <c:pt idx="302">
                  <c:v>9.2012166319993884</c:v>
                </c:pt>
                <c:pt idx="303">
                  <c:v>8.7855625760004763</c:v>
                </c:pt>
                <c:pt idx="304">
                  <c:v>8.2123473059999554</c:v>
                </c:pt>
                <c:pt idx="305">
                  <c:v>9.3671794860003121</c:v>
                </c:pt>
                <c:pt idx="306">
                  <c:v>14.115379666000115</c:v>
                </c:pt>
                <c:pt idx="307">
                  <c:v>9.9511037799998281</c:v>
                </c:pt>
                <c:pt idx="308">
                  <c:v>28.846987403999993</c:v>
                </c:pt>
                <c:pt idx="309">
                  <c:v>25.579473809999584</c:v>
                </c:pt>
                <c:pt idx="310">
                  <c:v>15.439841493999896</c:v>
                </c:pt>
                <c:pt idx="311">
                  <c:v>2.1980885600001567</c:v>
                </c:pt>
                <c:pt idx="312">
                  <c:v>10.762405394000391</c:v>
                </c:pt>
                <c:pt idx="313">
                  <c:v>27.188716181999261</c:v>
                </c:pt>
                <c:pt idx="314">
                  <c:v>21.376766288000521</c:v>
                </c:pt>
                <c:pt idx="315">
                  <c:v>33.461879177999542</c:v>
                </c:pt>
                <c:pt idx="316">
                  <c:v>32.098920494000197</c:v>
                </c:pt>
                <c:pt idx="317">
                  <c:v>18.143776781999797</c:v>
                </c:pt>
                <c:pt idx="318">
                  <c:v>7.7899623420007371</c:v>
                </c:pt>
                <c:pt idx="319">
                  <c:v>14.539573775999962</c:v>
                </c:pt>
                <c:pt idx="320">
                  <c:v>12.58327540199938</c:v>
                </c:pt>
                <c:pt idx="321">
                  <c:v>33.071154081999971</c:v>
                </c:pt>
                <c:pt idx="322">
                  <c:v>22.934885048000126</c:v>
                </c:pt>
                <c:pt idx="323">
                  <c:v>15.907532910000347</c:v>
                </c:pt>
                <c:pt idx="324">
                  <c:v>13.028878311999739</c:v>
                </c:pt>
                <c:pt idx="325">
                  <c:v>10.57676741600031</c:v>
                </c:pt>
                <c:pt idx="326">
                  <c:v>17.988621332000253</c:v>
                </c:pt>
                <c:pt idx="327">
                  <c:v>17.959019549999681</c:v>
                </c:pt>
                <c:pt idx="328">
                  <c:v>23.839756611999604</c:v>
                </c:pt>
                <c:pt idx="329">
                  <c:v>26.108798189999813</c:v>
                </c:pt>
                <c:pt idx="330">
                  <c:v>8.1165639680006905</c:v>
                </c:pt>
                <c:pt idx="331">
                  <c:v>3.428628071999583</c:v>
                </c:pt>
                <c:pt idx="332">
                  <c:v>26.155670303999869</c:v>
                </c:pt>
                <c:pt idx="333">
                  <c:v>17.435545392000581</c:v>
                </c:pt>
                <c:pt idx="334">
                  <c:v>8.8454509540000448</c:v>
                </c:pt>
                <c:pt idx="335">
                  <c:v>31.225745385999865</c:v>
                </c:pt>
                <c:pt idx="336">
                  <c:v>27.480775494000138</c:v>
                </c:pt>
                <c:pt idx="337">
                  <c:v>6.6311686499996867</c:v>
                </c:pt>
                <c:pt idx="338">
                  <c:v>14.447189891999544</c:v>
                </c:pt>
                <c:pt idx="339">
                  <c:v>14.697701754000246</c:v>
                </c:pt>
                <c:pt idx="340">
                  <c:v>28.225186062000102</c:v>
                </c:pt>
                <c:pt idx="341">
                  <c:v>24.07683959800044</c:v>
                </c:pt>
                <c:pt idx="342">
                  <c:v>37.897427159999523</c:v>
                </c:pt>
                <c:pt idx="343">
                  <c:v>75.774528893999857</c:v>
                </c:pt>
                <c:pt idx="344">
                  <c:v>133.69625564600011</c:v>
                </c:pt>
                <c:pt idx="345">
                  <c:v>106.04386796800038</c:v>
                </c:pt>
                <c:pt idx="346">
                  <c:v>61.552184114000184</c:v>
                </c:pt>
                <c:pt idx="347">
                  <c:v>97.987116379999321</c:v>
                </c:pt>
                <c:pt idx="348">
                  <c:v>101.74139547400033</c:v>
                </c:pt>
                <c:pt idx="349">
                  <c:v>74.393492190000245</c:v>
                </c:pt>
                <c:pt idx="350">
                  <c:v>49.965638545999774</c:v>
                </c:pt>
                <c:pt idx="351">
                  <c:v>61.106411660000056</c:v>
                </c:pt>
                <c:pt idx="352">
                  <c:v>55.669786108000267</c:v>
                </c:pt>
                <c:pt idx="353">
                  <c:v>59.995038807999578</c:v>
                </c:pt>
                <c:pt idx="354">
                  <c:v>43.870313440000068</c:v>
                </c:pt>
                <c:pt idx="355">
                  <c:v>45.131051252000262</c:v>
                </c:pt>
                <c:pt idx="356">
                  <c:v>116.79252258400008</c:v>
                </c:pt>
                <c:pt idx="357">
                  <c:v>36.144617945999507</c:v>
                </c:pt>
                <c:pt idx="358">
                  <c:v>36.180464632000529</c:v>
                </c:pt>
                <c:pt idx="359">
                  <c:v>60.801156899999754</c:v>
                </c:pt>
                <c:pt idx="360">
                  <c:v>66.278639185999864</c:v>
                </c:pt>
                <c:pt idx="361">
                  <c:v>41.236545239999927</c:v>
                </c:pt>
                <c:pt idx="362">
                  <c:v>45.061249121999516</c:v>
                </c:pt>
                <c:pt idx="363">
                  <c:v>89.609860876000923</c:v>
                </c:pt>
                <c:pt idx="364">
                  <c:v>80.837669753999108</c:v>
                </c:pt>
                <c:pt idx="365">
                  <c:v>76.569942197254278</c:v>
                </c:pt>
                <c:pt idx="366">
                  <c:v>86.079442197254281</c:v>
                </c:pt>
                <c:pt idx="367">
                  <c:v>117.40501005218717</c:v>
                </c:pt>
                <c:pt idx="368">
                  <c:v>121.91151005218717</c:v>
                </c:pt>
                <c:pt idx="369">
                  <c:v>126.22131005218715</c:v>
                </c:pt>
                <c:pt idx="370">
                  <c:v>120.89921005218716</c:v>
                </c:pt>
                <c:pt idx="371">
                  <c:v>124.76311005218717</c:v>
                </c:pt>
                <c:pt idx="372">
                  <c:v>140.16671005218714</c:v>
                </c:pt>
                <c:pt idx="373">
                  <c:v>133.67961005218717</c:v>
                </c:pt>
                <c:pt idx="374">
                  <c:v>76.082077462206044</c:v>
                </c:pt>
                <c:pt idx="375">
                  <c:v>77.220777462206044</c:v>
                </c:pt>
                <c:pt idx="376">
                  <c:v>100.21357746220605</c:v>
                </c:pt>
                <c:pt idx="377">
                  <c:v>79.712777462206049</c:v>
                </c:pt>
                <c:pt idx="378">
                  <c:v>85.307377462206063</c:v>
                </c:pt>
                <c:pt idx="379">
                  <c:v>89.850777462206054</c:v>
                </c:pt>
                <c:pt idx="380">
                  <c:v>80.046077462206057</c:v>
                </c:pt>
                <c:pt idx="381">
                  <c:v>80.155515173307677</c:v>
                </c:pt>
                <c:pt idx="382">
                  <c:v>88.470515173307675</c:v>
                </c:pt>
                <c:pt idx="383">
                  <c:v>73.700815173307674</c:v>
                </c:pt>
                <c:pt idx="384">
                  <c:v>61.585815173307672</c:v>
                </c:pt>
                <c:pt idx="385">
                  <c:v>69.355615173307683</c:v>
                </c:pt>
                <c:pt idx="386">
                  <c:v>72.617615173307669</c:v>
                </c:pt>
                <c:pt idx="387">
                  <c:v>92.473415173307671</c:v>
                </c:pt>
                <c:pt idx="388">
                  <c:v>78.740515570160113</c:v>
                </c:pt>
                <c:pt idx="389">
                  <c:v>72.252915570160113</c:v>
                </c:pt>
                <c:pt idx="390">
                  <c:v>64.70391557016012</c:v>
                </c:pt>
                <c:pt idx="391">
                  <c:v>61.895115570160115</c:v>
                </c:pt>
                <c:pt idx="392">
                  <c:v>63.407115570160109</c:v>
                </c:pt>
                <c:pt idx="393">
                  <c:v>78.659915570160109</c:v>
                </c:pt>
                <c:pt idx="394">
                  <c:v>79.825215570160111</c:v>
                </c:pt>
                <c:pt idx="395">
                  <c:v>83.864292266755982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2'!$F$4:$F$399</c:f>
              <c:numCache>
                <c:formatCode>#,##0</c:formatCode>
                <c:ptCount val="396"/>
                <c:pt idx="0">
                  <c:v>134.77909032792581</c:v>
                </c:pt>
                <c:pt idx="1">
                  <c:v>134.77909032792581</c:v>
                </c:pt>
                <c:pt idx="2">
                  <c:v>134.77909032792581</c:v>
                </c:pt>
                <c:pt idx="3">
                  <c:v>134.77909032792581</c:v>
                </c:pt>
                <c:pt idx="4">
                  <c:v>134.77909032792581</c:v>
                </c:pt>
                <c:pt idx="5">
                  <c:v>134.77909032792581</c:v>
                </c:pt>
                <c:pt idx="6">
                  <c:v>134.77909032792581</c:v>
                </c:pt>
                <c:pt idx="7">
                  <c:v>134.77909032792581</c:v>
                </c:pt>
                <c:pt idx="8">
                  <c:v>134.77909032792581</c:v>
                </c:pt>
                <c:pt idx="9">
                  <c:v>134.77909032792581</c:v>
                </c:pt>
                <c:pt idx="10">
                  <c:v>134.77909032792581</c:v>
                </c:pt>
                <c:pt idx="11">
                  <c:v>134.77909032792581</c:v>
                </c:pt>
                <c:pt idx="12">
                  <c:v>134.77909032792581</c:v>
                </c:pt>
                <c:pt idx="13">
                  <c:v>134.77909032792581</c:v>
                </c:pt>
                <c:pt idx="14">
                  <c:v>134.77909032792581</c:v>
                </c:pt>
                <c:pt idx="15">
                  <c:v>134.77909032792581</c:v>
                </c:pt>
                <c:pt idx="16">
                  <c:v>134.77909032792581</c:v>
                </c:pt>
                <c:pt idx="17">
                  <c:v>134.77909032792581</c:v>
                </c:pt>
                <c:pt idx="18">
                  <c:v>134.77909032792581</c:v>
                </c:pt>
                <c:pt idx="19">
                  <c:v>134.77909032792581</c:v>
                </c:pt>
                <c:pt idx="20">
                  <c:v>134.77909032792581</c:v>
                </c:pt>
                <c:pt idx="21">
                  <c:v>134.77909032792581</c:v>
                </c:pt>
                <c:pt idx="22">
                  <c:v>134.77909032792581</c:v>
                </c:pt>
                <c:pt idx="23">
                  <c:v>134.77909032792581</c:v>
                </c:pt>
                <c:pt idx="24">
                  <c:v>134.77909032792581</c:v>
                </c:pt>
                <c:pt idx="25">
                  <c:v>134.77909032792581</c:v>
                </c:pt>
                <c:pt idx="26">
                  <c:v>134.77909032792581</c:v>
                </c:pt>
                <c:pt idx="27">
                  <c:v>134.77909032792581</c:v>
                </c:pt>
                <c:pt idx="28">
                  <c:v>134.77909032792581</c:v>
                </c:pt>
                <c:pt idx="29">
                  <c:v>134.77909032792581</c:v>
                </c:pt>
                <c:pt idx="30">
                  <c:v>134.77909032792581</c:v>
                </c:pt>
                <c:pt idx="31">
                  <c:v>121.59403928544127</c:v>
                </c:pt>
                <c:pt idx="32">
                  <c:v>121.59403928544127</c:v>
                </c:pt>
                <c:pt idx="33">
                  <c:v>121.59403928544127</c:v>
                </c:pt>
                <c:pt idx="34">
                  <c:v>121.59403928544127</c:v>
                </c:pt>
                <c:pt idx="35">
                  <c:v>121.59403928544127</c:v>
                </c:pt>
                <c:pt idx="36">
                  <c:v>121.59403928544127</c:v>
                </c:pt>
                <c:pt idx="37">
                  <c:v>121.59403928544127</c:v>
                </c:pt>
                <c:pt idx="38">
                  <c:v>121.59403928544127</c:v>
                </c:pt>
                <c:pt idx="39">
                  <c:v>121.59403928544127</c:v>
                </c:pt>
                <c:pt idx="40">
                  <c:v>121.59403928544127</c:v>
                </c:pt>
                <c:pt idx="41">
                  <c:v>121.59403928544127</c:v>
                </c:pt>
                <c:pt idx="42">
                  <c:v>121.59403928544127</c:v>
                </c:pt>
                <c:pt idx="43">
                  <c:v>121.59403928544127</c:v>
                </c:pt>
                <c:pt idx="44">
                  <c:v>121.59403928544127</c:v>
                </c:pt>
                <c:pt idx="45">
                  <c:v>121.59403928544127</c:v>
                </c:pt>
                <c:pt idx="46">
                  <c:v>121.59403928544127</c:v>
                </c:pt>
                <c:pt idx="47">
                  <c:v>121.59403928544127</c:v>
                </c:pt>
                <c:pt idx="48">
                  <c:v>121.59403928544127</c:v>
                </c:pt>
                <c:pt idx="49">
                  <c:v>121.59403928544127</c:v>
                </c:pt>
                <c:pt idx="50">
                  <c:v>121.59403928544127</c:v>
                </c:pt>
                <c:pt idx="51">
                  <c:v>121.59403928544127</c:v>
                </c:pt>
                <c:pt idx="52">
                  <c:v>121.59403928544127</c:v>
                </c:pt>
                <c:pt idx="53">
                  <c:v>121.59403928544127</c:v>
                </c:pt>
                <c:pt idx="54">
                  <c:v>121.59403928544127</c:v>
                </c:pt>
                <c:pt idx="55">
                  <c:v>121.59403928544127</c:v>
                </c:pt>
                <c:pt idx="56">
                  <c:v>121.59403928544127</c:v>
                </c:pt>
                <c:pt idx="57">
                  <c:v>121.59403928544127</c:v>
                </c:pt>
                <c:pt idx="58">
                  <c:v>121.59403928544127</c:v>
                </c:pt>
                <c:pt idx="59">
                  <c:v>121.86565383345805</c:v>
                </c:pt>
                <c:pt idx="60">
                  <c:v>121.86565383345805</c:v>
                </c:pt>
                <c:pt idx="61">
                  <c:v>121.86565383345805</c:v>
                </c:pt>
                <c:pt idx="62">
                  <c:v>121.86565383345805</c:v>
                </c:pt>
                <c:pt idx="63">
                  <c:v>121.86565383345805</c:v>
                </c:pt>
                <c:pt idx="64">
                  <c:v>121.86565383345805</c:v>
                </c:pt>
                <c:pt idx="65">
                  <c:v>121.86565383345805</c:v>
                </c:pt>
                <c:pt idx="66">
                  <c:v>121.86565383345805</c:v>
                </c:pt>
                <c:pt idx="67">
                  <c:v>121.86565383345805</c:v>
                </c:pt>
                <c:pt idx="68">
                  <c:v>121.86565383345805</c:v>
                </c:pt>
                <c:pt idx="69">
                  <c:v>121.86565383345805</c:v>
                </c:pt>
                <c:pt idx="70">
                  <c:v>121.86565383345805</c:v>
                </c:pt>
                <c:pt idx="71">
                  <c:v>121.86565383345805</c:v>
                </c:pt>
                <c:pt idx="72">
                  <c:v>121.86565383345805</c:v>
                </c:pt>
                <c:pt idx="73">
                  <c:v>121.86565383345805</c:v>
                </c:pt>
                <c:pt idx="74">
                  <c:v>121.86565383345805</c:v>
                </c:pt>
                <c:pt idx="75">
                  <c:v>121.86565383345805</c:v>
                </c:pt>
                <c:pt idx="76">
                  <c:v>121.86565383345805</c:v>
                </c:pt>
                <c:pt idx="77">
                  <c:v>121.86565383345805</c:v>
                </c:pt>
                <c:pt idx="78">
                  <c:v>121.86565383345805</c:v>
                </c:pt>
                <c:pt idx="79">
                  <c:v>121.86565383345805</c:v>
                </c:pt>
                <c:pt idx="80">
                  <c:v>121.86565383345805</c:v>
                </c:pt>
                <c:pt idx="81">
                  <c:v>121.86565383345805</c:v>
                </c:pt>
                <c:pt idx="82">
                  <c:v>121.86565383345805</c:v>
                </c:pt>
                <c:pt idx="83">
                  <c:v>121.86565383345805</c:v>
                </c:pt>
                <c:pt idx="84">
                  <c:v>121.86565383345805</c:v>
                </c:pt>
                <c:pt idx="85">
                  <c:v>121.86565383345805</c:v>
                </c:pt>
                <c:pt idx="86">
                  <c:v>121.86565383345805</c:v>
                </c:pt>
                <c:pt idx="87">
                  <c:v>121.86565383345805</c:v>
                </c:pt>
                <c:pt idx="88">
                  <c:v>121.86565383345805</c:v>
                </c:pt>
                <c:pt idx="89">
                  <c:v>121.86565383345805</c:v>
                </c:pt>
                <c:pt idx="90">
                  <c:v>124.56999026068334</c:v>
                </c:pt>
                <c:pt idx="91">
                  <c:v>124.56999026068334</c:v>
                </c:pt>
                <c:pt idx="92">
                  <c:v>124.56999026068334</c:v>
                </c:pt>
                <c:pt idx="93">
                  <c:v>124.56999026068334</c:v>
                </c:pt>
                <c:pt idx="94">
                  <c:v>124.56999026068334</c:v>
                </c:pt>
                <c:pt idx="95">
                  <c:v>124.56999026068334</c:v>
                </c:pt>
                <c:pt idx="96">
                  <c:v>124.56999026068334</c:v>
                </c:pt>
                <c:pt idx="97">
                  <c:v>124.56999026068334</c:v>
                </c:pt>
                <c:pt idx="98">
                  <c:v>124.56999026068334</c:v>
                </c:pt>
                <c:pt idx="99">
                  <c:v>124.56999026068334</c:v>
                </c:pt>
                <c:pt idx="100">
                  <c:v>124.56999026068334</c:v>
                </c:pt>
                <c:pt idx="101">
                  <c:v>124.56999026068334</c:v>
                </c:pt>
                <c:pt idx="102">
                  <c:v>124.56999026068334</c:v>
                </c:pt>
                <c:pt idx="103">
                  <c:v>124.56999026068334</c:v>
                </c:pt>
                <c:pt idx="104">
                  <c:v>124.56999026068334</c:v>
                </c:pt>
                <c:pt idx="105">
                  <c:v>124.56999026068334</c:v>
                </c:pt>
                <c:pt idx="106">
                  <c:v>124.56999026068334</c:v>
                </c:pt>
                <c:pt idx="107">
                  <c:v>124.56999026068334</c:v>
                </c:pt>
                <c:pt idx="108">
                  <c:v>124.56999026068334</c:v>
                </c:pt>
                <c:pt idx="109">
                  <c:v>124.56999026068334</c:v>
                </c:pt>
                <c:pt idx="110">
                  <c:v>124.56999026068334</c:v>
                </c:pt>
                <c:pt idx="111">
                  <c:v>124.56999026068334</c:v>
                </c:pt>
                <c:pt idx="112">
                  <c:v>124.56999026068334</c:v>
                </c:pt>
                <c:pt idx="113">
                  <c:v>124.56999026068334</c:v>
                </c:pt>
                <c:pt idx="114">
                  <c:v>124.56999026068334</c:v>
                </c:pt>
                <c:pt idx="115">
                  <c:v>124.56999026068334</c:v>
                </c:pt>
                <c:pt idx="116">
                  <c:v>124.56999026068334</c:v>
                </c:pt>
                <c:pt idx="117">
                  <c:v>124.56999026068334</c:v>
                </c:pt>
                <c:pt idx="118">
                  <c:v>124.56999026068334</c:v>
                </c:pt>
                <c:pt idx="119">
                  <c:v>124.56999026068334</c:v>
                </c:pt>
                <c:pt idx="120">
                  <c:v>107.09627122369358</c:v>
                </c:pt>
                <c:pt idx="121">
                  <c:v>107.09627122369358</c:v>
                </c:pt>
                <c:pt idx="122">
                  <c:v>107.09627122369358</c:v>
                </c:pt>
                <c:pt idx="123">
                  <c:v>107.09627122369358</c:v>
                </c:pt>
                <c:pt idx="124">
                  <c:v>107.09627122369358</c:v>
                </c:pt>
                <c:pt idx="125">
                  <c:v>107.09627122369358</c:v>
                </c:pt>
                <c:pt idx="126">
                  <c:v>107.09627122369358</c:v>
                </c:pt>
                <c:pt idx="127">
                  <c:v>107.09627122369358</c:v>
                </c:pt>
                <c:pt idx="128">
                  <c:v>107.09627122369358</c:v>
                </c:pt>
                <c:pt idx="129">
                  <c:v>107.09627122369358</c:v>
                </c:pt>
                <c:pt idx="130">
                  <c:v>107.09627122369358</c:v>
                </c:pt>
                <c:pt idx="131">
                  <c:v>107.09627122369358</c:v>
                </c:pt>
                <c:pt idx="132">
                  <c:v>107.09627122369358</c:v>
                </c:pt>
                <c:pt idx="133">
                  <c:v>107.09627122369358</c:v>
                </c:pt>
                <c:pt idx="134">
                  <c:v>107.09627122369358</c:v>
                </c:pt>
                <c:pt idx="135">
                  <c:v>107.09627122369358</c:v>
                </c:pt>
                <c:pt idx="136">
                  <c:v>107.09627122369358</c:v>
                </c:pt>
                <c:pt idx="137">
                  <c:v>107.09627122369358</c:v>
                </c:pt>
                <c:pt idx="138">
                  <c:v>107.09627122369358</c:v>
                </c:pt>
                <c:pt idx="139">
                  <c:v>107.09627122369358</c:v>
                </c:pt>
                <c:pt idx="140">
                  <c:v>107.09627122369358</c:v>
                </c:pt>
                <c:pt idx="141">
                  <c:v>107.09627122369358</c:v>
                </c:pt>
                <c:pt idx="142">
                  <c:v>107.09627122369358</c:v>
                </c:pt>
                <c:pt idx="143">
                  <c:v>107.09627122369358</c:v>
                </c:pt>
                <c:pt idx="144">
                  <c:v>107.09627122369358</c:v>
                </c:pt>
                <c:pt idx="145">
                  <c:v>107.09627122369358</c:v>
                </c:pt>
                <c:pt idx="146">
                  <c:v>107.09627122369358</c:v>
                </c:pt>
                <c:pt idx="147">
                  <c:v>107.09627122369358</c:v>
                </c:pt>
                <c:pt idx="148">
                  <c:v>107.09627122369358</c:v>
                </c:pt>
                <c:pt idx="149">
                  <c:v>107.09627122369358</c:v>
                </c:pt>
                <c:pt idx="150">
                  <c:v>107.09627122369358</c:v>
                </c:pt>
                <c:pt idx="151">
                  <c:v>66.924163856986667</c:v>
                </c:pt>
                <c:pt idx="152">
                  <c:v>66.924163856986667</c:v>
                </c:pt>
                <c:pt idx="153">
                  <c:v>66.924163856986667</c:v>
                </c:pt>
                <c:pt idx="154">
                  <c:v>66.924163856986667</c:v>
                </c:pt>
                <c:pt idx="155">
                  <c:v>66.924163856986667</c:v>
                </c:pt>
                <c:pt idx="156">
                  <c:v>66.924163856986667</c:v>
                </c:pt>
                <c:pt idx="157">
                  <c:v>66.924163856986667</c:v>
                </c:pt>
                <c:pt idx="158">
                  <c:v>66.924163856986667</c:v>
                </c:pt>
                <c:pt idx="159">
                  <c:v>66.924163856986667</c:v>
                </c:pt>
                <c:pt idx="160">
                  <c:v>66.924163856986667</c:v>
                </c:pt>
                <c:pt idx="161">
                  <c:v>66.924163856986667</c:v>
                </c:pt>
                <c:pt idx="162">
                  <c:v>66.924163856986667</c:v>
                </c:pt>
                <c:pt idx="163">
                  <c:v>66.924163856986667</c:v>
                </c:pt>
                <c:pt idx="164">
                  <c:v>66.924163856986667</c:v>
                </c:pt>
                <c:pt idx="165">
                  <c:v>66.924163856986667</c:v>
                </c:pt>
                <c:pt idx="166">
                  <c:v>66.924163856986667</c:v>
                </c:pt>
                <c:pt idx="167">
                  <c:v>66.924163856986667</c:v>
                </c:pt>
                <c:pt idx="168">
                  <c:v>66.924163856986667</c:v>
                </c:pt>
                <c:pt idx="169">
                  <c:v>66.924163856986667</c:v>
                </c:pt>
                <c:pt idx="170">
                  <c:v>66.924163856986667</c:v>
                </c:pt>
                <c:pt idx="171">
                  <c:v>66.924163856986667</c:v>
                </c:pt>
                <c:pt idx="172">
                  <c:v>66.924163856986667</c:v>
                </c:pt>
                <c:pt idx="173">
                  <c:v>66.924163856986667</c:v>
                </c:pt>
                <c:pt idx="174">
                  <c:v>66.924163856986667</c:v>
                </c:pt>
                <c:pt idx="175">
                  <c:v>66.924163856986667</c:v>
                </c:pt>
                <c:pt idx="176">
                  <c:v>66.924163856986667</c:v>
                </c:pt>
                <c:pt idx="177">
                  <c:v>66.924163856986667</c:v>
                </c:pt>
                <c:pt idx="178">
                  <c:v>66.924163856986667</c:v>
                </c:pt>
                <c:pt idx="179">
                  <c:v>66.924163856986667</c:v>
                </c:pt>
                <c:pt idx="180">
                  <c:v>66.924163856986667</c:v>
                </c:pt>
                <c:pt idx="181">
                  <c:v>29.455424956312914</c:v>
                </c:pt>
                <c:pt idx="182">
                  <c:v>29.455424956312914</c:v>
                </c:pt>
                <c:pt idx="183">
                  <c:v>29.455424956312914</c:v>
                </c:pt>
                <c:pt idx="184">
                  <c:v>29.455424956312914</c:v>
                </c:pt>
                <c:pt idx="185">
                  <c:v>29.455424956312914</c:v>
                </c:pt>
                <c:pt idx="186">
                  <c:v>29.455424956312914</c:v>
                </c:pt>
                <c:pt idx="187">
                  <c:v>29.455424956312914</c:v>
                </c:pt>
                <c:pt idx="188">
                  <c:v>29.455424956312914</c:v>
                </c:pt>
                <c:pt idx="189">
                  <c:v>29.455424956312914</c:v>
                </c:pt>
                <c:pt idx="190">
                  <c:v>29.455424956312914</c:v>
                </c:pt>
                <c:pt idx="191">
                  <c:v>29.455424956312914</c:v>
                </c:pt>
                <c:pt idx="192">
                  <c:v>29.455424956312914</c:v>
                </c:pt>
                <c:pt idx="193">
                  <c:v>29.455424956312914</c:v>
                </c:pt>
                <c:pt idx="194">
                  <c:v>29.455424956312914</c:v>
                </c:pt>
                <c:pt idx="195">
                  <c:v>29.455424956312914</c:v>
                </c:pt>
                <c:pt idx="196">
                  <c:v>29.455424956312914</c:v>
                </c:pt>
                <c:pt idx="197">
                  <c:v>29.455424956312914</c:v>
                </c:pt>
                <c:pt idx="198">
                  <c:v>29.455424956312914</c:v>
                </c:pt>
                <c:pt idx="199">
                  <c:v>29.455424956312914</c:v>
                </c:pt>
                <c:pt idx="200">
                  <c:v>29.455424956312914</c:v>
                </c:pt>
                <c:pt idx="201">
                  <c:v>29.455424956312914</c:v>
                </c:pt>
                <c:pt idx="202">
                  <c:v>29.455424956312914</c:v>
                </c:pt>
                <c:pt idx="203">
                  <c:v>29.455424956312914</c:v>
                </c:pt>
                <c:pt idx="204">
                  <c:v>29.455424956312914</c:v>
                </c:pt>
                <c:pt idx="205">
                  <c:v>29.455424956312914</c:v>
                </c:pt>
                <c:pt idx="206">
                  <c:v>29.455424956312914</c:v>
                </c:pt>
                <c:pt idx="207">
                  <c:v>29.455424956312914</c:v>
                </c:pt>
                <c:pt idx="208">
                  <c:v>29.455424956312914</c:v>
                </c:pt>
                <c:pt idx="209">
                  <c:v>29.455424956312914</c:v>
                </c:pt>
                <c:pt idx="210">
                  <c:v>29.455424956312914</c:v>
                </c:pt>
                <c:pt idx="211">
                  <c:v>29.455424956312914</c:v>
                </c:pt>
                <c:pt idx="212">
                  <c:v>18.199252429090322</c:v>
                </c:pt>
                <c:pt idx="213">
                  <c:v>18.199252429090322</c:v>
                </c:pt>
                <c:pt idx="214">
                  <c:v>18.199252429090322</c:v>
                </c:pt>
                <c:pt idx="215">
                  <c:v>18.199252429090322</c:v>
                </c:pt>
                <c:pt idx="216">
                  <c:v>18.199252429090322</c:v>
                </c:pt>
                <c:pt idx="217">
                  <c:v>18.199252429090322</c:v>
                </c:pt>
                <c:pt idx="218">
                  <c:v>18.199252429090322</c:v>
                </c:pt>
                <c:pt idx="219">
                  <c:v>18.199252429090322</c:v>
                </c:pt>
                <c:pt idx="220">
                  <c:v>18.199252429090322</c:v>
                </c:pt>
                <c:pt idx="221">
                  <c:v>18.199252429090322</c:v>
                </c:pt>
                <c:pt idx="222">
                  <c:v>18.199252429090322</c:v>
                </c:pt>
                <c:pt idx="223">
                  <c:v>18.199252429090322</c:v>
                </c:pt>
                <c:pt idx="224">
                  <c:v>18.199252429090322</c:v>
                </c:pt>
                <c:pt idx="225">
                  <c:v>18.199252429090322</c:v>
                </c:pt>
                <c:pt idx="226">
                  <c:v>18.199252429090322</c:v>
                </c:pt>
                <c:pt idx="227">
                  <c:v>18.199252429090322</c:v>
                </c:pt>
                <c:pt idx="228">
                  <c:v>18.199252429090322</c:v>
                </c:pt>
                <c:pt idx="229">
                  <c:v>18.199252429090322</c:v>
                </c:pt>
                <c:pt idx="230">
                  <c:v>18.199252429090322</c:v>
                </c:pt>
                <c:pt idx="231">
                  <c:v>18.199252429090322</c:v>
                </c:pt>
                <c:pt idx="232">
                  <c:v>18.199252429090322</c:v>
                </c:pt>
                <c:pt idx="233">
                  <c:v>18.199252429090322</c:v>
                </c:pt>
                <c:pt idx="234">
                  <c:v>18.199252429090322</c:v>
                </c:pt>
                <c:pt idx="235">
                  <c:v>18.199252429090322</c:v>
                </c:pt>
                <c:pt idx="236">
                  <c:v>18.199252429090322</c:v>
                </c:pt>
                <c:pt idx="237">
                  <c:v>18.199252429090322</c:v>
                </c:pt>
                <c:pt idx="238">
                  <c:v>18.199252429090322</c:v>
                </c:pt>
                <c:pt idx="239">
                  <c:v>18.199252429090322</c:v>
                </c:pt>
                <c:pt idx="240">
                  <c:v>18.199252429090322</c:v>
                </c:pt>
                <c:pt idx="241">
                  <c:v>18.199252429090322</c:v>
                </c:pt>
                <c:pt idx="242">
                  <c:v>18.199252429090322</c:v>
                </c:pt>
                <c:pt idx="243">
                  <c:v>23.763030165550013</c:v>
                </c:pt>
                <c:pt idx="244">
                  <c:v>23.763030165550013</c:v>
                </c:pt>
                <c:pt idx="245">
                  <c:v>23.763030165550013</c:v>
                </c:pt>
                <c:pt idx="246">
                  <c:v>23.763030165550013</c:v>
                </c:pt>
                <c:pt idx="247">
                  <c:v>23.763030165550013</c:v>
                </c:pt>
                <c:pt idx="248">
                  <c:v>23.763030165550013</c:v>
                </c:pt>
                <c:pt idx="249">
                  <c:v>23.763030165550013</c:v>
                </c:pt>
                <c:pt idx="250">
                  <c:v>23.763030165550013</c:v>
                </c:pt>
                <c:pt idx="251">
                  <c:v>23.763030165550013</c:v>
                </c:pt>
                <c:pt idx="252">
                  <c:v>23.763030165550013</c:v>
                </c:pt>
                <c:pt idx="253">
                  <c:v>23.763030165550013</c:v>
                </c:pt>
                <c:pt idx="254">
                  <c:v>23.763030165550013</c:v>
                </c:pt>
                <c:pt idx="255">
                  <c:v>23.763030165550013</c:v>
                </c:pt>
                <c:pt idx="256">
                  <c:v>23.763030165550013</c:v>
                </c:pt>
                <c:pt idx="257">
                  <c:v>23.763030165550013</c:v>
                </c:pt>
                <c:pt idx="258">
                  <c:v>23.763030165550013</c:v>
                </c:pt>
                <c:pt idx="259">
                  <c:v>23.763030165550013</c:v>
                </c:pt>
                <c:pt idx="260">
                  <c:v>23.763030165550013</c:v>
                </c:pt>
                <c:pt idx="261">
                  <c:v>23.763030165550013</c:v>
                </c:pt>
                <c:pt idx="262">
                  <c:v>23.763030165550013</c:v>
                </c:pt>
                <c:pt idx="263">
                  <c:v>23.763030165550013</c:v>
                </c:pt>
                <c:pt idx="264">
                  <c:v>23.763030165550013</c:v>
                </c:pt>
                <c:pt idx="265">
                  <c:v>23.763030165550013</c:v>
                </c:pt>
                <c:pt idx="266">
                  <c:v>23.763030165550013</c:v>
                </c:pt>
                <c:pt idx="267">
                  <c:v>23.763030165550013</c:v>
                </c:pt>
                <c:pt idx="268">
                  <c:v>23.763030165550013</c:v>
                </c:pt>
                <c:pt idx="269">
                  <c:v>23.763030165550013</c:v>
                </c:pt>
                <c:pt idx="270">
                  <c:v>23.763030165550013</c:v>
                </c:pt>
                <c:pt idx="271">
                  <c:v>23.763030165550013</c:v>
                </c:pt>
                <c:pt idx="272">
                  <c:v>23.763030165550013</c:v>
                </c:pt>
                <c:pt idx="273">
                  <c:v>46.95716737441289</c:v>
                </c:pt>
                <c:pt idx="274">
                  <c:v>46.95716737441289</c:v>
                </c:pt>
                <c:pt idx="275">
                  <c:v>46.95716737441289</c:v>
                </c:pt>
                <c:pt idx="276">
                  <c:v>46.95716737441289</c:v>
                </c:pt>
                <c:pt idx="277">
                  <c:v>46.95716737441289</c:v>
                </c:pt>
                <c:pt idx="278">
                  <c:v>46.95716737441289</c:v>
                </c:pt>
                <c:pt idx="279">
                  <c:v>46.95716737441289</c:v>
                </c:pt>
                <c:pt idx="280">
                  <c:v>46.95716737441289</c:v>
                </c:pt>
                <c:pt idx="281">
                  <c:v>46.95716737441289</c:v>
                </c:pt>
                <c:pt idx="282">
                  <c:v>46.95716737441289</c:v>
                </c:pt>
                <c:pt idx="283">
                  <c:v>46.95716737441289</c:v>
                </c:pt>
                <c:pt idx="284">
                  <c:v>46.95716737441289</c:v>
                </c:pt>
                <c:pt idx="285">
                  <c:v>46.95716737441289</c:v>
                </c:pt>
                <c:pt idx="286">
                  <c:v>46.95716737441289</c:v>
                </c:pt>
                <c:pt idx="287">
                  <c:v>46.95716737441289</c:v>
                </c:pt>
                <c:pt idx="288">
                  <c:v>46.95716737441289</c:v>
                </c:pt>
                <c:pt idx="289">
                  <c:v>46.95716737441289</c:v>
                </c:pt>
                <c:pt idx="290">
                  <c:v>46.95716737441289</c:v>
                </c:pt>
                <c:pt idx="291">
                  <c:v>46.95716737441289</c:v>
                </c:pt>
                <c:pt idx="292">
                  <c:v>46.95716737441289</c:v>
                </c:pt>
                <c:pt idx="293">
                  <c:v>46.95716737441289</c:v>
                </c:pt>
                <c:pt idx="294">
                  <c:v>46.95716737441289</c:v>
                </c:pt>
                <c:pt idx="295">
                  <c:v>46.95716737441289</c:v>
                </c:pt>
                <c:pt idx="296">
                  <c:v>46.95716737441289</c:v>
                </c:pt>
                <c:pt idx="297">
                  <c:v>46.95716737441289</c:v>
                </c:pt>
                <c:pt idx="298">
                  <c:v>46.95716737441289</c:v>
                </c:pt>
                <c:pt idx="299">
                  <c:v>46.95716737441289</c:v>
                </c:pt>
                <c:pt idx="300">
                  <c:v>46.95716737441289</c:v>
                </c:pt>
                <c:pt idx="301">
                  <c:v>46.95716737441289</c:v>
                </c:pt>
                <c:pt idx="302">
                  <c:v>46.95716737441289</c:v>
                </c:pt>
                <c:pt idx="303">
                  <c:v>46.95716737441289</c:v>
                </c:pt>
                <c:pt idx="304">
                  <c:v>89.663839823689997</c:v>
                </c:pt>
                <c:pt idx="305">
                  <c:v>89.663839823689997</c:v>
                </c:pt>
                <c:pt idx="306">
                  <c:v>89.663839823689997</c:v>
                </c:pt>
                <c:pt idx="307">
                  <c:v>89.663839823689997</c:v>
                </c:pt>
                <c:pt idx="308">
                  <c:v>89.663839823689997</c:v>
                </c:pt>
                <c:pt idx="309">
                  <c:v>89.663839823689997</c:v>
                </c:pt>
                <c:pt idx="310">
                  <c:v>89.663839823689997</c:v>
                </c:pt>
                <c:pt idx="311">
                  <c:v>89.663839823689997</c:v>
                </c:pt>
                <c:pt idx="312">
                  <c:v>89.663839823689997</c:v>
                </c:pt>
                <c:pt idx="313">
                  <c:v>89.663839823689997</c:v>
                </c:pt>
                <c:pt idx="314">
                  <c:v>89.663839823689997</c:v>
                </c:pt>
                <c:pt idx="315">
                  <c:v>89.663839823689997</c:v>
                </c:pt>
                <c:pt idx="316">
                  <c:v>89.663839823689997</c:v>
                </c:pt>
                <c:pt idx="317">
                  <c:v>89.663839823689997</c:v>
                </c:pt>
                <c:pt idx="318">
                  <c:v>89.663839823689997</c:v>
                </c:pt>
                <c:pt idx="319">
                  <c:v>89.663839823689997</c:v>
                </c:pt>
                <c:pt idx="320">
                  <c:v>89.663839823689997</c:v>
                </c:pt>
                <c:pt idx="321">
                  <c:v>89.663839823689997</c:v>
                </c:pt>
                <c:pt idx="322">
                  <c:v>89.663839823689997</c:v>
                </c:pt>
                <c:pt idx="323">
                  <c:v>89.663839823689997</c:v>
                </c:pt>
                <c:pt idx="324">
                  <c:v>89.663839823689997</c:v>
                </c:pt>
                <c:pt idx="325">
                  <c:v>89.663839823689997</c:v>
                </c:pt>
                <c:pt idx="326">
                  <c:v>89.663839823689997</c:v>
                </c:pt>
                <c:pt idx="327">
                  <c:v>89.663839823689997</c:v>
                </c:pt>
                <c:pt idx="328">
                  <c:v>89.663839823689997</c:v>
                </c:pt>
                <c:pt idx="329">
                  <c:v>89.663839823689997</c:v>
                </c:pt>
                <c:pt idx="330">
                  <c:v>89.663839823689997</c:v>
                </c:pt>
                <c:pt idx="331">
                  <c:v>89.663839823689997</c:v>
                </c:pt>
                <c:pt idx="332">
                  <c:v>89.663839823689997</c:v>
                </c:pt>
                <c:pt idx="333">
                  <c:v>89.663839823689997</c:v>
                </c:pt>
                <c:pt idx="334">
                  <c:v>111.86776748330325</c:v>
                </c:pt>
                <c:pt idx="335">
                  <c:v>111.86776748330325</c:v>
                </c:pt>
                <c:pt idx="336" formatCode="0">
                  <c:v>111.86776748330325</c:v>
                </c:pt>
                <c:pt idx="337" formatCode="0">
                  <c:v>111.86776748330325</c:v>
                </c:pt>
                <c:pt idx="338" formatCode="0">
                  <c:v>111.86776748330325</c:v>
                </c:pt>
                <c:pt idx="339" formatCode="0">
                  <c:v>111.86776748330325</c:v>
                </c:pt>
                <c:pt idx="340" formatCode="0">
                  <c:v>111.86776748330325</c:v>
                </c:pt>
                <c:pt idx="341" formatCode="0">
                  <c:v>111.86776748330325</c:v>
                </c:pt>
                <c:pt idx="342" formatCode="0">
                  <c:v>111.86776748330325</c:v>
                </c:pt>
                <c:pt idx="343" formatCode="0">
                  <c:v>111.86776748330325</c:v>
                </c:pt>
                <c:pt idx="344" formatCode="0">
                  <c:v>111.86776748330325</c:v>
                </c:pt>
                <c:pt idx="345" formatCode="0">
                  <c:v>111.86776748330325</c:v>
                </c:pt>
                <c:pt idx="346" formatCode="0">
                  <c:v>111.86776748330325</c:v>
                </c:pt>
                <c:pt idx="347" formatCode="0">
                  <c:v>111.86776748330325</c:v>
                </c:pt>
                <c:pt idx="348" formatCode="0">
                  <c:v>111.86776748330325</c:v>
                </c:pt>
                <c:pt idx="349" formatCode="0">
                  <c:v>111.86776748330325</c:v>
                </c:pt>
                <c:pt idx="350" formatCode="0">
                  <c:v>111.86776748330325</c:v>
                </c:pt>
                <c:pt idx="351" formatCode="0">
                  <c:v>111.86776748330325</c:v>
                </c:pt>
                <c:pt idx="352" formatCode="0">
                  <c:v>111.86776748330325</c:v>
                </c:pt>
                <c:pt idx="353" formatCode="0">
                  <c:v>111.86776748330325</c:v>
                </c:pt>
                <c:pt idx="354" formatCode="0">
                  <c:v>111.86776748330325</c:v>
                </c:pt>
                <c:pt idx="355" formatCode="0">
                  <c:v>111.86776748330325</c:v>
                </c:pt>
                <c:pt idx="356" formatCode="0">
                  <c:v>111.86776748330325</c:v>
                </c:pt>
                <c:pt idx="357" formatCode="0">
                  <c:v>111.86776748330325</c:v>
                </c:pt>
                <c:pt idx="358" formatCode="0">
                  <c:v>111.86776748330325</c:v>
                </c:pt>
                <c:pt idx="359" formatCode="0">
                  <c:v>111.86776748330325</c:v>
                </c:pt>
                <c:pt idx="360" formatCode="0">
                  <c:v>111.86776748330325</c:v>
                </c:pt>
                <c:pt idx="361" formatCode="0">
                  <c:v>111.86776748330325</c:v>
                </c:pt>
                <c:pt idx="362" formatCode="0">
                  <c:v>111.86776748330325</c:v>
                </c:pt>
                <c:pt idx="363" formatCode="0">
                  <c:v>111.86776748330325</c:v>
                </c:pt>
                <c:pt idx="364" formatCode="0">
                  <c:v>111.86776748330325</c:v>
                </c:pt>
                <c:pt idx="365">
                  <c:v>124.52122387040001</c:v>
                </c:pt>
                <c:pt idx="366">
                  <c:v>124.52122387040001</c:v>
                </c:pt>
                <c:pt idx="367">
                  <c:v>124.52122387040001</c:v>
                </c:pt>
                <c:pt idx="368">
                  <c:v>124.52122387040001</c:v>
                </c:pt>
                <c:pt idx="369">
                  <c:v>124.52122387040001</c:v>
                </c:pt>
                <c:pt idx="370">
                  <c:v>124.52122387040001</c:v>
                </c:pt>
                <c:pt idx="371">
                  <c:v>124.52122387040001</c:v>
                </c:pt>
                <c:pt idx="372">
                  <c:v>124.52122387040001</c:v>
                </c:pt>
                <c:pt idx="373">
                  <c:v>124.52122387040001</c:v>
                </c:pt>
                <c:pt idx="374">
                  <c:v>124.52122387040001</c:v>
                </c:pt>
                <c:pt idx="375">
                  <c:v>124.52122387040001</c:v>
                </c:pt>
                <c:pt idx="376">
                  <c:v>124.52122387040001</c:v>
                </c:pt>
                <c:pt idx="377">
                  <c:v>124.52122387040001</c:v>
                </c:pt>
                <c:pt idx="378">
                  <c:v>124.52122387040001</c:v>
                </c:pt>
                <c:pt idx="379">
                  <c:v>124.52122387040001</c:v>
                </c:pt>
                <c:pt idx="380">
                  <c:v>124.52122387040001</c:v>
                </c:pt>
                <c:pt idx="381">
                  <c:v>124.52122387040001</c:v>
                </c:pt>
                <c:pt idx="382">
                  <c:v>124.52122387040001</c:v>
                </c:pt>
                <c:pt idx="383">
                  <c:v>124.52122387040001</c:v>
                </c:pt>
                <c:pt idx="384">
                  <c:v>124.52122387040001</c:v>
                </c:pt>
                <c:pt idx="385" formatCode="0">
                  <c:v>124.52122387040001</c:v>
                </c:pt>
                <c:pt idx="386" formatCode="0">
                  <c:v>124.52122387040001</c:v>
                </c:pt>
                <c:pt idx="387" formatCode="0">
                  <c:v>124.52122387040001</c:v>
                </c:pt>
                <c:pt idx="388" formatCode="0">
                  <c:v>124.52122387040001</c:v>
                </c:pt>
                <c:pt idx="389" formatCode="0">
                  <c:v>124.52122387040001</c:v>
                </c:pt>
                <c:pt idx="390" formatCode="0">
                  <c:v>124.52122387040001</c:v>
                </c:pt>
                <c:pt idx="391" formatCode="0">
                  <c:v>124.52122387040001</c:v>
                </c:pt>
                <c:pt idx="392" formatCode="0">
                  <c:v>124.52122387040001</c:v>
                </c:pt>
                <c:pt idx="393" formatCode="0">
                  <c:v>124.52122387040001</c:v>
                </c:pt>
                <c:pt idx="394" formatCode="0">
                  <c:v>124.52122387040001</c:v>
                </c:pt>
                <c:pt idx="395" formatCode="0">
                  <c:v>124.52122387040001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2'!$G$4:$G$399</c:f>
              <c:numCache>
                <c:formatCode>0</c:formatCode>
                <c:ptCount val="396"/>
                <c:pt idx="0">
                  <c:v>40.143912189999362</c:v>
                </c:pt>
                <c:pt idx="1">
                  <c:v>31.018028300000179</c:v>
                </c:pt>
                <c:pt idx="2">
                  <c:v>12.485869100000519</c:v>
                </c:pt>
                <c:pt idx="3">
                  <c:v>23.299230121999514</c:v>
                </c:pt>
                <c:pt idx="4">
                  <c:v>35.25974624400056</c:v>
                </c:pt>
                <c:pt idx="5">
                  <c:v>36.336624519999802</c:v>
                </c:pt>
                <c:pt idx="6">
                  <c:v>18.784905091999804</c:v>
                </c:pt>
                <c:pt idx="7">
                  <c:v>24.466190765999666</c:v>
                </c:pt>
                <c:pt idx="8">
                  <c:v>24.610396784000809</c:v>
                </c:pt>
                <c:pt idx="9">
                  <c:v>30.937071679999171</c:v>
                </c:pt>
                <c:pt idx="10">
                  <c:v>35.451309990000595</c:v>
                </c:pt>
                <c:pt idx="11">
                  <c:v>32.367372559999424</c:v>
                </c:pt>
                <c:pt idx="12">
                  <c:v>37.251271152000243</c:v>
                </c:pt>
                <c:pt idx="13">
                  <c:v>39.122848831999875</c:v>
                </c:pt>
                <c:pt idx="14">
                  <c:v>47.157150663999793</c:v>
                </c:pt>
                <c:pt idx="15">
                  <c:v>62.580421392000908</c:v>
                </c:pt>
                <c:pt idx="16">
                  <c:v>44.831928557999909</c:v>
                </c:pt>
                <c:pt idx="17">
                  <c:v>32.679928649999269</c:v>
                </c:pt>
                <c:pt idx="18">
                  <c:v>32.592007940000414</c:v>
                </c:pt>
                <c:pt idx="19">
                  <c:v>51.805916840000386</c:v>
                </c:pt>
                <c:pt idx="20">
                  <c:v>35.076065199999896</c:v>
                </c:pt>
                <c:pt idx="21">
                  <c:v>57.598945769999943</c:v>
                </c:pt>
                <c:pt idx="22">
                  <c:v>31.824096319999921</c:v>
                </c:pt>
                <c:pt idx="23">
                  <c:v>25.312860729999731</c:v>
                </c:pt>
                <c:pt idx="24">
                  <c:v>22.800894400000544</c:v>
                </c:pt>
                <c:pt idx="25">
                  <c:v>31.266176139999793</c:v>
                </c:pt>
                <c:pt idx="26">
                  <c:v>25.575356679999512</c:v>
                </c:pt>
                <c:pt idx="27">
                  <c:v>45.269110329999783</c:v>
                </c:pt>
                <c:pt idx="28">
                  <c:v>58.630953796000398</c:v>
                </c:pt>
                <c:pt idx="29">
                  <c:v>67.609366673999673</c:v>
                </c:pt>
                <c:pt idx="30">
                  <c:v>29.509638918000231</c:v>
                </c:pt>
                <c:pt idx="31">
                  <c:v>55.577880709999775</c:v>
                </c:pt>
                <c:pt idx="32">
                  <c:v>87.043671870000537</c:v>
                </c:pt>
                <c:pt idx="33">
                  <c:v>107.54224033399969</c:v>
                </c:pt>
                <c:pt idx="34">
                  <c:v>121.59403928544127</c:v>
                </c:pt>
                <c:pt idx="35">
                  <c:v>121.59403928544127</c:v>
                </c:pt>
                <c:pt idx="36">
                  <c:v>121.59403928544127</c:v>
                </c:pt>
                <c:pt idx="37">
                  <c:v>121.59403928544127</c:v>
                </c:pt>
                <c:pt idx="38">
                  <c:v>121.59403928544127</c:v>
                </c:pt>
                <c:pt idx="39">
                  <c:v>121.59403928544127</c:v>
                </c:pt>
                <c:pt idx="40">
                  <c:v>101.45426819199965</c:v>
                </c:pt>
                <c:pt idx="41">
                  <c:v>97.397172722000221</c:v>
                </c:pt>
                <c:pt idx="42">
                  <c:v>121.59403928544127</c:v>
                </c:pt>
                <c:pt idx="43">
                  <c:v>121.59403928544127</c:v>
                </c:pt>
                <c:pt idx="44">
                  <c:v>121.59403928544127</c:v>
                </c:pt>
                <c:pt idx="45">
                  <c:v>121.59403928544127</c:v>
                </c:pt>
                <c:pt idx="46">
                  <c:v>121.59403928544127</c:v>
                </c:pt>
                <c:pt idx="47">
                  <c:v>121.59403928544127</c:v>
                </c:pt>
                <c:pt idx="48">
                  <c:v>121.59403928544127</c:v>
                </c:pt>
                <c:pt idx="49">
                  <c:v>121.59403928544127</c:v>
                </c:pt>
                <c:pt idx="50">
                  <c:v>101.98508724999994</c:v>
                </c:pt>
                <c:pt idx="51">
                  <c:v>101.95417584400026</c:v>
                </c:pt>
                <c:pt idx="52">
                  <c:v>92.337894834000153</c:v>
                </c:pt>
                <c:pt idx="53">
                  <c:v>89.519695271999623</c:v>
                </c:pt>
                <c:pt idx="54">
                  <c:v>88.790611620000433</c:v>
                </c:pt>
                <c:pt idx="55">
                  <c:v>82.884872703999775</c:v>
                </c:pt>
                <c:pt idx="56">
                  <c:v>80.281867278000234</c:v>
                </c:pt>
                <c:pt idx="57">
                  <c:v>87.995253632000299</c:v>
                </c:pt>
                <c:pt idx="58">
                  <c:v>84.778273327999742</c:v>
                </c:pt>
                <c:pt idx="59">
                  <c:v>78.569219625999835</c:v>
                </c:pt>
                <c:pt idx="60">
                  <c:v>78.729144272000468</c:v>
                </c:pt>
                <c:pt idx="61">
                  <c:v>77.853596935999249</c:v>
                </c:pt>
                <c:pt idx="62">
                  <c:v>84.024676752000616</c:v>
                </c:pt>
                <c:pt idx="63">
                  <c:v>98.161687485999821</c:v>
                </c:pt>
                <c:pt idx="64">
                  <c:v>110.56219259600017</c:v>
                </c:pt>
                <c:pt idx="65">
                  <c:v>106.18836470199956</c:v>
                </c:pt>
                <c:pt idx="66">
                  <c:v>96.101246392000434</c:v>
                </c:pt>
                <c:pt idx="67">
                  <c:v>93.587625871999521</c:v>
                </c:pt>
                <c:pt idx="68">
                  <c:v>93.382853536000553</c:v>
                </c:pt>
                <c:pt idx="69">
                  <c:v>91.335976969999876</c:v>
                </c:pt>
                <c:pt idx="70">
                  <c:v>116.33127781000009</c:v>
                </c:pt>
                <c:pt idx="71">
                  <c:v>87.208041061999964</c:v>
                </c:pt>
                <c:pt idx="72">
                  <c:v>93.841022537999606</c:v>
                </c:pt>
                <c:pt idx="73">
                  <c:v>77.110101530000378</c:v>
                </c:pt>
                <c:pt idx="74">
                  <c:v>80.141746747999875</c:v>
                </c:pt>
                <c:pt idx="75">
                  <c:v>70.557616206000262</c:v>
                </c:pt>
                <c:pt idx="76">
                  <c:v>67.843051219999168</c:v>
                </c:pt>
                <c:pt idx="77">
                  <c:v>89.068449022000422</c:v>
                </c:pt>
                <c:pt idx="78">
                  <c:v>68.425539755999637</c:v>
                </c:pt>
                <c:pt idx="79">
                  <c:v>70.426230386000228</c:v>
                </c:pt>
                <c:pt idx="80">
                  <c:v>69.120999780000616</c:v>
                </c:pt>
                <c:pt idx="81">
                  <c:v>65.557339009999964</c:v>
                </c:pt>
                <c:pt idx="82">
                  <c:v>92.618067891999743</c:v>
                </c:pt>
                <c:pt idx="83">
                  <c:v>72.624456459999564</c:v>
                </c:pt>
                <c:pt idx="84">
                  <c:v>91.763044690000683</c:v>
                </c:pt>
                <c:pt idx="85">
                  <c:v>92.736862681999767</c:v>
                </c:pt>
                <c:pt idx="86">
                  <c:v>87.911533190000057</c:v>
                </c:pt>
                <c:pt idx="87">
                  <c:v>84.938549743999815</c:v>
                </c:pt>
                <c:pt idx="88">
                  <c:v>91.524458749999582</c:v>
                </c:pt>
                <c:pt idx="89">
                  <c:v>88.348820120000767</c:v>
                </c:pt>
                <c:pt idx="90">
                  <c:v>50.352269123999868</c:v>
                </c:pt>
                <c:pt idx="91">
                  <c:v>104.53455092400009</c:v>
                </c:pt>
                <c:pt idx="92">
                  <c:v>68.399094653999214</c:v>
                </c:pt>
                <c:pt idx="93">
                  <c:v>70.405811476000181</c:v>
                </c:pt>
                <c:pt idx="94">
                  <c:v>68.117350422000243</c:v>
                </c:pt>
                <c:pt idx="95">
                  <c:v>61.268930777999557</c:v>
                </c:pt>
                <c:pt idx="96">
                  <c:v>52.591938492000203</c:v>
                </c:pt>
                <c:pt idx="97">
                  <c:v>60.950289219999839</c:v>
                </c:pt>
                <c:pt idx="98">
                  <c:v>68.996165410000259</c:v>
                </c:pt>
                <c:pt idx="99">
                  <c:v>50.235958724000128</c:v>
                </c:pt>
                <c:pt idx="100">
                  <c:v>48.389794138000362</c:v>
                </c:pt>
                <c:pt idx="101">
                  <c:v>60.117869601999587</c:v>
                </c:pt>
                <c:pt idx="102">
                  <c:v>47.288735300000091</c:v>
                </c:pt>
                <c:pt idx="103">
                  <c:v>57.062085407999824</c:v>
                </c:pt>
                <c:pt idx="104">
                  <c:v>48.91781325599991</c:v>
                </c:pt>
                <c:pt idx="105">
                  <c:v>54.182635689999991</c:v>
                </c:pt>
                <c:pt idx="106">
                  <c:v>41.69241370000065</c:v>
                </c:pt>
                <c:pt idx="107">
                  <c:v>42.954923417999204</c:v>
                </c:pt>
                <c:pt idx="108">
                  <c:v>49.269046782000345</c:v>
                </c:pt>
                <c:pt idx="109">
                  <c:v>39.245910387999849</c:v>
                </c:pt>
                <c:pt idx="110">
                  <c:v>35.626072822000268</c:v>
                </c:pt>
                <c:pt idx="111">
                  <c:v>38.641712047999505</c:v>
                </c:pt>
                <c:pt idx="112">
                  <c:v>45.58477872600065</c:v>
                </c:pt>
                <c:pt idx="113">
                  <c:v>25.279467405999757</c:v>
                </c:pt>
                <c:pt idx="114">
                  <c:v>37.94497552999983</c:v>
                </c:pt>
                <c:pt idx="115">
                  <c:v>45.971260284000628</c:v>
                </c:pt>
                <c:pt idx="116">
                  <c:v>36.412935001999109</c:v>
                </c:pt>
                <c:pt idx="117">
                  <c:v>38.012882802000547</c:v>
                </c:pt>
                <c:pt idx="118">
                  <c:v>31.611246863999664</c:v>
                </c:pt>
                <c:pt idx="119">
                  <c:v>65.674594078000027</c:v>
                </c:pt>
                <c:pt idx="120">
                  <c:v>47.881841462000089</c:v>
                </c:pt>
                <c:pt idx="121">
                  <c:v>34.552846632000112</c:v>
                </c:pt>
                <c:pt idx="122">
                  <c:v>37.44059208399964</c:v>
                </c:pt>
                <c:pt idx="123">
                  <c:v>27.251807492000633</c:v>
                </c:pt>
                <c:pt idx="124">
                  <c:v>57.147915550000072</c:v>
                </c:pt>
                <c:pt idx="125">
                  <c:v>54.309371110000129</c:v>
                </c:pt>
                <c:pt idx="126">
                  <c:v>55.647618377999621</c:v>
                </c:pt>
                <c:pt idx="127">
                  <c:v>39.89573734600004</c:v>
                </c:pt>
                <c:pt idx="128">
                  <c:v>44.97566751600003</c:v>
                </c:pt>
                <c:pt idx="129">
                  <c:v>52.482749465999824</c:v>
                </c:pt>
                <c:pt idx="130">
                  <c:v>85.533420404000196</c:v>
                </c:pt>
                <c:pt idx="131">
                  <c:v>57.370332081999486</c:v>
                </c:pt>
                <c:pt idx="132">
                  <c:v>93.696607060000687</c:v>
                </c:pt>
                <c:pt idx="133">
                  <c:v>107.09627122369358</c:v>
                </c:pt>
                <c:pt idx="134">
                  <c:v>74.02775829999959</c:v>
                </c:pt>
                <c:pt idx="135">
                  <c:v>66.362392640000692</c:v>
                </c:pt>
                <c:pt idx="136">
                  <c:v>107.09627122369358</c:v>
                </c:pt>
                <c:pt idx="137">
                  <c:v>67.432566308000347</c:v>
                </c:pt>
                <c:pt idx="138">
                  <c:v>71.787703447999888</c:v>
                </c:pt>
                <c:pt idx="139">
                  <c:v>75.636390528000135</c:v>
                </c:pt>
                <c:pt idx="140">
                  <c:v>57.757311237999922</c:v>
                </c:pt>
                <c:pt idx="141">
                  <c:v>47.548131131999696</c:v>
                </c:pt>
                <c:pt idx="142">
                  <c:v>45.503632126000092</c:v>
                </c:pt>
                <c:pt idx="143">
                  <c:v>40.98325245999974</c:v>
                </c:pt>
                <c:pt idx="144">
                  <c:v>64.447822310000149</c:v>
                </c:pt>
                <c:pt idx="145">
                  <c:v>67.470620878000005</c:v>
                </c:pt>
                <c:pt idx="146">
                  <c:v>35.125676860000297</c:v>
                </c:pt>
                <c:pt idx="147">
                  <c:v>66.528605583999777</c:v>
                </c:pt>
                <c:pt idx="148">
                  <c:v>61.295498284000104</c:v>
                </c:pt>
                <c:pt idx="149">
                  <c:v>62.022194529999837</c:v>
                </c:pt>
                <c:pt idx="150">
                  <c:v>42.563773130000257</c:v>
                </c:pt>
                <c:pt idx="151">
                  <c:v>40.37253589799996</c:v>
                </c:pt>
                <c:pt idx="152">
                  <c:v>62.394150317999575</c:v>
                </c:pt>
                <c:pt idx="153">
                  <c:v>49.959671258000206</c:v>
                </c:pt>
                <c:pt idx="154">
                  <c:v>48.784967280000537</c:v>
                </c:pt>
                <c:pt idx="155">
                  <c:v>64.971606035999187</c:v>
                </c:pt>
                <c:pt idx="156">
                  <c:v>66.924163856986667</c:v>
                </c:pt>
                <c:pt idx="157">
                  <c:v>31.814615683999666</c:v>
                </c:pt>
                <c:pt idx="158">
                  <c:v>32.079742932000357</c:v>
                </c:pt>
                <c:pt idx="159">
                  <c:v>34.518308751999719</c:v>
                </c:pt>
                <c:pt idx="160">
                  <c:v>43.633513102000016</c:v>
                </c:pt>
                <c:pt idx="161">
                  <c:v>55.611623654000098</c:v>
                </c:pt>
                <c:pt idx="162">
                  <c:v>32.360342644000184</c:v>
                </c:pt>
                <c:pt idx="163">
                  <c:v>25.488739110000338</c:v>
                </c:pt>
                <c:pt idx="164">
                  <c:v>47.70662364199957</c:v>
                </c:pt>
                <c:pt idx="165">
                  <c:v>18.719012555999608</c:v>
                </c:pt>
                <c:pt idx="166">
                  <c:v>4.8513089740000455</c:v>
                </c:pt>
                <c:pt idx="167">
                  <c:v>42.871751320000484</c:v>
                </c:pt>
                <c:pt idx="168">
                  <c:v>30.114699382000385</c:v>
                </c:pt>
                <c:pt idx="169">
                  <c:v>28.701467371999961</c:v>
                </c:pt>
                <c:pt idx="170">
                  <c:v>16.372677109999461</c:v>
                </c:pt>
                <c:pt idx="171">
                  <c:v>42.365094168000091</c:v>
                </c:pt>
                <c:pt idx="172">
                  <c:v>25.260739727999798</c:v>
                </c:pt>
                <c:pt idx="173">
                  <c:v>16.764126220000115</c:v>
                </c:pt>
                <c:pt idx="174">
                  <c:v>24.694495263999787</c:v>
                </c:pt>
                <c:pt idx="175">
                  <c:v>23.061919642000088</c:v>
                </c:pt>
                <c:pt idx="176">
                  <c:v>20.265577129999937</c:v>
                </c:pt>
                <c:pt idx="177">
                  <c:v>29.313554212000717</c:v>
                </c:pt>
                <c:pt idx="178">
                  <c:v>34.741246739999923</c:v>
                </c:pt>
                <c:pt idx="179">
                  <c:v>31.414335347999586</c:v>
                </c:pt>
                <c:pt idx="180">
                  <c:v>47.25411161599979</c:v>
                </c:pt>
                <c:pt idx="181">
                  <c:v>17.629889559999917</c:v>
                </c:pt>
                <c:pt idx="182">
                  <c:v>29.455424956312914</c:v>
                </c:pt>
                <c:pt idx="183">
                  <c:v>29.455424956312914</c:v>
                </c:pt>
                <c:pt idx="184">
                  <c:v>22.374748725999606</c:v>
                </c:pt>
                <c:pt idx="185">
                  <c:v>19.179821824000253</c:v>
                </c:pt>
                <c:pt idx="186">
                  <c:v>20.961642350000112</c:v>
                </c:pt>
                <c:pt idx="187">
                  <c:v>29.455424956312914</c:v>
                </c:pt>
                <c:pt idx="188">
                  <c:v>29.455424956312914</c:v>
                </c:pt>
                <c:pt idx="189">
                  <c:v>10.452418350000272</c:v>
                </c:pt>
                <c:pt idx="190">
                  <c:v>29.455424956312914</c:v>
                </c:pt>
                <c:pt idx="191">
                  <c:v>3.5964873880000221</c:v>
                </c:pt>
                <c:pt idx="192">
                  <c:v>25.261630490000023</c:v>
                </c:pt>
                <c:pt idx="193">
                  <c:v>16.862148058000088</c:v>
                </c:pt>
                <c:pt idx="194">
                  <c:v>12.64196985199958</c:v>
                </c:pt>
                <c:pt idx="195">
                  <c:v>18.813900324000482</c:v>
                </c:pt>
                <c:pt idx="196">
                  <c:v>29.455424956312914</c:v>
                </c:pt>
                <c:pt idx="197">
                  <c:v>1.0058903679999991</c:v>
                </c:pt>
                <c:pt idx="198">
                  <c:v>4.4931087440001232</c:v>
                </c:pt>
                <c:pt idx="199">
                  <c:v>16.20269827999968</c:v>
                </c:pt>
                <c:pt idx="200">
                  <c:v>8.5069737639999694</c:v>
                </c:pt>
                <c:pt idx="201">
                  <c:v>11.65973510600017</c:v>
                </c:pt>
                <c:pt idx="202">
                  <c:v>3.5801353179997135</c:v>
                </c:pt>
                <c:pt idx="203">
                  <c:v>11.501396654000299</c:v>
                </c:pt>
                <c:pt idx="204">
                  <c:v>29.455424956312914</c:v>
                </c:pt>
                <c:pt idx="205">
                  <c:v>3.1561152319998356</c:v>
                </c:pt>
                <c:pt idx="206">
                  <c:v>8.6858206500006858</c:v>
                </c:pt>
                <c:pt idx="207">
                  <c:v>15.671003331999582</c:v>
                </c:pt>
                <c:pt idx="208">
                  <c:v>13.390439215999722</c:v>
                </c:pt>
                <c:pt idx="209">
                  <c:v>1.52724735000064</c:v>
                </c:pt>
                <c:pt idx="210">
                  <c:v>7.6585041500001028</c:v>
                </c:pt>
                <c:pt idx="211">
                  <c:v>23.753820245999862</c:v>
                </c:pt>
                <c:pt idx="212">
                  <c:v>3.8168256220002226</c:v>
                </c:pt>
                <c:pt idx="213">
                  <c:v>1.4390734259992315</c:v>
                </c:pt>
                <c:pt idx="214">
                  <c:v>2.9768475200000819</c:v>
                </c:pt>
                <c:pt idx="215">
                  <c:v>4.1446258560001583</c:v>
                </c:pt>
                <c:pt idx="216">
                  <c:v>14.927450494000192</c:v>
                </c:pt>
                <c:pt idx="217">
                  <c:v>18.199252429090322</c:v>
                </c:pt>
                <c:pt idx="218">
                  <c:v>4.3516992580000657</c:v>
                </c:pt>
                <c:pt idx="219">
                  <c:v>4.9573860239996579</c:v>
                </c:pt>
                <c:pt idx="220">
                  <c:v>7.6060317239999868</c:v>
                </c:pt>
                <c:pt idx="221">
                  <c:v>11.689617402</c:v>
                </c:pt>
                <c:pt idx="222">
                  <c:v>5.4022796820006693</c:v>
                </c:pt>
                <c:pt idx="223">
                  <c:v>16.487690755999655</c:v>
                </c:pt>
                <c:pt idx="224">
                  <c:v>7.0919091539998513</c:v>
                </c:pt>
                <c:pt idx="225">
                  <c:v>3.661566798000119</c:v>
                </c:pt>
                <c:pt idx="226">
                  <c:v>10.475100337999793</c:v>
                </c:pt>
                <c:pt idx="227">
                  <c:v>3.1593870580005476</c:v>
                </c:pt>
                <c:pt idx="228">
                  <c:v>0.45896479200006796</c:v>
                </c:pt>
                <c:pt idx="229">
                  <c:v>9.4797988639998785</c:v>
                </c:pt>
                <c:pt idx="230">
                  <c:v>7.8928468739995994</c:v>
                </c:pt>
                <c:pt idx="231">
                  <c:v>12.568396003999778</c:v>
                </c:pt>
                <c:pt idx="232">
                  <c:v>5.658252427999896</c:v>
                </c:pt>
                <c:pt idx="233">
                  <c:v>4.5894439959999778</c:v>
                </c:pt>
                <c:pt idx="234">
                  <c:v>2.9210418860007135</c:v>
                </c:pt>
                <c:pt idx="235">
                  <c:v>4.626087771999992</c:v>
                </c:pt>
                <c:pt idx="236">
                  <c:v>6.1624998199996499</c:v>
                </c:pt>
                <c:pt idx="237">
                  <c:v>1.9062715880004926</c:v>
                </c:pt>
                <c:pt idx="238">
                  <c:v>18.199252429090322</c:v>
                </c:pt>
                <c:pt idx="239">
                  <c:v>1.9350464739997406</c:v>
                </c:pt>
                <c:pt idx="240">
                  <c:v>18.199252429090322</c:v>
                </c:pt>
                <c:pt idx="241">
                  <c:v>17.370576209999832</c:v>
                </c:pt>
                <c:pt idx="242">
                  <c:v>10.939863956000016</c:v>
                </c:pt>
                <c:pt idx="243">
                  <c:v>8.180970124000325</c:v>
                </c:pt>
                <c:pt idx="244">
                  <c:v>18.026470175999915</c:v>
                </c:pt>
                <c:pt idx="245">
                  <c:v>9.984554954000334</c:v>
                </c:pt>
                <c:pt idx="246">
                  <c:v>12.916998063999431</c:v>
                </c:pt>
                <c:pt idx="247">
                  <c:v>9.2133161040006755</c:v>
                </c:pt>
                <c:pt idx="248">
                  <c:v>5.932177771999533</c:v>
                </c:pt>
                <c:pt idx="249">
                  <c:v>8.0937387440001611</c:v>
                </c:pt>
                <c:pt idx="250">
                  <c:v>12.080987826000184</c:v>
                </c:pt>
                <c:pt idx="251">
                  <c:v>16.890004373999449</c:v>
                </c:pt>
                <c:pt idx="252">
                  <c:v>23.763030165550013</c:v>
                </c:pt>
                <c:pt idx="253">
                  <c:v>9.2117546279999587</c:v>
                </c:pt>
                <c:pt idx="254">
                  <c:v>2.1365062840003839</c:v>
                </c:pt>
                <c:pt idx="255">
                  <c:v>1.5705005419996414</c:v>
                </c:pt>
                <c:pt idx="256">
                  <c:v>1.9040827580003878</c:v>
                </c:pt>
                <c:pt idx="257">
                  <c:v>1.3805502099996001</c:v>
                </c:pt>
                <c:pt idx="258">
                  <c:v>0.34352824000048987</c:v>
                </c:pt>
                <c:pt idx="259">
                  <c:v>12.725772416000249</c:v>
                </c:pt>
                <c:pt idx="260">
                  <c:v>13.632197353999778</c:v>
                </c:pt>
                <c:pt idx="261">
                  <c:v>7.8261512639997939</c:v>
                </c:pt>
                <c:pt idx="262">
                  <c:v>5.0882767800000925</c:v>
                </c:pt>
                <c:pt idx="263">
                  <c:v>9.2572838220002005</c:v>
                </c:pt>
                <c:pt idx="264">
                  <c:v>16.816750676000076</c:v>
                </c:pt>
                <c:pt idx="265">
                  <c:v>9.3781935739992655</c:v>
                </c:pt>
                <c:pt idx="266">
                  <c:v>14.31201613600054</c:v>
                </c:pt>
                <c:pt idx="267">
                  <c:v>6.2449970279997915</c:v>
                </c:pt>
                <c:pt idx="268">
                  <c:v>6.1732966640001896</c:v>
                </c:pt>
                <c:pt idx="269">
                  <c:v>1.9939837979996504</c:v>
                </c:pt>
                <c:pt idx="270">
                  <c:v>12.916576510000127</c:v>
                </c:pt>
                <c:pt idx="271">
                  <c:v>4.2173000019998348</c:v>
                </c:pt>
                <c:pt idx="272">
                  <c:v>17.52342169000061</c:v>
                </c:pt>
                <c:pt idx="273">
                  <c:v>18.704515311999913</c:v>
                </c:pt>
                <c:pt idx="274">
                  <c:v>7.9486282499992846</c:v>
                </c:pt>
                <c:pt idx="275">
                  <c:v>20.168072540000686</c:v>
                </c:pt>
                <c:pt idx="276">
                  <c:v>8.2282621300000436</c:v>
                </c:pt>
                <c:pt idx="277">
                  <c:v>4.6197929479992315</c:v>
                </c:pt>
                <c:pt idx="278">
                  <c:v>23.979947690000003</c:v>
                </c:pt>
                <c:pt idx="279">
                  <c:v>8.6178349180003195</c:v>
                </c:pt>
                <c:pt idx="280">
                  <c:v>11.772894552000514</c:v>
                </c:pt>
                <c:pt idx="281">
                  <c:v>7.8747849579994647</c:v>
                </c:pt>
                <c:pt idx="282">
                  <c:v>13.135850287999672</c:v>
                </c:pt>
                <c:pt idx="283">
                  <c:v>3.1997314180002765</c:v>
                </c:pt>
                <c:pt idx="284">
                  <c:v>7.489909994000441</c:v>
                </c:pt>
                <c:pt idx="285">
                  <c:v>7.0782381979996591</c:v>
                </c:pt>
                <c:pt idx="286">
                  <c:v>6.2584046580004333</c:v>
                </c:pt>
                <c:pt idx="287">
                  <c:v>16.927156399999777</c:v>
                </c:pt>
                <c:pt idx="288">
                  <c:v>8.1017168120000012</c:v>
                </c:pt>
                <c:pt idx="289">
                  <c:v>5.3093006480000877</c:v>
                </c:pt>
                <c:pt idx="290">
                  <c:v>9.2630509999999404</c:v>
                </c:pt>
                <c:pt idx="291">
                  <c:v>13.12294974800008</c:v>
                </c:pt>
                <c:pt idx="292">
                  <c:v>31.442332551999669</c:v>
                </c:pt>
                <c:pt idx="293">
                  <c:v>28.55759120000047</c:v>
                </c:pt>
                <c:pt idx="294">
                  <c:v>21.153104345999374</c:v>
                </c:pt>
                <c:pt idx="295">
                  <c:v>13.915616522000233</c:v>
                </c:pt>
                <c:pt idx="296">
                  <c:v>16.208384197999635</c:v>
                </c:pt>
                <c:pt idx="297">
                  <c:v>15.650725930000466</c:v>
                </c:pt>
                <c:pt idx="298">
                  <c:v>11.03848122400008</c:v>
                </c:pt>
                <c:pt idx="299">
                  <c:v>13.911933183999464</c:v>
                </c:pt>
                <c:pt idx="300">
                  <c:v>7.4580657020006473</c:v>
                </c:pt>
                <c:pt idx="301">
                  <c:v>31.727150849999934</c:v>
                </c:pt>
                <c:pt idx="302">
                  <c:v>9.2012166319993884</c:v>
                </c:pt>
                <c:pt idx="303">
                  <c:v>8.7855625760004763</c:v>
                </c:pt>
                <c:pt idx="304">
                  <c:v>8.2123473059999554</c:v>
                </c:pt>
                <c:pt idx="305">
                  <c:v>9.3671794860003121</c:v>
                </c:pt>
                <c:pt idx="306">
                  <c:v>14.115379666000115</c:v>
                </c:pt>
                <c:pt idx="307">
                  <c:v>9.9511037799998281</c:v>
                </c:pt>
                <c:pt idx="308">
                  <c:v>28.846987403999993</c:v>
                </c:pt>
                <c:pt idx="309">
                  <c:v>25.579473809999584</c:v>
                </c:pt>
                <c:pt idx="310">
                  <c:v>15.439841493999896</c:v>
                </c:pt>
                <c:pt idx="311">
                  <c:v>2.1980885600001567</c:v>
                </c:pt>
                <c:pt idx="312">
                  <c:v>10.762405394000391</c:v>
                </c:pt>
                <c:pt idx="313">
                  <c:v>27.188716181999261</c:v>
                </c:pt>
                <c:pt idx="314">
                  <c:v>21.376766288000521</c:v>
                </c:pt>
                <c:pt idx="315">
                  <c:v>33.461879177999542</c:v>
                </c:pt>
                <c:pt idx="316">
                  <c:v>32.098920494000197</c:v>
                </c:pt>
                <c:pt idx="317">
                  <c:v>18.143776781999797</c:v>
                </c:pt>
                <c:pt idx="318">
                  <c:v>7.7899623420007371</c:v>
                </c:pt>
                <c:pt idx="319">
                  <c:v>14.539573775999962</c:v>
                </c:pt>
                <c:pt idx="320">
                  <c:v>12.58327540199938</c:v>
                </c:pt>
                <c:pt idx="321">
                  <c:v>33.071154081999971</c:v>
                </c:pt>
                <c:pt idx="322">
                  <c:v>22.934885048000126</c:v>
                </c:pt>
                <c:pt idx="323">
                  <c:v>15.907532910000347</c:v>
                </c:pt>
                <c:pt idx="324">
                  <c:v>13.028878311999739</c:v>
                </c:pt>
                <c:pt idx="325">
                  <c:v>10.57676741600031</c:v>
                </c:pt>
                <c:pt idx="326">
                  <c:v>17.988621332000253</c:v>
                </c:pt>
                <c:pt idx="327">
                  <c:v>17.959019549999681</c:v>
                </c:pt>
                <c:pt idx="328">
                  <c:v>23.839756611999604</c:v>
                </c:pt>
                <c:pt idx="329">
                  <c:v>26.108798189999813</c:v>
                </c:pt>
                <c:pt idx="330">
                  <c:v>8.1165639680006905</c:v>
                </c:pt>
                <c:pt idx="331">
                  <c:v>3.428628071999583</c:v>
                </c:pt>
                <c:pt idx="332">
                  <c:v>26.155670303999869</c:v>
                </c:pt>
                <c:pt idx="333">
                  <c:v>17.435545392000581</c:v>
                </c:pt>
                <c:pt idx="334">
                  <c:v>8.8454509540000448</c:v>
                </c:pt>
                <c:pt idx="335">
                  <c:v>31.225745385999865</c:v>
                </c:pt>
                <c:pt idx="336">
                  <c:v>27.480775494000138</c:v>
                </c:pt>
                <c:pt idx="337">
                  <c:v>6.6311686499996867</c:v>
                </c:pt>
                <c:pt idx="338">
                  <c:v>14.447189891999544</c:v>
                </c:pt>
                <c:pt idx="339">
                  <c:v>14.697701754000246</c:v>
                </c:pt>
                <c:pt idx="340">
                  <c:v>28.225186062000102</c:v>
                </c:pt>
                <c:pt idx="341">
                  <c:v>24.07683959800044</c:v>
                </c:pt>
                <c:pt idx="342">
                  <c:v>37.897427159999523</c:v>
                </c:pt>
                <c:pt idx="343">
                  <c:v>75.774528893999857</c:v>
                </c:pt>
                <c:pt idx="344">
                  <c:v>111.86776748330325</c:v>
                </c:pt>
                <c:pt idx="345">
                  <c:v>106.04386796800038</c:v>
                </c:pt>
                <c:pt idx="346">
                  <c:v>61.552184114000184</c:v>
                </c:pt>
                <c:pt idx="347">
                  <c:v>97.987116379999321</c:v>
                </c:pt>
                <c:pt idx="348">
                  <c:v>101.74139547400033</c:v>
                </c:pt>
                <c:pt idx="349">
                  <c:v>74.393492190000245</c:v>
                </c:pt>
                <c:pt idx="350">
                  <c:v>49.965638545999774</c:v>
                </c:pt>
                <c:pt idx="351">
                  <c:v>61.106411660000056</c:v>
                </c:pt>
                <c:pt idx="352">
                  <c:v>55.669786108000267</c:v>
                </c:pt>
                <c:pt idx="353">
                  <c:v>59.995038807999578</c:v>
                </c:pt>
                <c:pt idx="354">
                  <c:v>43.870313440000068</c:v>
                </c:pt>
                <c:pt idx="355">
                  <c:v>45.131051252000262</c:v>
                </c:pt>
                <c:pt idx="356">
                  <c:v>111.86776748330325</c:v>
                </c:pt>
                <c:pt idx="357">
                  <c:v>36.144617945999507</c:v>
                </c:pt>
                <c:pt idx="358">
                  <c:v>36.180464632000529</c:v>
                </c:pt>
                <c:pt idx="359">
                  <c:v>60.801156899999754</c:v>
                </c:pt>
                <c:pt idx="360">
                  <c:v>66.278639185999864</c:v>
                </c:pt>
                <c:pt idx="361">
                  <c:v>41.236545239999927</c:v>
                </c:pt>
                <c:pt idx="362">
                  <c:v>45.061249121999516</c:v>
                </c:pt>
                <c:pt idx="363">
                  <c:v>89.609860876000923</c:v>
                </c:pt>
                <c:pt idx="364">
                  <c:v>80.837669753999108</c:v>
                </c:pt>
                <c:pt idx="365" formatCode="#,##0">
                  <c:v>76.569942197254278</c:v>
                </c:pt>
                <c:pt idx="366">
                  <c:v>86.079442197254281</c:v>
                </c:pt>
                <c:pt idx="367">
                  <c:v>117.40501005218717</c:v>
                </c:pt>
                <c:pt idx="368">
                  <c:v>121.91151005218717</c:v>
                </c:pt>
                <c:pt idx="369">
                  <c:v>124.52122387040001</c:v>
                </c:pt>
                <c:pt idx="370">
                  <c:v>120.89921005218716</c:v>
                </c:pt>
                <c:pt idx="371">
                  <c:v>124.52122387040001</c:v>
                </c:pt>
                <c:pt idx="372">
                  <c:v>124.52122387040001</c:v>
                </c:pt>
                <c:pt idx="373">
                  <c:v>124.52122387040001</c:v>
                </c:pt>
                <c:pt idx="374">
                  <c:v>76.082077462206044</c:v>
                </c:pt>
                <c:pt idx="375">
                  <c:v>77.220777462206044</c:v>
                </c:pt>
                <c:pt idx="376">
                  <c:v>100.21357746220605</c:v>
                </c:pt>
                <c:pt idx="377">
                  <c:v>79.712777462206049</c:v>
                </c:pt>
                <c:pt idx="378">
                  <c:v>85.307377462206063</c:v>
                </c:pt>
                <c:pt idx="379">
                  <c:v>89.850777462206054</c:v>
                </c:pt>
                <c:pt idx="380">
                  <c:v>80.046077462206057</c:v>
                </c:pt>
                <c:pt idx="381">
                  <c:v>80.155515173307677</c:v>
                </c:pt>
                <c:pt idx="382">
                  <c:v>88.470515173307675</c:v>
                </c:pt>
                <c:pt idx="383">
                  <c:v>73.700815173307674</c:v>
                </c:pt>
                <c:pt idx="384">
                  <c:v>61.585815173307672</c:v>
                </c:pt>
                <c:pt idx="385">
                  <c:v>69.355615173307683</c:v>
                </c:pt>
                <c:pt idx="386">
                  <c:v>72.617615173307669</c:v>
                </c:pt>
                <c:pt idx="387">
                  <c:v>92.473415173307671</c:v>
                </c:pt>
                <c:pt idx="388">
                  <c:v>78.740515570160113</c:v>
                </c:pt>
                <c:pt idx="389">
                  <c:v>72.252915570160113</c:v>
                </c:pt>
                <c:pt idx="390">
                  <c:v>64.70391557016012</c:v>
                </c:pt>
                <c:pt idx="391">
                  <c:v>61.895115570160115</c:v>
                </c:pt>
                <c:pt idx="392">
                  <c:v>63.407115570160109</c:v>
                </c:pt>
                <c:pt idx="393">
                  <c:v>78.659915570160109</c:v>
                </c:pt>
                <c:pt idx="394">
                  <c:v>79.825215570160111</c:v>
                </c:pt>
                <c:pt idx="395">
                  <c:v>83.864292266755982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133624"/>
        <c:axId val="463133232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2.3228168392112453E-3"/>
                  <c:y val="-2.9683592700518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6.9444444444444441E-3"/>
                  <c:y val="-3.5197576587512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202974628162991E-5"/>
                  <c:y val="1.4740904422520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-3.6182722749886929E-3"/>
                  <c:y val="8.82509765019530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1.6490824022491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4.6296296296296571E-3"/>
                  <c:y val="4.920049200492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3.8316648682144038E-3"/>
                  <c:y val="4.91991650649967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26713327501E-3"/>
                  <c:y val="3.3072940981191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395460065455E-3"/>
                  <c:y val="8.8867671068675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4.6338218139399239E-3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148148148997E-3"/>
                  <c:y val="1.5460043779112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601924759406E-3"/>
                  <c:y val="2.0730136005726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79092013091E-3"/>
                  <c:y val="-2.6555479777626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layout>
                <c:manualLayout>
                  <c:x val="3.2485817156166198E-2"/>
                  <c:y val="-1.1240209147084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610896840063E-3"/>
                  <c:y val="6.58730650794634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1.3888524351122606E-2"/>
                  <c:y val="-7.9401616299938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1.6203703703703703E-2"/>
                  <c:y val="-7.3063396719678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-9.8401336196612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7.0269981516895225E-3"/>
                  <c:y val="8.3903941141215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0"/>
              <c:layout>
                <c:manualLayout>
                  <c:x val="1.6203703703703533E-2"/>
                  <c:y val="-5.2350689365410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0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4.6296296296296294E-3"/>
                  <c:y val="-1.6510327513408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1.3888888888888888E-2"/>
                  <c:y val="-6.5710995611714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4.9338133954422592E-3"/>
                  <c:y val="8.28714324095314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layout>
                <c:manualLayout>
                  <c:x val="1.1570428696412779E-2"/>
                  <c:y val="-0.137478862573008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9.0456806874715991E-3"/>
                  <c:y val="4.11308822617645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2'!$I$4:$I$399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'Data 2'!$J$4:$J$399</c:f>
              <c:numCache>
                <c:formatCode>General</c:formatCode>
                <c:ptCount val="396"/>
                <c:pt idx="14">
                  <c:v>134.77909032792581</c:v>
                </c:pt>
                <c:pt idx="45">
                  <c:v>121.59403928544127</c:v>
                </c:pt>
                <c:pt idx="73">
                  <c:v>121.86565383345805</c:v>
                </c:pt>
                <c:pt idx="104">
                  <c:v>124.56999026068334</c:v>
                </c:pt>
                <c:pt idx="134">
                  <c:v>107.09627122369358</c:v>
                </c:pt>
                <c:pt idx="165">
                  <c:v>66.924163856986667</c:v>
                </c:pt>
                <c:pt idx="195">
                  <c:v>29.455424956312914</c:v>
                </c:pt>
                <c:pt idx="226">
                  <c:v>18.199252429090322</c:v>
                </c:pt>
                <c:pt idx="257">
                  <c:v>23.763030165550013</c:v>
                </c:pt>
                <c:pt idx="287">
                  <c:v>46.95716737441289</c:v>
                </c:pt>
                <c:pt idx="318">
                  <c:v>89.663839823689997</c:v>
                </c:pt>
                <c:pt idx="348">
                  <c:v>111.86776748330325</c:v>
                </c:pt>
                <c:pt idx="379">
                  <c:v>124.52122387040001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133624"/>
        <c:axId val="463133232"/>
      </c:barChart>
      <c:catAx>
        <c:axId val="463133624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6313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313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63133624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13008.6</c:v>
                </c:pt>
                <c:pt idx="1">
                  <c:v>13281.7</c:v>
                </c:pt>
                <c:pt idx="2">
                  <c:v>13801.4</c:v>
                </c:pt>
                <c:pt idx="3">
                  <c:v>13963.7</c:v>
                </c:pt>
                <c:pt idx="4">
                  <c:v>14131.5</c:v>
                </c:pt>
                <c:pt idx="5">
                  <c:v>13746.7</c:v>
                </c:pt>
                <c:pt idx="6">
                  <c:v>12256.4</c:v>
                </c:pt>
                <c:pt idx="7">
                  <c:v>10936.1</c:v>
                </c:pt>
                <c:pt idx="8">
                  <c:v>10089.799999999999</c:v>
                </c:pt>
                <c:pt idx="9">
                  <c:v>9703.2000000000007</c:v>
                </c:pt>
                <c:pt idx="10">
                  <c:v>11121.6</c:v>
                </c:pt>
                <c:pt idx="11">
                  <c:v>13517</c:v>
                </c:pt>
                <c:pt idx="12">
                  <c:v>13015.3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5403.4</c:v>
                </c:pt>
                <c:pt idx="1">
                  <c:v>5478.9</c:v>
                </c:pt>
                <c:pt idx="2">
                  <c:v>5631.6</c:v>
                </c:pt>
                <c:pt idx="3">
                  <c:v>6949.4</c:v>
                </c:pt>
                <c:pt idx="4">
                  <c:v>6888.8</c:v>
                </c:pt>
                <c:pt idx="5">
                  <c:v>6417.2</c:v>
                </c:pt>
                <c:pt idx="6">
                  <c:v>5554.7</c:v>
                </c:pt>
                <c:pt idx="7">
                  <c:v>4856.8999999999996</c:v>
                </c:pt>
                <c:pt idx="8">
                  <c:v>4619.6000000000004</c:v>
                </c:pt>
                <c:pt idx="9">
                  <c:v>4371.6000000000004</c:v>
                </c:pt>
                <c:pt idx="10">
                  <c:v>4788.3</c:v>
                </c:pt>
                <c:pt idx="11">
                  <c:v>5336.3</c:v>
                </c:pt>
                <c:pt idx="12">
                  <c:v>5440.7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132448"/>
        <c:axId val="463132056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10035.6</c:v>
                </c:pt>
                <c:pt idx="1">
                  <c:v>10426.700000000001</c:v>
                </c:pt>
                <c:pt idx="2">
                  <c:v>10863.8</c:v>
                </c:pt>
                <c:pt idx="3">
                  <c:v>11392.9</c:v>
                </c:pt>
                <c:pt idx="4">
                  <c:v>11608.8</c:v>
                </c:pt>
                <c:pt idx="5">
                  <c:v>11080.9</c:v>
                </c:pt>
                <c:pt idx="6">
                  <c:v>9976.6</c:v>
                </c:pt>
                <c:pt idx="7">
                  <c:v>8897.1</c:v>
                </c:pt>
                <c:pt idx="8">
                  <c:v>8164.3</c:v>
                </c:pt>
                <c:pt idx="9">
                  <c:v>8040.8</c:v>
                </c:pt>
                <c:pt idx="10">
                  <c:v>8517.9</c:v>
                </c:pt>
                <c:pt idx="11">
                  <c:v>9077</c:v>
                </c:pt>
                <c:pt idx="12">
                  <c:v>9768.7999999999993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6352.3982489999999</c:v>
                </c:pt>
                <c:pt idx="1">
                  <c:v>8201.5317109999996</c:v>
                </c:pt>
                <c:pt idx="2">
                  <c:v>8171.2895820000003</c:v>
                </c:pt>
                <c:pt idx="3">
                  <c:v>8002.4783509999997</c:v>
                </c:pt>
                <c:pt idx="4">
                  <c:v>8068.3502509999998</c:v>
                </c:pt>
                <c:pt idx="5">
                  <c:v>7504.6737370000001</c:v>
                </c:pt>
                <c:pt idx="6">
                  <c:v>6868.7604899999997</c:v>
                </c:pt>
                <c:pt idx="7">
                  <c:v>6036.3040380000002</c:v>
                </c:pt>
                <c:pt idx="8">
                  <c:v>5135.5098319999997</c:v>
                </c:pt>
                <c:pt idx="9">
                  <c:v>4708.038114</c:v>
                </c:pt>
                <c:pt idx="10">
                  <c:v>4403.8701209999999</c:v>
                </c:pt>
                <c:pt idx="11">
                  <c:v>4883.4119860000001</c:v>
                </c:pt>
                <c:pt idx="12">
                  <c:v>5473.3340554525666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32448"/>
        <c:axId val="463132056"/>
      </c:lineChart>
      <c:catAx>
        <c:axId val="4631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63132056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4631320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6313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9268292682926828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8617886178861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4552845528455281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5528455284552787E-2"/>
                  <c:y val="0.186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5040650406504072E-2"/>
                  <c:y val="0.2156862745098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0.10784313725490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260162601626016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7560975609756097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1'!$B$21:$B$32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1'!$D$21:$D$32</c:f>
              <c:numCache>
                <c:formatCode>#,##0.0</c:formatCode>
                <c:ptCount val="12"/>
                <c:pt idx="0">
                  <c:v>1.2</c:v>
                </c:pt>
                <c:pt idx="1">
                  <c:v>23.4</c:v>
                </c:pt>
                <c:pt idx="2">
                  <c:v>13.9</c:v>
                </c:pt>
                <c:pt idx="3">
                  <c:v>10.5</c:v>
                </c:pt>
                <c:pt idx="4">
                  <c:v>11.599999999999994</c:v>
                </c:pt>
                <c:pt idx="5">
                  <c:v>1</c:v>
                </c:pt>
                <c:pt idx="6">
                  <c:v>0.3</c:v>
                </c:pt>
                <c:pt idx="7">
                  <c:v>24.3</c:v>
                </c:pt>
                <c:pt idx="8">
                  <c:v>9.9</c:v>
                </c:pt>
                <c:pt idx="9">
                  <c:v>1.9</c:v>
                </c:pt>
                <c:pt idx="10">
                  <c:v>0.6</c:v>
                </c:pt>
                <c:pt idx="11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52.300000000000004</c:v>
                </c:pt>
                <c:pt idx="1">
                  <c:v>47.7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61.599999999999994</c:v>
                </c:pt>
                <c:pt idx="1">
                  <c:v>38.4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1'!$F$35</c:f>
          <c:strCache>
            <c:ptCount val="1"/>
            <c:pt idx="0">
              <c:v>Mes_x000d_04/01/2018</c:v>
            </c:pt>
          </c:strCache>
        </c:strRef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1'!$E$37:$E$38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-4.7929729536075267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008130081300801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1'!$F$37:$F$38</c:f>
              <c:numCache>
                <c:formatCode>#,##0.0</c:formatCode>
                <c:ptCount val="2"/>
                <c:pt idx="0">
                  <c:v>44.399999999999991</c:v>
                </c:pt>
                <c:pt idx="1">
                  <c:v>55.6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317073170731693"/>
                  <c:y val="3.66013071895424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97"/>
                  <c:y val="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707317073170732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97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1056910569105691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6666666666666672"/>
                  <c:y val="0.109803921568627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878050060815569"/>
                  <c:y val="0.175163398692810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30569105691056908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8.7804878048780483E-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5609756097560976"/>
                  <c:y val="-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1'!$C$37:$C$48</c:f>
              <c:numCache>
                <c:formatCode>#,##0.0</c:formatCode>
                <c:ptCount val="12"/>
                <c:pt idx="0">
                  <c:v>1.7</c:v>
                </c:pt>
                <c:pt idx="1">
                  <c:v>23.8</c:v>
                </c:pt>
                <c:pt idx="2">
                  <c:v>3.7</c:v>
                </c:pt>
                <c:pt idx="3">
                  <c:v>3.9</c:v>
                </c:pt>
                <c:pt idx="4">
                  <c:v>10.399999999999991</c:v>
                </c:pt>
                <c:pt idx="5">
                  <c:v>0.9</c:v>
                </c:pt>
                <c:pt idx="6">
                  <c:v>0.3</c:v>
                </c:pt>
                <c:pt idx="7">
                  <c:v>42.7</c:v>
                </c:pt>
                <c:pt idx="8">
                  <c:v>9.4</c:v>
                </c:pt>
                <c:pt idx="9">
                  <c:v>1.6</c:v>
                </c:pt>
                <c:pt idx="10">
                  <c:v>0.4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Histórico</a:t>
            </a:r>
          </a:p>
          <a:p>
            <a:pPr algn="l">
              <a:defRPr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ES" sz="10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12/02/2016</a:t>
            </a:r>
          </a:p>
        </c:rich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1'!$E$53:$E$54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1'!$F$53:$F$54</c:f>
              <c:numCache>
                <c:formatCode>#,##0.0</c:formatCode>
                <c:ptCount val="2"/>
                <c:pt idx="0">
                  <c:v>35.300000000000011</c:v>
                </c:pt>
                <c:pt idx="1">
                  <c:v>64.7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853657256257602"/>
                  <c:y val="-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1'!$C$53:$C$64</c:f>
              <c:numCache>
                <c:formatCode>#,##0.0</c:formatCode>
                <c:ptCount val="12"/>
                <c:pt idx="0">
                  <c:v>2.8</c:v>
                </c:pt>
                <c:pt idx="1">
                  <c:v>15.3</c:v>
                </c:pt>
                <c:pt idx="2">
                  <c:v>4.3</c:v>
                </c:pt>
                <c:pt idx="3">
                  <c:v>3.6</c:v>
                </c:pt>
                <c:pt idx="4">
                  <c:v>8.6000000000000085</c:v>
                </c:pt>
                <c:pt idx="5">
                  <c:v>0.7</c:v>
                </c:pt>
                <c:pt idx="6">
                  <c:v>0.1</c:v>
                </c:pt>
                <c:pt idx="7">
                  <c:v>46.2</c:v>
                </c:pt>
                <c:pt idx="8">
                  <c:v>16.5</c:v>
                </c:pt>
                <c:pt idx="9">
                  <c:v>0.8</c:v>
                </c:pt>
                <c:pt idx="10">
                  <c:v>0</c:v>
                </c:pt>
                <c:pt idx="11">
                  <c:v>1.1000000000000001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1'!$B$95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1'!$C$68:$O$68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1'!$C$91:$O$91</c:f>
              <c:numCache>
                <c:formatCode>0.0_)</c:formatCode>
                <c:ptCount val="13"/>
                <c:pt idx="0">
                  <c:v>32.4</c:v>
                </c:pt>
                <c:pt idx="1">
                  <c:v>38.499999999999993</c:v>
                </c:pt>
                <c:pt idx="2">
                  <c:v>43.4</c:v>
                </c:pt>
                <c:pt idx="3">
                  <c:v>41.29999999999999</c:v>
                </c:pt>
                <c:pt idx="4">
                  <c:v>37.500000000000007</c:v>
                </c:pt>
                <c:pt idx="5">
                  <c:v>32.200000000000003</c:v>
                </c:pt>
                <c:pt idx="6">
                  <c:v>31</c:v>
                </c:pt>
                <c:pt idx="7">
                  <c:v>30.6</c:v>
                </c:pt>
                <c:pt idx="8">
                  <c:v>30</c:v>
                </c:pt>
                <c:pt idx="9">
                  <c:v>26.799999999999997</c:v>
                </c:pt>
                <c:pt idx="10">
                  <c:v>27.299999999999997</c:v>
                </c:pt>
                <c:pt idx="11">
                  <c:v>34.199999999999996</c:v>
                </c:pt>
                <c:pt idx="12">
                  <c:v>38.4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1'!$B$96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1'!$C$68:$O$68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1'!$C$92:$O$92</c:f>
              <c:numCache>
                <c:formatCode>General</c:formatCode>
                <c:ptCount val="13"/>
                <c:pt idx="0">
                  <c:v>67.599999999999994</c:v>
                </c:pt>
                <c:pt idx="1">
                  <c:v>61.500000000000007</c:v>
                </c:pt>
                <c:pt idx="2">
                  <c:v>56.6</c:v>
                </c:pt>
                <c:pt idx="3">
                  <c:v>58.70000000000001</c:v>
                </c:pt>
                <c:pt idx="4">
                  <c:v>62.499999999999993</c:v>
                </c:pt>
                <c:pt idx="5">
                  <c:v>67.8</c:v>
                </c:pt>
                <c:pt idx="6">
                  <c:v>69</c:v>
                </c:pt>
                <c:pt idx="7">
                  <c:v>69.400000000000006</c:v>
                </c:pt>
                <c:pt idx="8">
                  <c:v>70</c:v>
                </c:pt>
                <c:pt idx="9">
                  <c:v>73.2</c:v>
                </c:pt>
                <c:pt idx="10">
                  <c:v>72.7</c:v>
                </c:pt>
                <c:pt idx="11">
                  <c:v>65.800000000000011</c:v>
                </c:pt>
                <c:pt idx="12">
                  <c:v>61.6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7880696"/>
        <c:axId val="457881088"/>
      </c:lineChart>
      <c:catAx>
        <c:axId val="457880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7881088"/>
        <c:crosses val="autoZero"/>
        <c:auto val="1"/>
        <c:lblAlgn val="ctr"/>
        <c:lblOffset val="100"/>
        <c:noMultiLvlLbl val="1"/>
      </c:catAx>
      <c:valAx>
        <c:axId val="4578810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788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1'!$B$122</c:f>
              <c:strCache>
                <c:ptCount val="1"/>
                <c:pt idx="0">
                  <c:v>Sin emisiones CO2: hidráulica, turbinación bombeo, nuclear, eólica, solar fotovoltaica, solar térmica y otras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418373758453919E-2"/>
                  <c:y val="-6.0257916676824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0255546797956697E-2"/>
                  <c:y val="3.0557356800988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418373758454051E-2"/>
                  <c:y val="2.2301422848459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1'!$C$99:$O$99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1'!$C$122:$O$122</c:f>
              <c:numCache>
                <c:formatCode>0.0_)</c:formatCode>
                <c:ptCount val="13"/>
                <c:pt idx="0">
                  <c:v>55.199999999999996</c:v>
                </c:pt>
                <c:pt idx="1">
                  <c:v>63.300000000000004</c:v>
                </c:pt>
                <c:pt idx="2">
                  <c:v>70.5</c:v>
                </c:pt>
                <c:pt idx="3">
                  <c:v>69.2</c:v>
                </c:pt>
                <c:pt idx="4">
                  <c:v>59.900000000000006</c:v>
                </c:pt>
                <c:pt idx="5">
                  <c:v>51.699999999999996</c:v>
                </c:pt>
                <c:pt idx="6">
                  <c:v>51.7</c:v>
                </c:pt>
                <c:pt idx="7">
                  <c:v>55.899999999999991</c:v>
                </c:pt>
                <c:pt idx="8">
                  <c:v>55</c:v>
                </c:pt>
                <c:pt idx="9">
                  <c:v>48.5</c:v>
                </c:pt>
                <c:pt idx="10">
                  <c:v>44.7</c:v>
                </c:pt>
                <c:pt idx="11">
                  <c:v>56.9</c:v>
                </c:pt>
                <c:pt idx="12">
                  <c:v>62.699999999999996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1'!$B$123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0255546797956697E-2"/>
                  <c:y val="-3.468499874048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643155784789237E-2"/>
                  <c:y val="-4.706889966927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3.136247287974444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1'!$C$99:$O$99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1'!$C$123:$O$123</c:f>
              <c:numCache>
                <c:formatCode>0.0_)</c:formatCode>
                <c:ptCount val="13"/>
                <c:pt idx="0">
                  <c:v>44.800000000000004</c:v>
                </c:pt>
                <c:pt idx="1">
                  <c:v>36.699999999999996</c:v>
                </c:pt>
                <c:pt idx="2">
                  <c:v>29.5</c:v>
                </c:pt>
                <c:pt idx="3">
                  <c:v>30.799999999999997</c:v>
                </c:pt>
                <c:pt idx="4">
                  <c:v>40.099999999999994</c:v>
                </c:pt>
                <c:pt idx="5">
                  <c:v>48.300000000000004</c:v>
                </c:pt>
                <c:pt idx="6">
                  <c:v>48.3</c:v>
                </c:pt>
                <c:pt idx="7">
                  <c:v>44.100000000000009</c:v>
                </c:pt>
                <c:pt idx="8">
                  <c:v>45</c:v>
                </c:pt>
                <c:pt idx="9">
                  <c:v>51.5</c:v>
                </c:pt>
                <c:pt idx="10">
                  <c:v>55.3</c:v>
                </c:pt>
                <c:pt idx="11">
                  <c:v>43.1</c:v>
                </c:pt>
                <c:pt idx="12" formatCode="0.0">
                  <c:v>37.300000000000004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26960"/>
        <c:axId val="463127352"/>
      </c:lineChart>
      <c:catAx>
        <c:axId val="46312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27352"/>
        <c:crosses val="autoZero"/>
        <c:auto val="1"/>
        <c:lblAlgn val="ctr"/>
        <c:lblOffset val="100"/>
        <c:noMultiLvlLbl val="1"/>
      </c:catAx>
      <c:valAx>
        <c:axId val="463127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2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1'!$C$127:$O$127</c:f>
              <c:numCache>
                <c:formatCode>0_)</c:formatCode>
                <c:ptCount val="13"/>
                <c:pt idx="0">
                  <c:v>2043.161553334</c:v>
                </c:pt>
                <c:pt idx="1">
                  <c:v>1952.983451862</c:v>
                </c:pt>
                <c:pt idx="2">
                  <c:v>2696.8359227360002</c:v>
                </c:pt>
                <c:pt idx="3">
                  <c:v>1714.544743468</c:v>
                </c:pt>
                <c:pt idx="4">
                  <c:v>1923.367508156</c:v>
                </c:pt>
                <c:pt idx="5">
                  <c:v>1637.8276847760001</c:v>
                </c:pt>
                <c:pt idx="6">
                  <c:v>1193.0488079520001</c:v>
                </c:pt>
                <c:pt idx="7">
                  <c:v>1085.276118734</c:v>
                </c:pt>
                <c:pt idx="8">
                  <c:v>1187.5255104380001</c:v>
                </c:pt>
                <c:pt idx="9">
                  <c:v>828.32292537800004</c:v>
                </c:pt>
                <c:pt idx="10">
                  <c:v>842.37549153199996</c:v>
                </c:pt>
                <c:pt idx="11">
                  <c:v>1253.85542667</c:v>
                </c:pt>
                <c:pt idx="12">
                  <c:v>2152.8710000000001</c:v>
                </c:pt>
              </c:numCache>
            </c:numRef>
          </c:val>
        </c:ser>
        <c:ser>
          <c:idx val="0"/>
          <c:order val="1"/>
          <c:tx>
            <c:strRef>
              <c:f>'Data 1'!$B$133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1'!$C$133:$O$133</c:f>
              <c:numCache>
                <c:formatCode>#,##0</c:formatCode>
                <c:ptCount val="13"/>
                <c:pt idx="0">
                  <c:v>4796.9650000000001</c:v>
                </c:pt>
                <c:pt idx="1">
                  <c:v>4905.5389999999998</c:v>
                </c:pt>
                <c:pt idx="2">
                  <c:v>4687.8249999999998</c:v>
                </c:pt>
                <c:pt idx="3">
                  <c:v>4177.3270000000002</c:v>
                </c:pt>
                <c:pt idx="4">
                  <c:v>3440.3330000000001</c:v>
                </c:pt>
                <c:pt idx="5">
                  <c:v>3149.2730000000001</c:v>
                </c:pt>
                <c:pt idx="6">
                  <c:v>3336.779</c:v>
                </c:pt>
                <c:pt idx="7">
                  <c:v>3296.2759999999998</c:v>
                </c:pt>
                <c:pt idx="8">
                  <c:v>2818.0929999999998</c:v>
                </c:pt>
                <c:pt idx="9">
                  <c:v>3186.172</c:v>
                </c:pt>
                <c:pt idx="10">
                  <c:v>3954.9160000000002</c:v>
                </c:pt>
                <c:pt idx="11">
                  <c:v>5747.2950000000001</c:v>
                </c:pt>
                <c:pt idx="12">
                  <c:v>5286.1355229999999</c:v>
                </c:pt>
              </c:numCache>
            </c:numRef>
          </c:val>
        </c:ser>
        <c:ser>
          <c:idx val="1"/>
          <c:order val="2"/>
          <c:tx>
            <c:strRef>
              <c:f>'Data 1'!$B$134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1'!$C$134:$O$134</c:f>
              <c:numCache>
                <c:formatCode>#,##0</c:formatCode>
                <c:ptCount val="13"/>
                <c:pt idx="0">
                  <c:v>452.298</c:v>
                </c:pt>
                <c:pt idx="1">
                  <c:v>419.18400000000003</c:v>
                </c:pt>
                <c:pt idx="2">
                  <c:v>679.46400000000006</c:v>
                </c:pt>
                <c:pt idx="3">
                  <c:v>797.58699999999999</c:v>
                </c:pt>
                <c:pt idx="4">
                  <c:v>832.79600000000005</c:v>
                </c:pt>
                <c:pt idx="5">
                  <c:v>839.17200000000003</c:v>
                </c:pt>
                <c:pt idx="6">
                  <c:v>871.16600000000005</c:v>
                </c:pt>
                <c:pt idx="7">
                  <c:v>778.11400000000003</c:v>
                </c:pt>
                <c:pt idx="8">
                  <c:v>741.30399999999997</c:v>
                </c:pt>
                <c:pt idx="9">
                  <c:v>646.923</c:v>
                </c:pt>
                <c:pt idx="10">
                  <c:v>512.84199999999998</c:v>
                </c:pt>
                <c:pt idx="11">
                  <c:v>406.58</c:v>
                </c:pt>
                <c:pt idx="12">
                  <c:v>409.40089999999998</c:v>
                </c:pt>
              </c:numCache>
            </c:numRef>
          </c:val>
        </c:ser>
        <c:ser>
          <c:idx val="3"/>
          <c:order val="3"/>
          <c:tx>
            <c:strRef>
              <c:f>'Data 1'!$B$135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1'!$C$135:$O$135</c:f>
              <c:numCache>
                <c:formatCode>#,##0</c:formatCode>
                <c:ptCount val="13"/>
                <c:pt idx="0">
                  <c:v>149.21199999999999</c:v>
                </c:pt>
                <c:pt idx="1">
                  <c:v>88.741</c:v>
                </c:pt>
                <c:pt idx="2">
                  <c:v>340.84500000000003</c:v>
                </c:pt>
                <c:pt idx="3">
                  <c:v>535.255</c:v>
                </c:pt>
                <c:pt idx="4">
                  <c:v>607.89800000000002</c:v>
                </c:pt>
                <c:pt idx="5">
                  <c:v>761.90200000000004</c:v>
                </c:pt>
                <c:pt idx="6">
                  <c:v>812.88</c:v>
                </c:pt>
                <c:pt idx="7">
                  <c:v>692.43499999999995</c:v>
                </c:pt>
                <c:pt idx="8">
                  <c:v>608.14</c:v>
                </c:pt>
                <c:pt idx="9">
                  <c:v>398.79300000000001</c:v>
                </c:pt>
                <c:pt idx="10">
                  <c:v>220.65199999999999</c:v>
                </c:pt>
                <c:pt idx="11">
                  <c:v>131.196</c:v>
                </c:pt>
                <c:pt idx="12">
                  <c:v>130.07689999999999</c:v>
                </c:pt>
              </c:numCache>
            </c:numRef>
          </c:val>
        </c:ser>
        <c:ser>
          <c:idx val="5"/>
          <c:order val="4"/>
          <c:tx>
            <c:strRef>
              <c:f>'Data 1'!$B$139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1'!$C$139:$O$139</c:f>
              <c:numCache>
                <c:formatCode>#,##0</c:formatCode>
                <c:ptCount val="13"/>
                <c:pt idx="0">
                  <c:v>326.24599999999998</c:v>
                </c:pt>
                <c:pt idx="1">
                  <c:v>288.83</c:v>
                </c:pt>
                <c:pt idx="2">
                  <c:v>268.62599999999998</c:v>
                </c:pt>
                <c:pt idx="3">
                  <c:v>231.76900000000001</c:v>
                </c:pt>
                <c:pt idx="4">
                  <c:v>297.74900000000002</c:v>
                </c:pt>
                <c:pt idx="5">
                  <c:v>301.46899999999999</c:v>
                </c:pt>
                <c:pt idx="6">
                  <c:v>332.596</c:v>
                </c:pt>
                <c:pt idx="7">
                  <c:v>316.11200000000002</c:v>
                </c:pt>
                <c:pt idx="8">
                  <c:v>309.12200000000001</c:v>
                </c:pt>
                <c:pt idx="9">
                  <c:v>310.00799999999998</c:v>
                </c:pt>
                <c:pt idx="10">
                  <c:v>306.779</c:v>
                </c:pt>
                <c:pt idx="11">
                  <c:v>312.322</c:v>
                </c:pt>
                <c:pt idx="12">
                  <c:v>302.56700000000001</c:v>
                </c:pt>
              </c:numCache>
            </c:numRef>
          </c:val>
        </c:ser>
        <c:ser>
          <c:idx val="4"/>
          <c:order val="5"/>
          <c:tx>
            <c:strRef>
              <c:f>'Data 1'!$B$138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'Data 1'!$C$126:$O$126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1'!$C$138:$O$138</c:f>
              <c:numCache>
                <c:formatCode>#,##0</c:formatCode>
                <c:ptCount val="13"/>
                <c:pt idx="0">
                  <c:v>65</c:v>
                </c:pt>
                <c:pt idx="1">
                  <c:v>56</c:v>
                </c:pt>
                <c:pt idx="2">
                  <c:v>60</c:v>
                </c:pt>
                <c:pt idx="3">
                  <c:v>47</c:v>
                </c:pt>
                <c:pt idx="4">
                  <c:v>34</c:v>
                </c:pt>
                <c:pt idx="5">
                  <c:v>67</c:v>
                </c:pt>
                <c:pt idx="6">
                  <c:v>69</c:v>
                </c:pt>
                <c:pt idx="7">
                  <c:v>66</c:v>
                </c:pt>
                <c:pt idx="8">
                  <c:v>62</c:v>
                </c:pt>
                <c:pt idx="9">
                  <c:v>66</c:v>
                </c:pt>
                <c:pt idx="10">
                  <c:v>67</c:v>
                </c:pt>
                <c:pt idx="11">
                  <c:v>70</c:v>
                </c:pt>
                <c:pt idx="12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879520"/>
        <c:axId val="463128136"/>
      </c:barChart>
      <c:catAx>
        <c:axId val="457879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3128136"/>
        <c:crosses val="autoZero"/>
        <c:auto val="1"/>
        <c:lblAlgn val="ctr"/>
        <c:lblOffset val="100"/>
        <c:noMultiLvlLbl val="1"/>
      </c:catAx>
      <c:valAx>
        <c:axId val="463128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578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0.13851</cdr:x>
      <cdr:y>0.09438</cdr:y>
    </cdr:from>
    <cdr:to>
      <cdr:x>0.13859</cdr:x>
      <cdr:y>0.75702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69719" y="289472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0.14485</cdr:x>
      <cdr:y>0.89963</cdr:y>
    </cdr:from>
    <cdr:to>
      <cdr:x>1</cdr:x>
      <cdr:y>0.97431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1014076" y="2759208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43050"/>
          <a:ext cx="252000" cy="1891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62100"/>
          <a:ext cx="277984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5.532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152399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81224"/>
          <a:ext cx="252000" cy="12231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104775</xdr:rowOff>
    </xdr:from>
    <xdr:to>
      <xdr:col>4</xdr:col>
      <xdr:colOff>1480725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33600"/>
          <a:ext cx="252000" cy="1730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123825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52650"/>
          <a:ext cx="252000" cy="1404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40003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06903"/>
          <a:ext cx="25200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47625</xdr:rowOff>
    </xdr:from>
    <xdr:to>
      <xdr:col>4</xdr:col>
      <xdr:colOff>3159030</xdr:colOff>
      <xdr:row>12</xdr:row>
      <xdr:rowOff>94500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14525"/>
          <a:ext cx="252000" cy="2088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40006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16531"/>
          <a:ext cx="252000" cy="176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76200</xdr:rowOff>
    </xdr:from>
    <xdr:to>
      <xdr:col>4</xdr:col>
      <xdr:colOff>2985675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52725"/>
          <a:ext cx="252000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68580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30880"/>
          <a:ext cx="252000" cy="176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83819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6119"/>
          <a:ext cx="252000" cy="230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115568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277868"/>
          <a:ext cx="252000" cy="194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112395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274695"/>
          <a:ext cx="252000" cy="2016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66675</xdr:rowOff>
    </xdr:from>
    <xdr:to>
      <xdr:col>4</xdr:col>
      <xdr:colOff>3441700</xdr:colOff>
      <xdr:row>26</xdr:row>
      <xdr:rowOff>59878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00525"/>
          <a:ext cx="323850" cy="15512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5938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9788"/>
          <a:ext cx="32385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5.473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38100</xdr:rowOff>
    </xdr:from>
    <xdr:to>
      <xdr:col>4</xdr:col>
      <xdr:colOff>3917950</xdr:colOff>
      <xdr:row>26</xdr:row>
      <xdr:rowOff>55059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71950"/>
          <a:ext cx="323850" cy="17888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showOutlineSymbols="0" zoomScaleNormal="100" workbookViewId="0">
      <selection activeCell="E8" sqref="E8"/>
    </sheetView>
  </sheetViews>
  <sheetFormatPr baseColWidth="10" defaultColWidth="11.44140625" defaultRowHeight="13.2"/>
  <cols>
    <col min="1" max="1" width="0.109375" style="143" customWidth="1"/>
    <col min="2" max="2" width="2.6640625" style="143" customWidth="1"/>
    <col min="3" max="3" width="16.44140625" style="143" customWidth="1"/>
    <col min="4" max="4" width="4.6640625" style="143" customWidth="1"/>
    <col min="5" max="5" width="95.6640625" style="143" customWidth="1"/>
    <col min="6" max="16384" width="11.44140625" style="143"/>
  </cols>
  <sheetData>
    <row r="1" spans="2:15" ht="0.75" customHeight="1"/>
    <row r="2" spans="2:15" ht="21" customHeight="1">
      <c r="B2" s="143" t="s">
        <v>70</v>
      </c>
      <c r="C2" s="144"/>
      <c r="D2" s="144"/>
      <c r="E2" s="106" t="s">
        <v>1</v>
      </c>
    </row>
    <row r="3" spans="2:15" ht="15" customHeight="1">
      <c r="C3" s="144"/>
      <c r="D3" s="144"/>
      <c r="E3" s="107" t="s">
        <v>115</v>
      </c>
    </row>
    <row r="4" spans="2:15" s="146" customFormat="1" ht="20.25" customHeight="1">
      <c r="B4" s="145"/>
      <c r="C4" s="105" t="s">
        <v>73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71</v>
      </c>
      <c r="E8" s="151" t="s">
        <v>88</v>
      </c>
    </row>
    <row r="9" spans="2:15" s="146" customFormat="1" ht="12.6" customHeight="1">
      <c r="B9" s="145"/>
      <c r="C9" s="152"/>
      <c r="D9" s="150" t="s">
        <v>71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71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71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71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71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71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71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71</v>
      </c>
      <c r="E16" s="151" t="str">
        <f>'P8'!C7</f>
        <v>Generación eólica diaria peninsular</v>
      </c>
      <c r="F16" s="153"/>
    </row>
    <row r="17" spans="2:6" ht="12.6" customHeight="1">
      <c r="D17" s="150" t="s">
        <v>71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71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71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71</v>
      </c>
      <c r="E20" s="151" t="str">
        <f>'P12'!B7</f>
        <v>Reservas hidroeléctricas</v>
      </c>
      <c r="F20" s="153"/>
    </row>
    <row r="21" spans="2:6" ht="12.6" customHeight="1">
      <c r="D21" s="150" t="s">
        <v>71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topLeftCell="A2" zoomScaleNormal="100" workbookViewId="0">
      <selection activeCell="G9" sqref="G9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24" bestFit="1" customWidth="1"/>
    <col min="6" max="6" width="6.5546875" bestFit="1" customWidth="1"/>
    <col min="7" max="7" width="24.6640625" customWidth="1"/>
    <col min="8" max="8" width="6.5546875" customWidth="1"/>
    <col min="9" max="9" width="24.664062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115</v>
      </c>
    </row>
    <row r="4" spans="3:32" ht="19.95" customHeight="1">
      <c r="C4" s="105" t="s">
        <v>73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40" t="s">
        <v>29</v>
      </c>
      <c r="E7" s="117"/>
      <c r="F7" s="241" t="s">
        <v>115</v>
      </c>
      <c r="G7" s="242"/>
      <c r="H7" s="243" t="s">
        <v>31</v>
      </c>
      <c r="I7" s="2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40"/>
      <c r="E8" s="118" t="s">
        <v>32</v>
      </c>
      <c r="F8" s="221">
        <v>14899</v>
      </c>
      <c r="G8" s="228" t="s">
        <v>540</v>
      </c>
      <c r="H8" s="119">
        <v>17553</v>
      </c>
      <c r="I8" s="120" t="s">
        <v>113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33</v>
      </c>
      <c r="F9" s="222">
        <v>60.97</v>
      </c>
      <c r="G9" s="229" t="s">
        <v>539</v>
      </c>
      <c r="H9" s="154">
        <v>70.400000000000006</v>
      </c>
      <c r="I9" s="122" t="s">
        <v>114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F39" sqref="F39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115</v>
      </c>
    </row>
    <row r="4" spans="3:34" ht="19.95" customHeight="1">
      <c r="C4" s="105" t="s">
        <v>73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40" t="s">
        <v>72</v>
      </c>
      <c r="E7" s="4"/>
    </row>
    <row r="8" spans="3:34">
      <c r="C8" s="240"/>
      <c r="E8" s="4"/>
    </row>
    <row r="9" spans="3:34">
      <c r="C9" s="240"/>
      <c r="E9" s="4"/>
    </row>
    <row r="10" spans="3:34">
      <c r="C10" s="141" t="s">
        <v>128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E31" sqref="E31"/>
    </sheetView>
  </sheetViews>
  <sheetFormatPr baseColWidth="10" defaultRowHeight="13.2"/>
  <cols>
    <col min="1" max="1" width="2.6640625" customWidth="1"/>
    <col min="2" max="2" width="23.6640625" customWidth="1"/>
    <col min="3" max="3" width="1.33203125" customWidth="1"/>
    <col min="4" max="4" width="105.6640625" customWidth="1"/>
    <col min="5" max="5" width="11.44140625" style="50"/>
    <col min="6" max="6" width="13.33203125" style="50" customWidth="1"/>
    <col min="7" max="7" width="13.44140625" style="50" bestFit="1" customWidth="1"/>
    <col min="8" max="8" width="11.44140625" style="50"/>
    <col min="9" max="9" width="14.88671875" style="50" customWidth="1"/>
    <col min="10" max="10" width="16.5546875" style="50" customWidth="1"/>
    <col min="11" max="11" width="11.6640625" style="50" bestFit="1" customWidth="1"/>
    <col min="12" max="12" width="4" style="52" customWidth="1"/>
    <col min="13" max="13" width="7.33203125" style="52" bestFit="1" customWidth="1"/>
    <col min="14" max="14" width="4.5546875" style="50" customWidth="1"/>
    <col min="15" max="20" width="13.6640625" style="50" customWidth="1"/>
    <col min="21" max="260" width="11.44140625" style="50"/>
    <col min="261" max="261" width="4.44140625" style="50" customWidth="1"/>
    <col min="262" max="262" width="13.33203125" style="50" customWidth="1"/>
    <col min="263" max="267" width="11.44140625" style="50"/>
    <col min="268" max="268" width="4" style="50" bestFit="1" customWidth="1"/>
    <col min="269" max="269" width="4.44140625" style="50" bestFit="1" customWidth="1"/>
    <col min="270" max="270" width="4.5546875" style="50" customWidth="1"/>
    <col min="271" max="516" width="11.44140625" style="50"/>
    <col min="517" max="517" width="4.44140625" style="50" customWidth="1"/>
    <col min="518" max="518" width="13.33203125" style="50" customWidth="1"/>
    <col min="519" max="523" width="11.44140625" style="50"/>
    <col min="524" max="524" width="4" style="50" bestFit="1" customWidth="1"/>
    <col min="525" max="525" width="4.44140625" style="50" bestFit="1" customWidth="1"/>
    <col min="526" max="526" width="4.5546875" style="50" customWidth="1"/>
    <col min="527" max="772" width="11.44140625" style="50"/>
    <col min="773" max="773" width="4.44140625" style="50" customWidth="1"/>
    <col min="774" max="774" width="13.33203125" style="50" customWidth="1"/>
    <col min="775" max="779" width="11.44140625" style="50"/>
    <col min="780" max="780" width="4" style="50" bestFit="1" customWidth="1"/>
    <col min="781" max="781" width="4.44140625" style="50" bestFit="1" customWidth="1"/>
    <col min="782" max="782" width="4.5546875" style="50" customWidth="1"/>
    <col min="783" max="1028" width="11.44140625" style="50"/>
    <col min="1029" max="1029" width="4.44140625" style="50" customWidth="1"/>
    <col min="1030" max="1030" width="13.33203125" style="50" customWidth="1"/>
    <col min="1031" max="1035" width="11.44140625" style="50"/>
    <col min="1036" max="1036" width="4" style="50" bestFit="1" customWidth="1"/>
    <col min="1037" max="1037" width="4.44140625" style="50" bestFit="1" customWidth="1"/>
    <col min="1038" max="1038" width="4.5546875" style="50" customWidth="1"/>
    <col min="1039" max="1284" width="11.44140625" style="50"/>
    <col min="1285" max="1285" width="4.44140625" style="50" customWidth="1"/>
    <col min="1286" max="1286" width="13.33203125" style="50" customWidth="1"/>
    <col min="1287" max="1291" width="11.44140625" style="50"/>
    <col min="1292" max="1292" width="4" style="50" bestFit="1" customWidth="1"/>
    <col min="1293" max="1293" width="4.44140625" style="50" bestFit="1" customWidth="1"/>
    <col min="1294" max="1294" width="4.5546875" style="50" customWidth="1"/>
    <col min="1295" max="1540" width="11.44140625" style="50"/>
    <col min="1541" max="1541" width="4.44140625" style="50" customWidth="1"/>
    <col min="1542" max="1542" width="13.33203125" style="50" customWidth="1"/>
    <col min="1543" max="1547" width="11.44140625" style="50"/>
    <col min="1548" max="1548" width="4" style="50" bestFit="1" customWidth="1"/>
    <col min="1549" max="1549" width="4.44140625" style="50" bestFit="1" customWidth="1"/>
    <col min="1550" max="1550" width="4.5546875" style="50" customWidth="1"/>
    <col min="1551" max="1796" width="11.44140625" style="50"/>
    <col min="1797" max="1797" width="4.44140625" style="50" customWidth="1"/>
    <col min="1798" max="1798" width="13.33203125" style="50" customWidth="1"/>
    <col min="1799" max="1803" width="11.44140625" style="50"/>
    <col min="1804" max="1804" width="4" style="50" bestFit="1" customWidth="1"/>
    <col min="1805" max="1805" width="4.44140625" style="50" bestFit="1" customWidth="1"/>
    <col min="1806" max="1806" width="4.5546875" style="50" customWidth="1"/>
    <col min="1807" max="2052" width="11.44140625" style="50"/>
    <col min="2053" max="2053" width="4.44140625" style="50" customWidth="1"/>
    <col min="2054" max="2054" width="13.33203125" style="50" customWidth="1"/>
    <col min="2055" max="2059" width="11.44140625" style="50"/>
    <col min="2060" max="2060" width="4" style="50" bestFit="1" customWidth="1"/>
    <col min="2061" max="2061" width="4.44140625" style="50" bestFit="1" customWidth="1"/>
    <col min="2062" max="2062" width="4.5546875" style="50" customWidth="1"/>
    <col min="2063" max="2308" width="11.44140625" style="50"/>
    <col min="2309" max="2309" width="4.44140625" style="50" customWidth="1"/>
    <col min="2310" max="2310" width="13.33203125" style="50" customWidth="1"/>
    <col min="2311" max="2315" width="11.44140625" style="50"/>
    <col min="2316" max="2316" width="4" style="50" bestFit="1" customWidth="1"/>
    <col min="2317" max="2317" width="4.44140625" style="50" bestFit="1" customWidth="1"/>
    <col min="2318" max="2318" width="4.5546875" style="50" customWidth="1"/>
    <col min="2319" max="2564" width="11.44140625" style="50"/>
    <col min="2565" max="2565" width="4.44140625" style="50" customWidth="1"/>
    <col min="2566" max="2566" width="13.33203125" style="50" customWidth="1"/>
    <col min="2567" max="2571" width="11.44140625" style="50"/>
    <col min="2572" max="2572" width="4" style="50" bestFit="1" customWidth="1"/>
    <col min="2573" max="2573" width="4.44140625" style="50" bestFit="1" customWidth="1"/>
    <col min="2574" max="2574" width="4.5546875" style="50" customWidth="1"/>
    <col min="2575" max="2820" width="11.44140625" style="50"/>
    <col min="2821" max="2821" width="4.44140625" style="50" customWidth="1"/>
    <col min="2822" max="2822" width="13.33203125" style="50" customWidth="1"/>
    <col min="2823" max="2827" width="11.44140625" style="50"/>
    <col min="2828" max="2828" width="4" style="50" bestFit="1" customWidth="1"/>
    <col min="2829" max="2829" width="4.44140625" style="50" bestFit="1" customWidth="1"/>
    <col min="2830" max="2830" width="4.5546875" style="50" customWidth="1"/>
    <col min="2831" max="3076" width="11.44140625" style="50"/>
    <col min="3077" max="3077" width="4.44140625" style="50" customWidth="1"/>
    <col min="3078" max="3078" width="13.33203125" style="50" customWidth="1"/>
    <col min="3079" max="3083" width="11.44140625" style="50"/>
    <col min="3084" max="3084" width="4" style="50" bestFit="1" customWidth="1"/>
    <col min="3085" max="3085" width="4.44140625" style="50" bestFit="1" customWidth="1"/>
    <col min="3086" max="3086" width="4.5546875" style="50" customWidth="1"/>
    <col min="3087" max="3332" width="11.44140625" style="50"/>
    <col min="3333" max="3333" width="4.44140625" style="50" customWidth="1"/>
    <col min="3334" max="3334" width="13.33203125" style="50" customWidth="1"/>
    <col min="3335" max="3339" width="11.44140625" style="50"/>
    <col min="3340" max="3340" width="4" style="50" bestFit="1" customWidth="1"/>
    <col min="3341" max="3341" width="4.44140625" style="50" bestFit="1" customWidth="1"/>
    <col min="3342" max="3342" width="4.5546875" style="50" customWidth="1"/>
    <col min="3343" max="3588" width="11.44140625" style="50"/>
    <col min="3589" max="3589" width="4.44140625" style="50" customWidth="1"/>
    <col min="3590" max="3590" width="13.33203125" style="50" customWidth="1"/>
    <col min="3591" max="3595" width="11.44140625" style="50"/>
    <col min="3596" max="3596" width="4" style="50" bestFit="1" customWidth="1"/>
    <col min="3597" max="3597" width="4.44140625" style="50" bestFit="1" customWidth="1"/>
    <col min="3598" max="3598" width="4.5546875" style="50" customWidth="1"/>
    <col min="3599" max="3844" width="11.44140625" style="50"/>
    <col min="3845" max="3845" width="4.44140625" style="50" customWidth="1"/>
    <col min="3846" max="3846" width="13.33203125" style="50" customWidth="1"/>
    <col min="3847" max="3851" width="11.44140625" style="50"/>
    <col min="3852" max="3852" width="4" style="50" bestFit="1" customWidth="1"/>
    <col min="3853" max="3853" width="4.44140625" style="50" bestFit="1" customWidth="1"/>
    <col min="3854" max="3854" width="4.5546875" style="50" customWidth="1"/>
    <col min="3855" max="4100" width="11.44140625" style="50"/>
    <col min="4101" max="4101" width="4.44140625" style="50" customWidth="1"/>
    <col min="4102" max="4102" width="13.33203125" style="50" customWidth="1"/>
    <col min="4103" max="4107" width="11.44140625" style="50"/>
    <col min="4108" max="4108" width="4" style="50" bestFit="1" customWidth="1"/>
    <col min="4109" max="4109" width="4.44140625" style="50" bestFit="1" customWidth="1"/>
    <col min="4110" max="4110" width="4.5546875" style="50" customWidth="1"/>
    <col min="4111" max="4356" width="11.44140625" style="50"/>
    <col min="4357" max="4357" width="4.44140625" style="50" customWidth="1"/>
    <col min="4358" max="4358" width="13.33203125" style="50" customWidth="1"/>
    <col min="4359" max="4363" width="11.44140625" style="50"/>
    <col min="4364" max="4364" width="4" style="50" bestFit="1" customWidth="1"/>
    <col min="4365" max="4365" width="4.44140625" style="50" bestFit="1" customWidth="1"/>
    <col min="4366" max="4366" width="4.5546875" style="50" customWidth="1"/>
    <col min="4367" max="4612" width="11.44140625" style="50"/>
    <col min="4613" max="4613" width="4.44140625" style="50" customWidth="1"/>
    <col min="4614" max="4614" width="13.33203125" style="50" customWidth="1"/>
    <col min="4615" max="4619" width="11.44140625" style="50"/>
    <col min="4620" max="4620" width="4" style="50" bestFit="1" customWidth="1"/>
    <col min="4621" max="4621" width="4.44140625" style="50" bestFit="1" customWidth="1"/>
    <col min="4622" max="4622" width="4.5546875" style="50" customWidth="1"/>
    <col min="4623" max="4868" width="11.44140625" style="50"/>
    <col min="4869" max="4869" width="4.44140625" style="50" customWidth="1"/>
    <col min="4870" max="4870" width="13.33203125" style="50" customWidth="1"/>
    <col min="4871" max="4875" width="11.44140625" style="50"/>
    <col min="4876" max="4876" width="4" style="50" bestFit="1" customWidth="1"/>
    <col min="4877" max="4877" width="4.44140625" style="50" bestFit="1" customWidth="1"/>
    <col min="4878" max="4878" width="4.5546875" style="50" customWidth="1"/>
    <col min="4879" max="5124" width="11.44140625" style="50"/>
    <col min="5125" max="5125" width="4.44140625" style="50" customWidth="1"/>
    <col min="5126" max="5126" width="13.33203125" style="50" customWidth="1"/>
    <col min="5127" max="5131" width="11.44140625" style="50"/>
    <col min="5132" max="5132" width="4" style="50" bestFit="1" customWidth="1"/>
    <col min="5133" max="5133" width="4.44140625" style="50" bestFit="1" customWidth="1"/>
    <col min="5134" max="5134" width="4.5546875" style="50" customWidth="1"/>
    <col min="5135" max="5380" width="11.44140625" style="50"/>
    <col min="5381" max="5381" width="4.44140625" style="50" customWidth="1"/>
    <col min="5382" max="5382" width="13.33203125" style="50" customWidth="1"/>
    <col min="5383" max="5387" width="11.44140625" style="50"/>
    <col min="5388" max="5388" width="4" style="50" bestFit="1" customWidth="1"/>
    <col min="5389" max="5389" width="4.44140625" style="50" bestFit="1" customWidth="1"/>
    <col min="5390" max="5390" width="4.5546875" style="50" customWidth="1"/>
    <col min="5391" max="5636" width="11.44140625" style="50"/>
    <col min="5637" max="5637" width="4.44140625" style="50" customWidth="1"/>
    <col min="5638" max="5638" width="13.33203125" style="50" customWidth="1"/>
    <col min="5639" max="5643" width="11.44140625" style="50"/>
    <col min="5644" max="5644" width="4" style="50" bestFit="1" customWidth="1"/>
    <col min="5645" max="5645" width="4.44140625" style="50" bestFit="1" customWidth="1"/>
    <col min="5646" max="5646" width="4.5546875" style="50" customWidth="1"/>
    <col min="5647" max="5892" width="11.44140625" style="50"/>
    <col min="5893" max="5893" width="4.44140625" style="50" customWidth="1"/>
    <col min="5894" max="5894" width="13.33203125" style="50" customWidth="1"/>
    <col min="5895" max="5899" width="11.44140625" style="50"/>
    <col min="5900" max="5900" width="4" style="50" bestFit="1" customWidth="1"/>
    <col min="5901" max="5901" width="4.44140625" style="50" bestFit="1" customWidth="1"/>
    <col min="5902" max="5902" width="4.5546875" style="50" customWidth="1"/>
    <col min="5903" max="6148" width="11.44140625" style="50"/>
    <col min="6149" max="6149" width="4.44140625" style="50" customWidth="1"/>
    <col min="6150" max="6150" width="13.33203125" style="50" customWidth="1"/>
    <col min="6151" max="6155" width="11.44140625" style="50"/>
    <col min="6156" max="6156" width="4" style="50" bestFit="1" customWidth="1"/>
    <col min="6157" max="6157" width="4.44140625" style="50" bestFit="1" customWidth="1"/>
    <col min="6158" max="6158" width="4.5546875" style="50" customWidth="1"/>
    <col min="6159" max="6404" width="11.44140625" style="50"/>
    <col min="6405" max="6405" width="4.44140625" style="50" customWidth="1"/>
    <col min="6406" max="6406" width="13.33203125" style="50" customWidth="1"/>
    <col min="6407" max="6411" width="11.44140625" style="50"/>
    <col min="6412" max="6412" width="4" style="50" bestFit="1" customWidth="1"/>
    <col min="6413" max="6413" width="4.44140625" style="50" bestFit="1" customWidth="1"/>
    <col min="6414" max="6414" width="4.5546875" style="50" customWidth="1"/>
    <col min="6415" max="6660" width="11.44140625" style="50"/>
    <col min="6661" max="6661" width="4.44140625" style="50" customWidth="1"/>
    <col min="6662" max="6662" width="13.33203125" style="50" customWidth="1"/>
    <col min="6663" max="6667" width="11.44140625" style="50"/>
    <col min="6668" max="6668" width="4" style="50" bestFit="1" customWidth="1"/>
    <col min="6669" max="6669" width="4.44140625" style="50" bestFit="1" customWidth="1"/>
    <col min="6670" max="6670" width="4.5546875" style="50" customWidth="1"/>
    <col min="6671" max="6916" width="11.44140625" style="50"/>
    <col min="6917" max="6917" width="4.44140625" style="50" customWidth="1"/>
    <col min="6918" max="6918" width="13.33203125" style="50" customWidth="1"/>
    <col min="6919" max="6923" width="11.44140625" style="50"/>
    <col min="6924" max="6924" width="4" style="50" bestFit="1" customWidth="1"/>
    <col min="6925" max="6925" width="4.44140625" style="50" bestFit="1" customWidth="1"/>
    <col min="6926" max="6926" width="4.5546875" style="50" customWidth="1"/>
    <col min="6927" max="7172" width="11.44140625" style="50"/>
    <col min="7173" max="7173" width="4.44140625" style="50" customWidth="1"/>
    <col min="7174" max="7174" width="13.33203125" style="50" customWidth="1"/>
    <col min="7175" max="7179" width="11.44140625" style="50"/>
    <col min="7180" max="7180" width="4" style="50" bestFit="1" customWidth="1"/>
    <col min="7181" max="7181" width="4.44140625" style="50" bestFit="1" customWidth="1"/>
    <col min="7182" max="7182" width="4.5546875" style="50" customWidth="1"/>
    <col min="7183" max="7428" width="11.44140625" style="50"/>
    <col min="7429" max="7429" width="4.44140625" style="50" customWidth="1"/>
    <col min="7430" max="7430" width="13.33203125" style="50" customWidth="1"/>
    <col min="7431" max="7435" width="11.44140625" style="50"/>
    <col min="7436" max="7436" width="4" style="50" bestFit="1" customWidth="1"/>
    <col min="7437" max="7437" width="4.44140625" style="50" bestFit="1" customWidth="1"/>
    <col min="7438" max="7438" width="4.5546875" style="50" customWidth="1"/>
    <col min="7439" max="7684" width="11.44140625" style="50"/>
    <col min="7685" max="7685" width="4.44140625" style="50" customWidth="1"/>
    <col min="7686" max="7686" width="13.33203125" style="50" customWidth="1"/>
    <col min="7687" max="7691" width="11.44140625" style="50"/>
    <col min="7692" max="7692" width="4" style="50" bestFit="1" customWidth="1"/>
    <col min="7693" max="7693" width="4.44140625" style="50" bestFit="1" customWidth="1"/>
    <col min="7694" max="7694" width="4.5546875" style="50" customWidth="1"/>
    <col min="7695" max="7940" width="11.44140625" style="50"/>
    <col min="7941" max="7941" width="4.44140625" style="50" customWidth="1"/>
    <col min="7942" max="7942" width="13.33203125" style="50" customWidth="1"/>
    <col min="7943" max="7947" width="11.44140625" style="50"/>
    <col min="7948" max="7948" width="4" style="50" bestFit="1" customWidth="1"/>
    <col min="7949" max="7949" width="4.44140625" style="50" bestFit="1" customWidth="1"/>
    <col min="7950" max="7950" width="4.5546875" style="50" customWidth="1"/>
    <col min="7951" max="8196" width="11.44140625" style="50"/>
    <col min="8197" max="8197" width="4.44140625" style="50" customWidth="1"/>
    <col min="8198" max="8198" width="13.33203125" style="50" customWidth="1"/>
    <col min="8199" max="8203" width="11.44140625" style="50"/>
    <col min="8204" max="8204" width="4" style="50" bestFit="1" customWidth="1"/>
    <col min="8205" max="8205" width="4.44140625" style="50" bestFit="1" customWidth="1"/>
    <col min="8206" max="8206" width="4.5546875" style="50" customWidth="1"/>
    <col min="8207" max="8452" width="11.44140625" style="50"/>
    <col min="8453" max="8453" width="4.44140625" style="50" customWidth="1"/>
    <col min="8454" max="8454" width="13.33203125" style="50" customWidth="1"/>
    <col min="8455" max="8459" width="11.44140625" style="50"/>
    <col min="8460" max="8460" width="4" style="50" bestFit="1" customWidth="1"/>
    <col min="8461" max="8461" width="4.44140625" style="50" bestFit="1" customWidth="1"/>
    <col min="8462" max="8462" width="4.5546875" style="50" customWidth="1"/>
    <col min="8463" max="8708" width="11.44140625" style="50"/>
    <col min="8709" max="8709" width="4.44140625" style="50" customWidth="1"/>
    <col min="8710" max="8710" width="13.33203125" style="50" customWidth="1"/>
    <col min="8711" max="8715" width="11.44140625" style="50"/>
    <col min="8716" max="8716" width="4" style="50" bestFit="1" customWidth="1"/>
    <col min="8717" max="8717" width="4.44140625" style="50" bestFit="1" customWidth="1"/>
    <col min="8718" max="8718" width="4.5546875" style="50" customWidth="1"/>
    <col min="8719" max="8964" width="11.44140625" style="50"/>
    <col min="8965" max="8965" width="4.44140625" style="50" customWidth="1"/>
    <col min="8966" max="8966" width="13.33203125" style="50" customWidth="1"/>
    <col min="8967" max="8971" width="11.44140625" style="50"/>
    <col min="8972" max="8972" width="4" style="50" bestFit="1" customWidth="1"/>
    <col min="8973" max="8973" width="4.44140625" style="50" bestFit="1" customWidth="1"/>
    <col min="8974" max="8974" width="4.5546875" style="50" customWidth="1"/>
    <col min="8975" max="9220" width="11.44140625" style="50"/>
    <col min="9221" max="9221" width="4.44140625" style="50" customWidth="1"/>
    <col min="9222" max="9222" width="13.33203125" style="50" customWidth="1"/>
    <col min="9223" max="9227" width="11.44140625" style="50"/>
    <col min="9228" max="9228" width="4" style="50" bestFit="1" customWidth="1"/>
    <col min="9229" max="9229" width="4.44140625" style="50" bestFit="1" customWidth="1"/>
    <col min="9230" max="9230" width="4.5546875" style="50" customWidth="1"/>
    <col min="9231" max="9476" width="11.44140625" style="50"/>
    <col min="9477" max="9477" width="4.44140625" style="50" customWidth="1"/>
    <col min="9478" max="9478" width="13.33203125" style="50" customWidth="1"/>
    <col min="9479" max="9483" width="11.44140625" style="50"/>
    <col min="9484" max="9484" width="4" style="50" bestFit="1" customWidth="1"/>
    <col min="9485" max="9485" width="4.44140625" style="50" bestFit="1" customWidth="1"/>
    <col min="9486" max="9486" width="4.5546875" style="50" customWidth="1"/>
    <col min="9487" max="9732" width="11.44140625" style="50"/>
    <col min="9733" max="9733" width="4.44140625" style="50" customWidth="1"/>
    <col min="9734" max="9734" width="13.33203125" style="50" customWidth="1"/>
    <col min="9735" max="9739" width="11.44140625" style="50"/>
    <col min="9740" max="9740" width="4" style="50" bestFit="1" customWidth="1"/>
    <col min="9741" max="9741" width="4.44140625" style="50" bestFit="1" customWidth="1"/>
    <col min="9742" max="9742" width="4.5546875" style="50" customWidth="1"/>
    <col min="9743" max="9988" width="11.44140625" style="50"/>
    <col min="9989" max="9989" width="4.44140625" style="50" customWidth="1"/>
    <col min="9990" max="9990" width="13.33203125" style="50" customWidth="1"/>
    <col min="9991" max="9995" width="11.44140625" style="50"/>
    <col min="9996" max="9996" width="4" style="50" bestFit="1" customWidth="1"/>
    <col min="9997" max="9997" width="4.44140625" style="50" bestFit="1" customWidth="1"/>
    <col min="9998" max="9998" width="4.5546875" style="50" customWidth="1"/>
    <col min="9999" max="10244" width="11.44140625" style="50"/>
    <col min="10245" max="10245" width="4.44140625" style="50" customWidth="1"/>
    <col min="10246" max="10246" width="13.33203125" style="50" customWidth="1"/>
    <col min="10247" max="10251" width="11.44140625" style="50"/>
    <col min="10252" max="10252" width="4" style="50" bestFit="1" customWidth="1"/>
    <col min="10253" max="10253" width="4.44140625" style="50" bestFit="1" customWidth="1"/>
    <col min="10254" max="10254" width="4.5546875" style="50" customWidth="1"/>
    <col min="10255" max="10500" width="11.44140625" style="50"/>
    <col min="10501" max="10501" width="4.44140625" style="50" customWidth="1"/>
    <col min="10502" max="10502" width="13.33203125" style="50" customWidth="1"/>
    <col min="10503" max="10507" width="11.44140625" style="50"/>
    <col min="10508" max="10508" width="4" style="50" bestFit="1" customWidth="1"/>
    <col min="10509" max="10509" width="4.44140625" style="50" bestFit="1" customWidth="1"/>
    <col min="10510" max="10510" width="4.5546875" style="50" customWidth="1"/>
    <col min="10511" max="10756" width="11.44140625" style="50"/>
    <col min="10757" max="10757" width="4.44140625" style="50" customWidth="1"/>
    <col min="10758" max="10758" width="13.33203125" style="50" customWidth="1"/>
    <col min="10759" max="10763" width="11.44140625" style="50"/>
    <col min="10764" max="10764" width="4" style="50" bestFit="1" customWidth="1"/>
    <col min="10765" max="10765" width="4.44140625" style="50" bestFit="1" customWidth="1"/>
    <col min="10766" max="10766" width="4.5546875" style="50" customWidth="1"/>
    <col min="10767" max="11012" width="11.44140625" style="50"/>
    <col min="11013" max="11013" width="4.44140625" style="50" customWidth="1"/>
    <col min="11014" max="11014" width="13.33203125" style="50" customWidth="1"/>
    <col min="11015" max="11019" width="11.44140625" style="50"/>
    <col min="11020" max="11020" width="4" style="50" bestFit="1" customWidth="1"/>
    <col min="11021" max="11021" width="4.44140625" style="50" bestFit="1" customWidth="1"/>
    <col min="11022" max="11022" width="4.5546875" style="50" customWidth="1"/>
    <col min="11023" max="11268" width="11.44140625" style="50"/>
    <col min="11269" max="11269" width="4.44140625" style="50" customWidth="1"/>
    <col min="11270" max="11270" width="13.33203125" style="50" customWidth="1"/>
    <col min="11271" max="11275" width="11.44140625" style="50"/>
    <col min="11276" max="11276" width="4" style="50" bestFit="1" customWidth="1"/>
    <col min="11277" max="11277" width="4.44140625" style="50" bestFit="1" customWidth="1"/>
    <col min="11278" max="11278" width="4.5546875" style="50" customWidth="1"/>
    <col min="11279" max="11524" width="11.44140625" style="50"/>
    <col min="11525" max="11525" width="4.44140625" style="50" customWidth="1"/>
    <col min="11526" max="11526" width="13.33203125" style="50" customWidth="1"/>
    <col min="11527" max="11531" width="11.44140625" style="50"/>
    <col min="11532" max="11532" width="4" style="50" bestFit="1" customWidth="1"/>
    <col min="11533" max="11533" width="4.44140625" style="50" bestFit="1" customWidth="1"/>
    <col min="11534" max="11534" width="4.5546875" style="50" customWidth="1"/>
    <col min="11535" max="11780" width="11.44140625" style="50"/>
    <col min="11781" max="11781" width="4.44140625" style="50" customWidth="1"/>
    <col min="11782" max="11782" width="13.33203125" style="50" customWidth="1"/>
    <col min="11783" max="11787" width="11.44140625" style="50"/>
    <col min="11788" max="11788" width="4" style="50" bestFit="1" customWidth="1"/>
    <col min="11789" max="11789" width="4.44140625" style="50" bestFit="1" customWidth="1"/>
    <col min="11790" max="11790" width="4.5546875" style="50" customWidth="1"/>
    <col min="11791" max="12036" width="11.44140625" style="50"/>
    <col min="12037" max="12037" width="4.44140625" style="50" customWidth="1"/>
    <col min="12038" max="12038" width="13.33203125" style="50" customWidth="1"/>
    <col min="12039" max="12043" width="11.44140625" style="50"/>
    <col min="12044" max="12044" width="4" style="50" bestFit="1" customWidth="1"/>
    <col min="12045" max="12045" width="4.44140625" style="50" bestFit="1" customWidth="1"/>
    <col min="12046" max="12046" width="4.5546875" style="50" customWidth="1"/>
    <col min="12047" max="12292" width="11.44140625" style="50"/>
    <col min="12293" max="12293" width="4.44140625" style="50" customWidth="1"/>
    <col min="12294" max="12294" width="13.33203125" style="50" customWidth="1"/>
    <col min="12295" max="12299" width="11.44140625" style="50"/>
    <col min="12300" max="12300" width="4" style="50" bestFit="1" customWidth="1"/>
    <col min="12301" max="12301" width="4.44140625" style="50" bestFit="1" customWidth="1"/>
    <col min="12302" max="12302" width="4.5546875" style="50" customWidth="1"/>
    <col min="12303" max="12548" width="11.44140625" style="50"/>
    <col min="12549" max="12549" width="4.44140625" style="50" customWidth="1"/>
    <col min="12550" max="12550" width="13.33203125" style="50" customWidth="1"/>
    <col min="12551" max="12555" width="11.44140625" style="50"/>
    <col min="12556" max="12556" width="4" style="50" bestFit="1" customWidth="1"/>
    <col min="12557" max="12557" width="4.44140625" style="50" bestFit="1" customWidth="1"/>
    <col min="12558" max="12558" width="4.5546875" style="50" customWidth="1"/>
    <col min="12559" max="12804" width="11.44140625" style="50"/>
    <col min="12805" max="12805" width="4.44140625" style="50" customWidth="1"/>
    <col min="12806" max="12806" width="13.33203125" style="50" customWidth="1"/>
    <col min="12807" max="12811" width="11.44140625" style="50"/>
    <col min="12812" max="12812" width="4" style="50" bestFit="1" customWidth="1"/>
    <col min="12813" max="12813" width="4.44140625" style="50" bestFit="1" customWidth="1"/>
    <col min="12814" max="12814" width="4.5546875" style="50" customWidth="1"/>
    <col min="12815" max="13060" width="11.44140625" style="50"/>
    <col min="13061" max="13061" width="4.44140625" style="50" customWidth="1"/>
    <col min="13062" max="13062" width="13.33203125" style="50" customWidth="1"/>
    <col min="13063" max="13067" width="11.44140625" style="50"/>
    <col min="13068" max="13068" width="4" style="50" bestFit="1" customWidth="1"/>
    <col min="13069" max="13069" width="4.44140625" style="50" bestFit="1" customWidth="1"/>
    <col min="13070" max="13070" width="4.5546875" style="50" customWidth="1"/>
    <col min="13071" max="13316" width="11.44140625" style="50"/>
    <col min="13317" max="13317" width="4.44140625" style="50" customWidth="1"/>
    <col min="13318" max="13318" width="13.33203125" style="50" customWidth="1"/>
    <col min="13319" max="13323" width="11.44140625" style="50"/>
    <col min="13324" max="13324" width="4" style="50" bestFit="1" customWidth="1"/>
    <col min="13325" max="13325" width="4.44140625" style="50" bestFit="1" customWidth="1"/>
    <col min="13326" max="13326" width="4.5546875" style="50" customWidth="1"/>
    <col min="13327" max="13572" width="11.44140625" style="50"/>
    <col min="13573" max="13573" width="4.44140625" style="50" customWidth="1"/>
    <col min="13574" max="13574" width="13.33203125" style="50" customWidth="1"/>
    <col min="13575" max="13579" width="11.44140625" style="50"/>
    <col min="13580" max="13580" width="4" style="50" bestFit="1" customWidth="1"/>
    <col min="13581" max="13581" width="4.44140625" style="50" bestFit="1" customWidth="1"/>
    <col min="13582" max="13582" width="4.5546875" style="50" customWidth="1"/>
    <col min="13583" max="13828" width="11.44140625" style="50"/>
    <col min="13829" max="13829" width="4.44140625" style="50" customWidth="1"/>
    <col min="13830" max="13830" width="13.33203125" style="50" customWidth="1"/>
    <col min="13831" max="13835" width="11.44140625" style="50"/>
    <col min="13836" max="13836" width="4" style="50" bestFit="1" customWidth="1"/>
    <col min="13837" max="13837" width="4.44140625" style="50" bestFit="1" customWidth="1"/>
    <col min="13838" max="13838" width="4.5546875" style="50" customWidth="1"/>
    <col min="13839" max="14084" width="11.44140625" style="50"/>
    <col min="14085" max="14085" width="4.44140625" style="50" customWidth="1"/>
    <col min="14086" max="14086" width="13.33203125" style="50" customWidth="1"/>
    <col min="14087" max="14091" width="11.44140625" style="50"/>
    <col min="14092" max="14092" width="4" style="50" bestFit="1" customWidth="1"/>
    <col min="14093" max="14093" width="4.44140625" style="50" bestFit="1" customWidth="1"/>
    <col min="14094" max="14094" width="4.5546875" style="50" customWidth="1"/>
    <col min="14095" max="14340" width="11.44140625" style="50"/>
    <col min="14341" max="14341" width="4.44140625" style="50" customWidth="1"/>
    <col min="14342" max="14342" width="13.33203125" style="50" customWidth="1"/>
    <col min="14343" max="14347" width="11.44140625" style="50"/>
    <col min="14348" max="14348" width="4" style="50" bestFit="1" customWidth="1"/>
    <col min="14349" max="14349" width="4.44140625" style="50" bestFit="1" customWidth="1"/>
    <col min="14350" max="14350" width="4.5546875" style="50" customWidth="1"/>
    <col min="14351" max="14596" width="11.44140625" style="50"/>
    <col min="14597" max="14597" width="4.44140625" style="50" customWidth="1"/>
    <col min="14598" max="14598" width="13.33203125" style="50" customWidth="1"/>
    <col min="14599" max="14603" width="11.44140625" style="50"/>
    <col min="14604" max="14604" width="4" style="50" bestFit="1" customWidth="1"/>
    <col min="14605" max="14605" width="4.44140625" style="50" bestFit="1" customWidth="1"/>
    <col min="14606" max="14606" width="4.5546875" style="50" customWidth="1"/>
    <col min="14607" max="14852" width="11.44140625" style="50"/>
    <col min="14853" max="14853" width="4.44140625" style="50" customWidth="1"/>
    <col min="14854" max="14854" width="13.33203125" style="50" customWidth="1"/>
    <col min="14855" max="14859" width="11.44140625" style="50"/>
    <col min="14860" max="14860" width="4" style="50" bestFit="1" customWidth="1"/>
    <col min="14861" max="14861" width="4.44140625" style="50" bestFit="1" customWidth="1"/>
    <col min="14862" max="14862" width="4.5546875" style="50" customWidth="1"/>
    <col min="14863" max="15108" width="11.44140625" style="50"/>
    <col min="15109" max="15109" width="4.44140625" style="50" customWidth="1"/>
    <col min="15110" max="15110" width="13.33203125" style="50" customWidth="1"/>
    <col min="15111" max="15115" width="11.44140625" style="50"/>
    <col min="15116" max="15116" width="4" style="50" bestFit="1" customWidth="1"/>
    <col min="15117" max="15117" width="4.44140625" style="50" bestFit="1" customWidth="1"/>
    <col min="15118" max="15118" width="4.5546875" style="50" customWidth="1"/>
    <col min="15119" max="15364" width="11.44140625" style="50"/>
    <col min="15365" max="15365" width="4.44140625" style="50" customWidth="1"/>
    <col min="15366" max="15366" width="13.33203125" style="50" customWidth="1"/>
    <col min="15367" max="15371" width="11.44140625" style="50"/>
    <col min="15372" max="15372" width="4" style="50" bestFit="1" customWidth="1"/>
    <col min="15373" max="15373" width="4.44140625" style="50" bestFit="1" customWidth="1"/>
    <col min="15374" max="15374" width="4.5546875" style="50" customWidth="1"/>
    <col min="15375" max="15620" width="11.44140625" style="50"/>
    <col min="15621" max="15621" width="4.44140625" style="50" customWidth="1"/>
    <col min="15622" max="15622" width="13.33203125" style="50" customWidth="1"/>
    <col min="15623" max="15627" width="11.44140625" style="50"/>
    <col min="15628" max="15628" width="4" style="50" bestFit="1" customWidth="1"/>
    <col min="15629" max="15629" width="4.44140625" style="50" bestFit="1" customWidth="1"/>
    <col min="15630" max="15630" width="4.5546875" style="50" customWidth="1"/>
    <col min="15631" max="15876" width="11.44140625" style="50"/>
    <col min="15877" max="15877" width="4.44140625" style="50" customWidth="1"/>
    <col min="15878" max="15878" width="13.33203125" style="50" customWidth="1"/>
    <col min="15879" max="15883" width="11.44140625" style="50"/>
    <col min="15884" max="15884" width="4" style="50" bestFit="1" customWidth="1"/>
    <col min="15885" max="15885" width="4.44140625" style="50" bestFit="1" customWidth="1"/>
    <col min="15886" max="15886" width="4.5546875" style="50" customWidth="1"/>
    <col min="15887" max="16132" width="11.44140625" style="50"/>
    <col min="16133" max="16133" width="4.44140625" style="50" customWidth="1"/>
    <col min="16134" max="16134" width="13.33203125" style="50" customWidth="1"/>
    <col min="16135" max="16139" width="11.44140625" style="50"/>
    <col min="16140" max="16140" width="4" style="50" bestFit="1" customWidth="1"/>
    <col min="16141" max="16141" width="4.44140625" style="50" bestFit="1" customWidth="1"/>
    <col min="16142" max="16142" width="4.5546875" style="50" customWidth="1"/>
    <col min="16143" max="16384" width="11.44140625" style="50"/>
  </cols>
  <sheetData>
    <row r="1" spans="2:22">
      <c r="F1" s="51"/>
    </row>
    <row r="2" spans="2:22">
      <c r="D2" s="106" t="s">
        <v>1</v>
      </c>
    </row>
    <row r="3" spans="2:22">
      <c r="D3" s="115" t="s">
        <v>115</v>
      </c>
    </row>
    <row r="4" spans="2:22" ht="20.100000000000001" customHeight="1">
      <c r="B4" s="105" t="s">
        <v>73</v>
      </c>
      <c r="V4" s="55"/>
    </row>
    <row r="5" spans="2:22">
      <c r="V5" s="55"/>
    </row>
    <row r="6" spans="2:22">
      <c r="V6" s="55"/>
    </row>
    <row r="7" spans="2:22">
      <c r="B7" s="240" t="s">
        <v>30</v>
      </c>
      <c r="V7" s="55"/>
    </row>
    <row r="8" spans="2:22">
      <c r="B8" s="240"/>
      <c r="O8" s="56">
        <f>IF('Data 2'!$E4&gt;'Data 2'!$F4,'Data 2'!$F4,'Data 2'!$E4)</f>
        <v>40.143912189999362</v>
      </c>
      <c r="V8" s="55"/>
    </row>
    <row r="9" spans="2:22">
      <c r="B9" s="240"/>
      <c r="O9" s="56">
        <f>IF('Data 2'!$E5&gt;'Data 2'!$F5,'Data 2'!$F5,'Data 2'!$E5)</f>
        <v>31.018028300000179</v>
      </c>
      <c r="V9" s="55"/>
    </row>
    <row r="10" spans="2:22">
      <c r="D10" s="4"/>
      <c r="O10" s="56">
        <f>IF('Data 2'!$E6&gt;'Data 2'!$F6,'Data 2'!$F6,'Data 2'!$E6)</f>
        <v>12.485869100000519</v>
      </c>
      <c r="V10" s="55"/>
    </row>
    <row r="11" spans="2:22">
      <c r="D11" s="4"/>
      <c r="O11" s="56">
        <f>IF('Data 2'!$E7&gt;'Data 2'!$F7,'Data 2'!$F7,'Data 2'!$E7)</f>
        <v>23.299230121999514</v>
      </c>
      <c r="V11" s="55"/>
    </row>
    <row r="12" spans="2:22">
      <c r="D12" s="4"/>
      <c r="O12" s="56">
        <f>IF('Data 2'!$E8&gt;'Data 2'!$F8,'Data 2'!$F8,'Data 2'!$E8)</f>
        <v>35.25974624400056</v>
      </c>
      <c r="V12" s="55"/>
    </row>
    <row r="13" spans="2:22">
      <c r="D13" s="4"/>
      <c r="O13" s="56">
        <f>IF('Data 2'!$E9&gt;'Data 2'!$F9,'Data 2'!$F9,'Data 2'!$E9)</f>
        <v>36.336624519999802</v>
      </c>
      <c r="V13" s="55"/>
    </row>
    <row r="14" spans="2:22">
      <c r="D14" s="4"/>
      <c r="O14" s="56">
        <f>IF('Data 2'!$E10&gt;'Data 2'!$F10,'Data 2'!$F10,'Data 2'!$E10)</f>
        <v>18.784905091999804</v>
      </c>
      <c r="V14" s="55"/>
    </row>
    <row r="15" spans="2:22">
      <c r="D15" s="4"/>
      <c r="O15" s="56">
        <f>IF('Data 2'!$E11&gt;'Data 2'!$F11,'Data 2'!$F11,'Data 2'!$E11)</f>
        <v>24.466190765999666</v>
      </c>
      <c r="V15" s="55"/>
    </row>
    <row r="16" spans="2:22">
      <c r="D16" s="4"/>
      <c r="O16" s="56">
        <f>IF('Data 2'!$E12&gt;'Data 2'!$F12,'Data 2'!$F12,'Data 2'!$E12)</f>
        <v>24.610396784000809</v>
      </c>
      <c r="V16" s="55"/>
    </row>
    <row r="17" spans="1:27">
      <c r="D17" s="4"/>
      <c r="O17" s="56">
        <f>IF('Data 2'!$E13&gt;'Data 2'!$F13,'Data 2'!$F13,'Data 2'!$E13)</f>
        <v>30.937071679999171</v>
      </c>
      <c r="V17" s="55"/>
    </row>
    <row r="18" spans="1:27">
      <c r="D18" s="4"/>
      <c r="O18" s="56">
        <f>IF('Data 2'!$E14&gt;'Data 2'!$F14,'Data 2'!$F14,'Data 2'!$E14)</f>
        <v>35.451309990000595</v>
      </c>
      <c r="V18" s="55"/>
    </row>
    <row r="19" spans="1:27">
      <c r="D19" s="4"/>
      <c r="O19" s="56">
        <f>IF('Data 2'!$E15&gt;'Data 2'!$F15,'Data 2'!$F15,'Data 2'!$E15)</f>
        <v>32.367372559999424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37.251271152000243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39.122848831999875</v>
      </c>
      <c r="P21" s="50"/>
      <c r="V21" s="55"/>
    </row>
    <row r="22" spans="1:27">
      <c r="D22" s="41"/>
      <c r="O22" s="56">
        <f>IF('Data 2'!$E18&gt;'Data 2'!$F18,'Data 2'!$F18,'Data 2'!$E18)</f>
        <v>47.157150663999793</v>
      </c>
      <c r="V22" s="55"/>
    </row>
    <row r="23" spans="1:27">
      <c r="O23" s="56">
        <f>IF('Data 2'!$E19&gt;'Data 2'!$F19,'Data 2'!$F19,'Data 2'!$E19)</f>
        <v>62.580421392000908</v>
      </c>
      <c r="V23" s="55"/>
    </row>
    <row r="24" spans="1:27">
      <c r="O24" s="56">
        <f>IF('Data 2'!$E20&gt;'Data 2'!$F20,'Data 2'!$F20,'Data 2'!$E20)</f>
        <v>44.831928557999909</v>
      </c>
      <c r="V24" s="55"/>
    </row>
    <row r="25" spans="1:27">
      <c r="O25" s="56">
        <f>IF('Data 2'!$E21&gt;'Data 2'!$F21,'Data 2'!$F21,'Data 2'!$E21)</f>
        <v>32.679928649999269</v>
      </c>
      <c r="V25" s="55"/>
    </row>
    <row r="26" spans="1:27">
      <c r="O26" s="56">
        <f>IF('Data 2'!$E22&gt;'Data 2'!$F22,'Data 2'!$F22,'Data 2'!$E22)</f>
        <v>32.592007940000414</v>
      </c>
      <c r="V26" s="55"/>
    </row>
    <row r="27" spans="1:27">
      <c r="O27" s="56">
        <f>IF('Data 2'!$E23&gt;'Data 2'!$F23,'Data 2'!$F23,'Data 2'!$E23)</f>
        <v>51.805916840000386</v>
      </c>
      <c r="V27" s="55"/>
    </row>
    <row r="28" spans="1:27">
      <c r="O28" s="56">
        <f>IF('Data 2'!$E24&gt;'Data 2'!$F24,'Data 2'!$F24,'Data 2'!$E24)</f>
        <v>35.076065199999896</v>
      </c>
      <c r="V28" s="55"/>
    </row>
    <row r="29" spans="1:27">
      <c r="O29" s="56">
        <f>IF('Data 2'!$E25&gt;'Data 2'!$F25,'Data 2'!$F25,'Data 2'!$E25)</f>
        <v>57.598945769999943</v>
      </c>
      <c r="V29" s="55"/>
    </row>
    <row r="30" spans="1:27">
      <c r="O30" s="56">
        <f>IF('Data 2'!$E26&gt;'Data 2'!$F26,'Data 2'!$F26,'Data 2'!$E26)</f>
        <v>31.824096319999921</v>
      </c>
      <c r="V30" s="55"/>
    </row>
    <row r="31" spans="1:27">
      <c r="O31" s="56">
        <f>IF('Data 2'!$E27&gt;'Data 2'!$F27,'Data 2'!$F27,'Data 2'!$E27)</f>
        <v>25.312860729999731</v>
      </c>
      <c r="V31" s="55"/>
      <c r="Y31" s="58"/>
      <c r="Z31" s="58"/>
      <c r="AA31" s="59"/>
    </row>
    <row r="32" spans="1:27">
      <c r="O32" s="56">
        <f>IF('Data 2'!$E28&gt;'Data 2'!$F28,'Data 2'!$F28,'Data 2'!$E28)</f>
        <v>22.800894400000544</v>
      </c>
      <c r="V32" s="55"/>
      <c r="Y32" s="58"/>
      <c r="Z32" s="58"/>
      <c r="AA32" s="59"/>
    </row>
    <row r="33" spans="15:27">
      <c r="O33" s="56">
        <f>IF('Data 2'!$E29&gt;'Data 2'!$F29,'Data 2'!$F29,'Data 2'!$E29)</f>
        <v>31.266176139999793</v>
      </c>
      <c r="V33" s="55"/>
      <c r="Y33" s="58"/>
      <c r="Z33" s="58"/>
      <c r="AA33" s="59"/>
    </row>
    <row r="34" spans="15:27">
      <c r="O34" s="56">
        <f>IF('Data 2'!$E30&gt;'Data 2'!$F30,'Data 2'!$F30,'Data 2'!$E30)</f>
        <v>25.575356679999512</v>
      </c>
      <c r="V34" s="55"/>
      <c r="Y34" s="58"/>
      <c r="Z34" s="58"/>
      <c r="AA34" s="59"/>
    </row>
    <row r="35" spans="15:27">
      <c r="O35" s="56">
        <f>IF('Data 2'!$E31&gt;'Data 2'!$F31,'Data 2'!$F31,'Data 2'!$E31)</f>
        <v>45.269110329999783</v>
      </c>
      <c r="V35" s="55"/>
      <c r="Y35" s="58"/>
      <c r="Z35" s="58"/>
      <c r="AA35" s="59"/>
    </row>
    <row r="36" spans="15:27">
      <c r="O36" s="56">
        <f>IF('Data 2'!$E32&gt;'Data 2'!$F32,'Data 2'!$F32,'Data 2'!$E32)</f>
        <v>58.630953796000398</v>
      </c>
      <c r="V36" s="55"/>
      <c r="Y36" s="58"/>
      <c r="Z36" s="58"/>
      <c r="AA36" s="59"/>
    </row>
    <row r="37" spans="15:27">
      <c r="O37" s="56">
        <f>IF('Data 2'!$E33&gt;'Data 2'!$F33,'Data 2'!$F33,'Data 2'!$E33)</f>
        <v>67.609366673999673</v>
      </c>
      <c r="V37" s="55"/>
      <c r="Y37" s="58"/>
      <c r="Z37" s="58"/>
      <c r="AA37" s="59"/>
    </row>
    <row r="38" spans="15:27">
      <c r="O38" s="56">
        <f>IF('Data 2'!$E34&gt;'Data 2'!$F34,'Data 2'!$F34,'Data 2'!$E34)</f>
        <v>29.509638918000231</v>
      </c>
      <c r="V38" s="55"/>
      <c r="Y38" s="58"/>
      <c r="Z38" s="58"/>
      <c r="AA38" s="59"/>
    </row>
    <row r="39" spans="15:27">
      <c r="O39" s="56">
        <f>IF('Data 2'!$E35&gt;'Data 2'!$F35,'Data 2'!$F35,'Data 2'!$E35)</f>
        <v>55.577880709999775</v>
      </c>
      <c r="V39" s="55"/>
      <c r="Y39" s="58"/>
      <c r="Z39" s="58"/>
      <c r="AA39" s="59"/>
    </row>
    <row r="40" spans="15:27">
      <c r="O40" s="56">
        <f>IF('Data 2'!$E36&gt;'Data 2'!$F36,'Data 2'!$F36,'Data 2'!$E36)</f>
        <v>87.043671870000537</v>
      </c>
      <c r="V40" s="55"/>
      <c r="Y40" s="58"/>
      <c r="Z40" s="58"/>
      <c r="AA40" s="59"/>
    </row>
    <row r="41" spans="15:27">
      <c r="O41" s="56">
        <f>IF('Data 2'!$E37&gt;'Data 2'!$F37,'Data 2'!$F37,'Data 2'!$E37)</f>
        <v>107.54224033399969</v>
      </c>
      <c r="V41" s="55"/>
      <c r="Y41" s="58"/>
      <c r="Z41" s="58"/>
      <c r="AA41" s="59"/>
    </row>
    <row r="42" spans="15:27">
      <c r="O42" s="56">
        <f>IF('Data 2'!$E38&gt;'Data 2'!$F38,'Data 2'!$F38,'Data 2'!$E38)</f>
        <v>121.59403928544127</v>
      </c>
      <c r="V42" s="55"/>
      <c r="Y42" s="58"/>
      <c r="Z42" s="58"/>
      <c r="AA42" s="59"/>
    </row>
    <row r="43" spans="15:27">
      <c r="O43" s="56">
        <f>IF('Data 2'!$E39&gt;'Data 2'!$F39,'Data 2'!$F39,'Data 2'!$E39)</f>
        <v>121.59403928544127</v>
      </c>
      <c r="V43" s="55"/>
      <c r="Y43" s="58"/>
      <c r="Z43" s="58"/>
      <c r="AA43" s="59"/>
    </row>
    <row r="44" spans="15:27">
      <c r="O44" s="56">
        <f>IF('Data 2'!$E40&gt;'Data 2'!$F40,'Data 2'!$F40,'Data 2'!$E40)</f>
        <v>121.59403928544127</v>
      </c>
      <c r="V44" s="55"/>
      <c r="Y44" s="58"/>
      <c r="Z44" s="58"/>
      <c r="AA44" s="59"/>
    </row>
    <row r="45" spans="15:27">
      <c r="O45" s="56">
        <f>IF('Data 2'!$E41&gt;'Data 2'!$F41,'Data 2'!$F41,'Data 2'!$E41)</f>
        <v>121.59403928544127</v>
      </c>
      <c r="V45" s="55"/>
      <c r="Y45" s="58"/>
      <c r="Z45" s="58"/>
      <c r="AA45" s="59"/>
    </row>
    <row r="46" spans="15:27">
      <c r="O46" s="56">
        <f>IF('Data 2'!$E42&gt;'Data 2'!$F42,'Data 2'!$F42,'Data 2'!$E42)</f>
        <v>121.59403928544127</v>
      </c>
      <c r="V46" s="55"/>
      <c r="Y46" s="58"/>
      <c r="Z46" s="58"/>
      <c r="AA46" s="59"/>
    </row>
    <row r="47" spans="15:27">
      <c r="O47" s="56">
        <f>IF('Data 2'!$E43&gt;'Data 2'!$F43,'Data 2'!$F43,'Data 2'!$E43)</f>
        <v>121.59403928544127</v>
      </c>
      <c r="V47" s="55"/>
      <c r="Y47" s="58"/>
      <c r="Z47" s="58"/>
      <c r="AA47" s="59"/>
    </row>
    <row r="48" spans="15:27">
      <c r="O48" s="56">
        <f>IF('Data 2'!$E44&gt;'Data 2'!$F44,'Data 2'!$F44,'Data 2'!$E44)</f>
        <v>101.45426819199965</v>
      </c>
      <c r="V48" s="55"/>
      <c r="Y48" s="58"/>
      <c r="Z48" s="58"/>
      <c r="AA48" s="59"/>
    </row>
    <row r="49" spans="15:27">
      <c r="O49" s="56">
        <f>IF('Data 2'!$E45&gt;'Data 2'!$F45,'Data 2'!$F45,'Data 2'!$E45)</f>
        <v>97.397172722000221</v>
      </c>
      <c r="V49" s="55"/>
      <c r="Y49" s="58"/>
      <c r="Z49" s="58"/>
      <c r="AA49" s="59"/>
    </row>
    <row r="50" spans="15:27">
      <c r="O50" s="56">
        <f>IF('Data 2'!$E46&gt;'Data 2'!$F46,'Data 2'!$F46,'Data 2'!$E46)</f>
        <v>121.59403928544127</v>
      </c>
      <c r="V50" s="55"/>
      <c r="Y50" s="58"/>
      <c r="Z50" s="58"/>
      <c r="AA50" s="59"/>
    </row>
    <row r="51" spans="15:27">
      <c r="O51" s="56">
        <f>IF('Data 2'!$E47&gt;'Data 2'!$F47,'Data 2'!$F47,'Data 2'!$E47)</f>
        <v>121.59403928544127</v>
      </c>
      <c r="V51" s="55"/>
      <c r="Y51" s="58"/>
      <c r="Z51" s="58"/>
      <c r="AA51" s="59"/>
    </row>
    <row r="52" spans="15:27">
      <c r="O52" s="56">
        <f>IF('Data 2'!$E48&gt;'Data 2'!$F48,'Data 2'!$F48,'Data 2'!$E48)</f>
        <v>121.59403928544127</v>
      </c>
      <c r="V52" s="55"/>
      <c r="Y52" s="58"/>
      <c r="Z52" s="58"/>
      <c r="AA52" s="59"/>
    </row>
    <row r="53" spans="15:27">
      <c r="O53" s="56">
        <f>IF('Data 2'!$E49&gt;'Data 2'!$F49,'Data 2'!$F49,'Data 2'!$E49)</f>
        <v>121.59403928544127</v>
      </c>
      <c r="V53" s="55"/>
      <c r="Y53" s="58"/>
      <c r="Z53" s="58"/>
      <c r="AA53" s="59"/>
    </row>
    <row r="54" spans="15:27">
      <c r="O54" s="56">
        <f>IF('Data 2'!$E50&gt;'Data 2'!$F50,'Data 2'!$F50,'Data 2'!$E50)</f>
        <v>121.59403928544127</v>
      </c>
      <c r="V54" s="55"/>
      <c r="Y54" s="58"/>
      <c r="Z54" s="58"/>
      <c r="AA54" s="59"/>
    </row>
    <row r="55" spans="15:27">
      <c r="O55" s="56">
        <f>IF('Data 2'!$E51&gt;'Data 2'!$F51,'Data 2'!$F51,'Data 2'!$E51)</f>
        <v>121.59403928544127</v>
      </c>
      <c r="V55" s="55"/>
      <c r="Y55" s="58"/>
      <c r="Z55" s="58"/>
      <c r="AA55" s="59"/>
    </row>
    <row r="56" spans="15:27">
      <c r="O56" s="56">
        <f>IF('Data 2'!$E52&gt;'Data 2'!$F52,'Data 2'!$F52,'Data 2'!$E52)</f>
        <v>121.59403928544127</v>
      </c>
      <c r="V56" s="55"/>
      <c r="Y56" s="58"/>
      <c r="Z56" s="58"/>
      <c r="AA56" s="59"/>
    </row>
    <row r="57" spans="15:27">
      <c r="O57" s="56">
        <f>IF('Data 2'!$E53&gt;'Data 2'!$F53,'Data 2'!$F53,'Data 2'!$E53)</f>
        <v>121.59403928544127</v>
      </c>
      <c r="V57" s="55"/>
      <c r="Y57" s="58"/>
      <c r="Z57" s="58"/>
      <c r="AA57" s="59"/>
    </row>
    <row r="58" spans="15:27">
      <c r="O58" s="56">
        <f>IF('Data 2'!$E54&gt;'Data 2'!$F54,'Data 2'!$F54,'Data 2'!$E54)</f>
        <v>101.98508724999994</v>
      </c>
      <c r="V58" s="55"/>
      <c r="Y58" s="58"/>
      <c r="Z58" s="58"/>
      <c r="AA58" s="59"/>
    </row>
    <row r="59" spans="15:27">
      <c r="O59" s="56">
        <f>IF('Data 2'!$E55&gt;'Data 2'!$F55,'Data 2'!$F55,'Data 2'!$E55)</f>
        <v>101.95417584400026</v>
      </c>
      <c r="V59" s="55"/>
      <c r="Y59" s="58"/>
      <c r="Z59" s="58"/>
      <c r="AA59" s="59"/>
    </row>
    <row r="60" spans="15:27">
      <c r="O60" s="56">
        <f>IF('Data 2'!$E56&gt;'Data 2'!$F56,'Data 2'!$F56,'Data 2'!$E56)</f>
        <v>92.337894834000153</v>
      </c>
      <c r="V60" s="55"/>
      <c r="Y60" s="58"/>
      <c r="Z60" s="58"/>
      <c r="AA60" s="59"/>
    </row>
    <row r="61" spans="15:27">
      <c r="O61" s="56">
        <f>IF('Data 2'!$E57&gt;'Data 2'!$F57,'Data 2'!$F57,'Data 2'!$E57)</f>
        <v>89.519695271999623</v>
      </c>
      <c r="V61" s="55"/>
      <c r="Y61" s="58"/>
      <c r="Z61" s="58"/>
      <c r="AA61" s="59"/>
    </row>
    <row r="62" spans="15:27">
      <c r="O62" s="56">
        <f>IF('Data 2'!$E58&gt;'Data 2'!$F58,'Data 2'!$F58,'Data 2'!$E58)</f>
        <v>88.790611620000433</v>
      </c>
      <c r="V62" s="55"/>
      <c r="Y62" s="58"/>
      <c r="Z62" s="58"/>
      <c r="AA62" s="59"/>
    </row>
    <row r="63" spans="15:27">
      <c r="O63" s="56">
        <f>IF('Data 2'!$E59&gt;'Data 2'!$F59,'Data 2'!$F59,'Data 2'!$E59)</f>
        <v>82.884872703999775</v>
      </c>
      <c r="V63" s="55"/>
      <c r="Y63" s="58"/>
      <c r="Z63" s="58"/>
      <c r="AA63" s="59"/>
    </row>
    <row r="64" spans="15:27">
      <c r="O64" s="56">
        <f>IF('Data 2'!$E60&gt;'Data 2'!$F60,'Data 2'!$F60,'Data 2'!$E60)</f>
        <v>80.281867278000234</v>
      </c>
      <c r="V64" s="55"/>
      <c r="Y64" s="58"/>
      <c r="Z64" s="58"/>
      <c r="AA64" s="59"/>
    </row>
    <row r="65" spans="15:27">
      <c r="O65" s="56">
        <f>IF('Data 2'!$E61&gt;'Data 2'!$F61,'Data 2'!$F61,'Data 2'!$E61)</f>
        <v>87.995253632000299</v>
      </c>
      <c r="V65" s="55"/>
      <c r="Y65" s="58"/>
      <c r="Z65" s="58"/>
      <c r="AA65" s="59"/>
    </row>
    <row r="66" spans="15:27">
      <c r="O66" s="56">
        <f>IF('Data 2'!$E62&gt;'Data 2'!$F62,'Data 2'!$F62,'Data 2'!$E62)</f>
        <v>84.778273327999742</v>
      </c>
      <c r="V66" s="55"/>
      <c r="Y66" s="58"/>
      <c r="Z66" s="58"/>
      <c r="AA66" s="59"/>
    </row>
    <row r="67" spans="15:27">
      <c r="O67" s="56">
        <f>IF('Data 2'!$E63&gt;'Data 2'!$F63,'Data 2'!$F63,'Data 2'!$E63)</f>
        <v>78.569219625999835</v>
      </c>
      <c r="V67" s="55"/>
      <c r="Y67" s="58"/>
      <c r="Z67" s="58"/>
      <c r="AA67" s="59"/>
    </row>
    <row r="68" spans="15:27">
      <c r="O68" s="56">
        <f>IF('Data 2'!$E64&gt;'Data 2'!$F64,'Data 2'!$F64,'Data 2'!$E64)</f>
        <v>78.729144272000468</v>
      </c>
      <c r="V68" s="55"/>
      <c r="Y68" s="58"/>
      <c r="Z68" s="58"/>
      <c r="AA68" s="59"/>
    </row>
    <row r="69" spans="15:27">
      <c r="O69" s="56">
        <f>IF('Data 2'!$E65&gt;'Data 2'!$F65,'Data 2'!$F65,'Data 2'!$E65)</f>
        <v>77.853596935999249</v>
      </c>
      <c r="V69" s="55"/>
      <c r="Y69" s="58"/>
      <c r="Z69" s="58"/>
      <c r="AA69" s="59"/>
    </row>
    <row r="70" spans="15:27">
      <c r="O70" s="56">
        <f>IF('Data 2'!$E66&gt;'Data 2'!$F66,'Data 2'!$F66,'Data 2'!$E66)</f>
        <v>84.024676752000616</v>
      </c>
      <c r="V70" s="55"/>
      <c r="Y70" s="58"/>
      <c r="Z70" s="58"/>
      <c r="AA70" s="59"/>
    </row>
    <row r="71" spans="15:27">
      <c r="O71" s="56">
        <f>IF('Data 2'!$E67&gt;'Data 2'!$F67,'Data 2'!$F67,'Data 2'!$E67)</f>
        <v>98.161687485999821</v>
      </c>
      <c r="V71" s="55"/>
      <c r="Y71" s="58"/>
      <c r="Z71" s="58"/>
      <c r="AA71" s="59"/>
    </row>
    <row r="72" spans="15:27">
      <c r="O72" s="56">
        <f>IF('Data 2'!$E68&gt;'Data 2'!$F68,'Data 2'!$F68,'Data 2'!$E68)</f>
        <v>110.56219259600017</v>
      </c>
      <c r="V72" s="55"/>
      <c r="Y72" s="58"/>
      <c r="Z72" s="58"/>
      <c r="AA72" s="59"/>
    </row>
    <row r="73" spans="15:27">
      <c r="O73" s="56">
        <f>IF('Data 2'!$E69&gt;'Data 2'!$F69,'Data 2'!$F69,'Data 2'!$E69)</f>
        <v>106.18836470199956</v>
      </c>
      <c r="V73" s="55"/>
      <c r="Y73" s="58"/>
      <c r="Z73" s="58"/>
      <c r="AA73" s="59"/>
    </row>
    <row r="74" spans="15:27">
      <c r="O74" s="56">
        <f>IF('Data 2'!$E70&gt;'Data 2'!$F70,'Data 2'!$F70,'Data 2'!$E70)</f>
        <v>96.101246392000434</v>
      </c>
      <c r="V74" s="55"/>
      <c r="Y74" s="58"/>
      <c r="Z74" s="58"/>
      <c r="AA74" s="59"/>
    </row>
    <row r="75" spans="15:27">
      <c r="O75" s="56">
        <f>IF('Data 2'!$E71&gt;'Data 2'!$F71,'Data 2'!$F71,'Data 2'!$E71)</f>
        <v>93.587625871999521</v>
      </c>
      <c r="V75" s="55"/>
      <c r="Y75" s="58"/>
      <c r="Z75" s="58"/>
      <c r="AA75" s="59"/>
    </row>
    <row r="76" spans="15:27">
      <c r="O76" s="56">
        <f>IF('Data 2'!$E72&gt;'Data 2'!$F72,'Data 2'!$F72,'Data 2'!$E72)</f>
        <v>93.382853536000553</v>
      </c>
      <c r="V76" s="55"/>
      <c r="Y76" s="58"/>
      <c r="Z76" s="58"/>
      <c r="AA76" s="59"/>
    </row>
    <row r="77" spans="15:27">
      <c r="O77" s="56">
        <f>IF('Data 2'!$E73&gt;'Data 2'!$F73,'Data 2'!$F73,'Data 2'!$E73)</f>
        <v>91.335976969999876</v>
      </c>
      <c r="V77" s="55"/>
      <c r="Y77" s="58"/>
      <c r="Z77" s="58"/>
      <c r="AA77" s="59"/>
    </row>
    <row r="78" spans="15:27">
      <c r="O78" s="56">
        <f>IF('Data 2'!$E74&gt;'Data 2'!$F74,'Data 2'!$F74,'Data 2'!$E74)</f>
        <v>116.33127781000009</v>
      </c>
      <c r="V78" s="55"/>
      <c r="Y78" s="58"/>
      <c r="Z78" s="58"/>
      <c r="AA78" s="59"/>
    </row>
    <row r="79" spans="15:27">
      <c r="O79" s="56">
        <f>IF('Data 2'!$E75&gt;'Data 2'!$F75,'Data 2'!$F75,'Data 2'!$E75)</f>
        <v>87.208041061999964</v>
      </c>
      <c r="V79" s="55"/>
      <c r="Y79" s="58"/>
      <c r="Z79" s="58"/>
      <c r="AA79" s="59"/>
    </row>
    <row r="80" spans="15:27">
      <c r="O80" s="56">
        <f>IF('Data 2'!$E76&gt;'Data 2'!$F76,'Data 2'!$F76,'Data 2'!$E76)</f>
        <v>93.841022537999606</v>
      </c>
      <c r="V80" s="55"/>
      <c r="Y80" s="58"/>
      <c r="Z80" s="58"/>
      <c r="AA80" s="59"/>
    </row>
    <row r="81" spans="15:27">
      <c r="O81" s="56">
        <f>IF('Data 2'!$E77&gt;'Data 2'!$F77,'Data 2'!$F77,'Data 2'!$E77)</f>
        <v>77.110101530000378</v>
      </c>
      <c r="V81" s="55"/>
      <c r="Y81" s="58"/>
      <c r="Z81" s="58"/>
      <c r="AA81" s="59"/>
    </row>
    <row r="82" spans="15:27">
      <c r="O82" s="56">
        <f>IF('Data 2'!$E78&gt;'Data 2'!$F78,'Data 2'!$F78,'Data 2'!$E78)</f>
        <v>80.141746747999875</v>
      </c>
      <c r="V82" s="55"/>
      <c r="Y82" s="58"/>
      <c r="Z82" s="58"/>
      <c r="AA82" s="59"/>
    </row>
    <row r="83" spans="15:27">
      <c r="O83" s="56">
        <f>IF('Data 2'!$E79&gt;'Data 2'!$F79,'Data 2'!$F79,'Data 2'!$E79)</f>
        <v>70.557616206000262</v>
      </c>
      <c r="V83" s="55"/>
      <c r="Y83" s="58"/>
      <c r="Z83" s="58"/>
      <c r="AA83" s="59"/>
    </row>
    <row r="84" spans="15:27">
      <c r="O84" s="56">
        <f>IF('Data 2'!$E80&gt;'Data 2'!$F80,'Data 2'!$F80,'Data 2'!$E80)</f>
        <v>67.843051219999168</v>
      </c>
      <c r="V84" s="55"/>
      <c r="Y84" s="58"/>
      <c r="Z84" s="58"/>
      <c r="AA84" s="59"/>
    </row>
    <row r="85" spans="15:27">
      <c r="O85" s="56">
        <f>IF('Data 2'!$E81&gt;'Data 2'!$F81,'Data 2'!$F81,'Data 2'!$E81)</f>
        <v>89.068449022000422</v>
      </c>
      <c r="V85" s="55"/>
      <c r="Y85" s="58"/>
      <c r="Z85" s="58"/>
      <c r="AA85" s="59"/>
    </row>
    <row r="86" spans="15:27">
      <c r="O86" s="56">
        <f>IF('Data 2'!$E82&gt;'Data 2'!$F82,'Data 2'!$F82,'Data 2'!$E82)</f>
        <v>68.425539755999637</v>
      </c>
      <c r="V86" s="55"/>
      <c r="Y86" s="58"/>
      <c r="Z86" s="58"/>
      <c r="AA86" s="59"/>
    </row>
    <row r="87" spans="15:27">
      <c r="O87" s="56">
        <f>IF('Data 2'!$E83&gt;'Data 2'!$F83,'Data 2'!$F83,'Data 2'!$E83)</f>
        <v>70.426230386000228</v>
      </c>
      <c r="V87" s="55"/>
      <c r="Y87" s="58"/>
      <c r="Z87" s="58"/>
      <c r="AA87" s="59"/>
    </row>
    <row r="88" spans="15:27">
      <c r="O88" s="56">
        <f>IF('Data 2'!$E84&gt;'Data 2'!$F84,'Data 2'!$F84,'Data 2'!$E84)</f>
        <v>69.120999780000616</v>
      </c>
      <c r="V88" s="55"/>
      <c r="Y88" s="58"/>
      <c r="Z88" s="58"/>
      <c r="AA88" s="59"/>
    </row>
    <row r="89" spans="15:27">
      <c r="O89" s="56">
        <f>IF('Data 2'!$E85&gt;'Data 2'!$F85,'Data 2'!$F85,'Data 2'!$E85)</f>
        <v>65.557339009999964</v>
      </c>
      <c r="V89" s="55"/>
      <c r="Y89" s="58"/>
      <c r="Z89" s="58"/>
      <c r="AA89" s="59"/>
    </row>
    <row r="90" spans="15:27">
      <c r="O90" s="56">
        <f>IF('Data 2'!$E86&gt;'Data 2'!$F86,'Data 2'!$F86,'Data 2'!$E86)</f>
        <v>92.618067891999743</v>
      </c>
      <c r="V90" s="55"/>
      <c r="Y90" s="58"/>
      <c r="Z90" s="58"/>
      <c r="AA90" s="59"/>
    </row>
    <row r="91" spans="15:27">
      <c r="O91" s="56">
        <f>IF('Data 2'!$E87&gt;'Data 2'!$F87,'Data 2'!$F87,'Data 2'!$E87)</f>
        <v>72.624456459999564</v>
      </c>
      <c r="V91" s="55"/>
      <c r="Y91" s="58"/>
      <c r="Z91" s="58"/>
      <c r="AA91" s="59"/>
    </row>
    <row r="92" spans="15:27">
      <c r="O92" s="56">
        <f>IF('Data 2'!$E88&gt;'Data 2'!$F88,'Data 2'!$F88,'Data 2'!$E88)</f>
        <v>91.763044690000683</v>
      </c>
      <c r="V92" s="55"/>
      <c r="Y92" s="58"/>
      <c r="Z92" s="58"/>
      <c r="AA92" s="59"/>
    </row>
    <row r="93" spans="15:27">
      <c r="O93" s="56">
        <f>IF('Data 2'!$E89&gt;'Data 2'!$F89,'Data 2'!$F89,'Data 2'!$E89)</f>
        <v>92.736862681999767</v>
      </c>
      <c r="V93" s="55"/>
      <c r="Y93" s="58"/>
      <c r="Z93" s="58"/>
      <c r="AA93" s="59"/>
    </row>
    <row r="94" spans="15:27">
      <c r="O94" s="56">
        <f>IF('Data 2'!$E90&gt;'Data 2'!$F90,'Data 2'!$F90,'Data 2'!$E90)</f>
        <v>87.911533190000057</v>
      </c>
      <c r="V94" s="55"/>
      <c r="Y94" s="58"/>
      <c r="Z94" s="58"/>
      <c r="AA94" s="59"/>
    </row>
    <row r="95" spans="15:27">
      <c r="O95" s="56">
        <f>IF('Data 2'!$E91&gt;'Data 2'!$F91,'Data 2'!$F91,'Data 2'!$E91)</f>
        <v>84.938549743999815</v>
      </c>
      <c r="V95" s="55"/>
      <c r="Y95" s="58"/>
      <c r="Z95" s="58"/>
      <c r="AA95" s="59"/>
    </row>
    <row r="96" spans="15:27">
      <c r="O96" s="56">
        <f>IF('Data 2'!$E92&gt;'Data 2'!$F92,'Data 2'!$F92,'Data 2'!$E92)</f>
        <v>91.524458749999582</v>
      </c>
      <c r="V96" s="55"/>
      <c r="Y96" s="58"/>
      <c r="Z96" s="58"/>
      <c r="AA96" s="59"/>
    </row>
    <row r="97" spans="15:27">
      <c r="O97" s="56">
        <f>IF('Data 2'!$E93&gt;'Data 2'!$F93,'Data 2'!$F93,'Data 2'!$E93)</f>
        <v>88.348820120000767</v>
      </c>
      <c r="V97" s="55"/>
      <c r="Y97" s="58"/>
      <c r="Z97" s="58"/>
      <c r="AA97" s="59"/>
    </row>
    <row r="98" spans="15:27">
      <c r="O98" s="56">
        <f>IF('Data 2'!$E94&gt;'Data 2'!$F94,'Data 2'!$F94,'Data 2'!$E94)</f>
        <v>50.352269123999868</v>
      </c>
      <c r="V98" s="55"/>
      <c r="Y98" s="58"/>
      <c r="Z98" s="58"/>
      <c r="AA98" s="59"/>
    </row>
    <row r="99" spans="15:27">
      <c r="O99" s="56">
        <f>IF('Data 2'!$E95&gt;'Data 2'!$F95,'Data 2'!$F95,'Data 2'!$E95)</f>
        <v>104.53455092400009</v>
      </c>
      <c r="V99" s="55"/>
      <c r="Y99" s="58"/>
      <c r="Z99" s="58"/>
      <c r="AA99" s="59"/>
    </row>
    <row r="100" spans="15:27">
      <c r="O100" s="56">
        <f>IF('Data 2'!$E96&gt;'Data 2'!$F96,'Data 2'!$F96,'Data 2'!$E96)</f>
        <v>68.399094653999214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70.405811476000181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68.117350422000243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61.268930777999557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52.591938492000203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60.950289219999839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68.996165410000259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50.235958724000128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48.389794138000362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60.117869601999587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47.288735300000091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57.062085407999824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48.91781325599991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54.182635689999991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41.69241370000065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42.954923417999204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49.269046782000345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39.245910387999849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35.626072822000268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38.641712047999505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45.58477872600065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25.279467405999757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37.94497552999983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45.971260284000628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36.412935001999109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38.012882802000547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31.611246863999664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65.674594078000027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47.881841462000089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34.552846632000112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37.44059208399964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27.251807492000633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57.147915550000072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54.309371110000129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55.647618377999621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39.89573734600004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44.97566751600003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52.482749465999824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85.533420404000196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57.370332081999486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93.696607060000687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107.09627122369358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74.02775829999959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66.362392640000692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107.09627122369358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67.432566308000347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71.787703447999888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75.636390528000135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57.757311237999922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47.548131131999696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45.503632126000092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40.98325245999974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64.447822310000149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67.470620878000005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35.125676860000297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66.528605583999777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61.295498284000104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62.022194529999837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42.563773130000257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40.37253589799996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62.394150317999575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49.959671258000206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48.784967280000537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64.971606035999187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66.924163856986667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31.814615683999666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32.079742932000357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34.518308751999719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43.633513102000016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55.611623654000098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32.360342644000184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25.488739110000338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47.70662364199957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18.719012555999608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4.8513089740000455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42.871751320000484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30.114699382000385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28.701467371999961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16.372677109999461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42.365094168000091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25.260739727999798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16.764126220000115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24.694495263999787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23.061919642000088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20.265577129999937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29.313554212000717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34.741246739999923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31.414335347999586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47.25411161599979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17.629889559999917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29.455424956312914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29.455424956312914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22.374748725999606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19.179821824000253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20.961642350000112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29.455424956312914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29.455424956312914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10.452418350000272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29.455424956312914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3.5964873880000221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25.261630490000023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16.862148058000088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12.64196985199958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18.813900324000482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29.455424956312914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1.0058903679999991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4.4931087440001232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16.20269827999968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8.5069737639999694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11.65973510600017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3.5801353179997135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11.501396654000299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29.455424956312914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3.1561152319998356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8.6858206500006858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15.671003331999582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13.390439215999722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1.52724735000064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7.6585041500001028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23.753820245999862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3.8168256220002226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1.4390734259992315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2.9768475200000819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4.1446258560001583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14.927450494000192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18.199252429090322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4.3516992580000657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4.9573860239996579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7.6060317239999868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11.689617402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5.4022796820006693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16.487690755999655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7.0919091539998513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3.661566798000119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10.475100337999793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3.1593870580005476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0.45896479200006796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9.4797988639998785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7.8928468739995994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12.568396003999778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5.658252427999896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4.5894439959999778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2.9210418860007135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4.626087771999992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6.1624998199996499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1.9062715880004926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18.199252429090322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1.9350464739997406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18.199252429090322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17.370576209999832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10.939863956000016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8.180970124000325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18.026470175999915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9.984554954000334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12.916998063999431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9.2133161040006755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5.932177771999533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8.0937387440001611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12.080987826000184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16.890004373999449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23.763030165550013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9.2117546279999587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2.1365062840003839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1.5705005419996414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1.9040827580003878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1.3805502099996001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0.34352824000048987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12.725772416000249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13.632197353999778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7.8261512639997939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5.0882767800000925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9.2572838220002005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16.816750676000076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9.3781935739992655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14.31201613600054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6.2449970279997915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6.1732966640001896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1.9939837979996504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12.916576510000127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4.2173000019998348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17.52342169000061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18.704515311999913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7.9486282499992846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20.168072540000686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8.2282621300000436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4.6197929479992315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23.979947690000003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8.6178349180003195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11.772894552000514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7.8747849579994647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13.135850287999672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3.1997314180002765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7.489909994000441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7.0782381979996591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6.2584046580004333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16.927156399999777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8.1017168120000012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5.3093006480000877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9.2630509999999404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13.12294974800008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31.442332551999669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28.55759120000047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21.153104345999374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13.915616522000233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16.208384197999635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15.650725930000466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11.03848122400008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13.911933183999464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7.4580657020006473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31.727150849999934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9.2012166319993884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8.7855625760004763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8.2123473059999554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9.3671794860003121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14.115379666000115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9.9511037799998281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28.846987403999993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25.579473809999584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15.439841493999896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2.1980885600001567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10.762405394000391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27.188716181999261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21.376766288000521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33.461879177999542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32.098920494000197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18.143776781999797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7.7899623420007371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14.539573775999962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12.58327540199938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33.071154081999971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22.934885048000126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15.907532910000347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13.028878311999739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10.57676741600031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I21" sqref="I21"/>
    </sheetView>
  </sheetViews>
  <sheetFormatPr baseColWidth="10" defaultRowHeight="13.2"/>
  <cols>
    <col min="1" max="1" width="2.6640625" customWidth="1"/>
    <col min="2" max="2" width="23.6640625" customWidth="1"/>
    <col min="3" max="3" width="1.33203125" customWidth="1"/>
    <col min="4" max="4" width="105.6640625" customWidth="1"/>
    <col min="5" max="5" width="13.6640625" style="50" customWidth="1"/>
    <col min="6" max="6" width="6.44140625" style="50" bestFit="1" customWidth="1"/>
    <col min="7" max="7" width="13.33203125" style="50" customWidth="1"/>
    <col min="8" max="12" width="11.5546875" style="50" bestFit="1" customWidth="1"/>
    <col min="13" max="13" width="9" style="50" bestFit="1" customWidth="1"/>
    <col min="14" max="14" width="9" style="50" customWidth="1"/>
    <col min="15" max="15" width="13.6640625" style="50" customWidth="1"/>
    <col min="16" max="22" width="13.6640625" style="57" customWidth="1"/>
    <col min="23" max="264" width="11.44140625" style="57"/>
    <col min="265" max="265" width="4.44140625" style="57" customWidth="1"/>
    <col min="266" max="266" width="13.33203125" style="57" customWidth="1"/>
    <col min="267" max="271" width="11.44140625" style="57"/>
    <col min="272" max="272" width="4.6640625" style="57" customWidth="1"/>
    <col min="273" max="520" width="11.44140625" style="57"/>
    <col min="521" max="521" width="4.44140625" style="57" customWidth="1"/>
    <col min="522" max="522" width="13.33203125" style="57" customWidth="1"/>
    <col min="523" max="527" width="11.44140625" style="57"/>
    <col min="528" max="528" width="4.6640625" style="57" customWidth="1"/>
    <col min="529" max="776" width="11.44140625" style="57"/>
    <col min="777" max="777" width="4.44140625" style="57" customWidth="1"/>
    <col min="778" max="778" width="13.33203125" style="57" customWidth="1"/>
    <col min="779" max="783" width="11.44140625" style="57"/>
    <col min="784" max="784" width="4.6640625" style="57" customWidth="1"/>
    <col min="785" max="1032" width="11.44140625" style="57"/>
    <col min="1033" max="1033" width="4.44140625" style="57" customWidth="1"/>
    <col min="1034" max="1034" width="13.33203125" style="57" customWidth="1"/>
    <col min="1035" max="1039" width="11.44140625" style="57"/>
    <col min="1040" max="1040" width="4.6640625" style="57" customWidth="1"/>
    <col min="1041" max="1288" width="11.44140625" style="57"/>
    <col min="1289" max="1289" width="4.44140625" style="57" customWidth="1"/>
    <col min="1290" max="1290" width="13.33203125" style="57" customWidth="1"/>
    <col min="1291" max="1295" width="11.44140625" style="57"/>
    <col min="1296" max="1296" width="4.6640625" style="57" customWidth="1"/>
    <col min="1297" max="1544" width="11.44140625" style="57"/>
    <col min="1545" max="1545" width="4.44140625" style="57" customWidth="1"/>
    <col min="1546" max="1546" width="13.33203125" style="57" customWidth="1"/>
    <col min="1547" max="1551" width="11.44140625" style="57"/>
    <col min="1552" max="1552" width="4.6640625" style="57" customWidth="1"/>
    <col min="1553" max="1800" width="11.44140625" style="57"/>
    <col min="1801" max="1801" width="4.44140625" style="57" customWidth="1"/>
    <col min="1802" max="1802" width="13.33203125" style="57" customWidth="1"/>
    <col min="1803" max="1807" width="11.44140625" style="57"/>
    <col min="1808" max="1808" width="4.6640625" style="57" customWidth="1"/>
    <col min="1809" max="2056" width="11.44140625" style="57"/>
    <col min="2057" max="2057" width="4.44140625" style="57" customWidth="1"/>
    <col min="2058" max="2058" width="13.33203125" style="57" customWidth="1"/>
    <col min="2059" max="2063" width="11.44140625" style="57"/>
    <col min="2064" max="2064" width="4.6640625" style="57" customWidth="1"/>
    <col min="2065" max="2312" width="11.44140625" style="57"/>
    <col min="2313" max="2313" width="4.44140625" style="57" customWidth="1"/>
    <col min="2314" max="2314" width="13.33203125" style="57" customWidth="1"/>
    <col min="2315" max="2319" width="11.44140625" style="57"/>
    <col min="2320" max="2320" width="4.6640625" style="57" customWidth="1"/>
    <col min="2321" max="2568" width="11.44140625" style="57"/>
    <col min="2569" max="2569" width="4.44140625" style="57" customWidth="1"/>
    <col min="2570" max="2570" width="13.33203125" style="57" customWidth="1"/>
    <col min="2571" max="2575" width="11.44140625" style="57"/>
    <col min="2576" max="2576" width="4.6640625" style="57" customWidth="1"/>
    <col min="2577" max="2824" width="11.44140625" style="57"/>
    <col min="2825" max="2825" width="4.44140625" style="57" customWidth="1"/>
    <col min="2826" max="2826" width="13.33203125" style="57" customWidth="1"/>
    <col min="2827" max="2831" width="11.44140625" style="57"/>
    <col min="2832" max="2832" width="4.6640625" style="57" customWidth="1"/>
    <col min="2833" max="3080" width="11.44140625" style="57"/>
    <col min="3081" max="3081" width="4.44140625" style="57" customWidth="1"/>
    <col min="3082" max="3082" width="13.33203125" style="57" customWidth="1"/>
    <col min="3083" max="3087" width="11.44140625" style="57"/>
    <col min="3088" max="3088" width="4.6640625" style="57" customWidth="1"/>
    <col min="3089" max="3336" width="11.44140625" style="57"/>
    <col min="3337" max="3337" width="4.44140625" style="57" customWidth="1"/>
    <col min="3338" max="3338" width="13.33203125" style="57" customWidth="1"/>
    <col min="3339" max="3343" width="11.44140625" style="57"/>
    <col min="3344" max="3344" width="4.6640625" style="57" customWidth="1"/>
    <col min="3345" max="3592" width="11.44140625" style="57"/>
    <col min="3593" max="3593" width="4.44140625" style="57" customWidth="1"/>
    <col min="3594" max="3594" width="13.33203125" style="57" customWidth="1"/>
    <col min="3595" max="3599" width="11.44140625" style="57"/>
    <col min="3600" max="3600" width="4.6640625" style="57" customWidth="1"/>
    <col min="3601" max="3848" width="11.44140625" style="57"/>
    <col min="3849" max="3849" width="4.44140625" style="57" customWidth="1"/>
    <col min="3850" max="3850" width="13.33203125" style="57" customWidth="1"/>
    <col min="3851" max="3855" width="11.44140625" style="57"/>
    <col min="3856" max="3856" width="4.6640625" style="57" customWidth="1"/>
    <col min="3857" max="4104" width="11.44140625" style="57"/>
    <col min="4105" max="4105" width="4.44140625" style="57" customWidth="1"/>
    <col min="4106" max="4106" width="13.33203125" style="57" customWidth="1"/>
    <col min="4107" max="4111" width="11.44140625" style="57"/>
    <col min="4112" max="4112" width="4.6640625" style="57" customWidth="1"/>
    <col min="4113" max="4360" width="11.44140625" style="57"/>
    <col min="4361" max="4361" width="4.44140625" style="57" customWidth="1"/>
    <col min="4362" max="4362" width="13.33203125" style="57" customWidth="1"/>
    <col min="4363" max="4367" width="11.44140625" style="57"/>
    <col min="4368" max="4368" width="4.6640625" style="57" customWidth="1"/>
    <col min="4369" max="4616" width="11.44140625" style="57"/>
    <col min="4617" max="4617" width="4.44140625" style="57" customWidth="1"/>
    <col min="4618" max="4618" width="13.33203125" style="57" customWidth="1"/>
    <col min="4619" max="4623" width="11.44140625" style="57"/>
    <col min="4624" max="4624" width="4.6640625" style="57" customWidth="1"/>
    <col min="4625" max="4872" width="11.44140625" style="57"/>
    <col min="4873" max="4873" width="4.44140625" style="57" customWidth="1"/>
    <col min="4874" max="4874" width="13.33203125" style="57" customWidth="1"/>
    <col min="4875" max="4879" width="11.44140625" style="57"/>
    <col min="4880" max="4880" width="4.6640625" style="57" customWidth="1"/>
    <col min="4881" max="5128" width="11.44140625" style="57"/>
    <col min="5129" max="5129" width="4.44140625" style="57" customWidth="1"/>
    <col min="5130" max="5130" width="13.33203125" style="57" customWidth="1"/>
    <col min="5131" max="5135" width="11.44140625" style="57"/>
    <col min="5136" max="5136" width="4.6640625" style="57" customWidth="1"/>
    <col min="5137" max="5384" width="11.44140625" style="57"/>
    <col min="5385" max="5385" width="4.44140625" style="57" customWidth="1"/>
    <col min="5386" max="5386" width="13.33203125" style="57" customWidth="1"/>
    <col min="5387" max="5391" width="11.44140625" style="57"/>
    <col min="5392" max="5392" width="4.6640625" style="57" customWidth="1"/>
    <col min="5393" max="5640" width="11.44140625" style="57"/>
    <col min="5641" max="5641" width="4.44140625" style="57" customWidth="1"/>
    <col min="5642" max="5642" width="13.33203125" style="57" customWidth="1"/>
    <col min="5643" max="5647" width="11.44140625" style="57"/>
    <col min="5648" max="5648" width="4.6640625" style="57" customWidth="1"/>
    <col min="5649" max="5896" width="11.44140625" style="57"/>
    <col min="5897" max="5897" width="4.44140625" style="57" customWidth="1"/>
    <col min="5898" max="5898" width="13.33203125" style="57" customWidth="1"/>
    <col min="5899" max="5903" width="11.44140625" style="57"/>
    <col min="5904" max="5904" width="4.6640625" style="57" customWidth="1"/>
    <col min="5905" max="6152" width="11.44140625" style="57"/>
    <col min="6153" max="6153" width="4.44140625" style="57" customWidth="1"/>
    <col min="6154" max="6154" width="13.33203125" style="57" customWidth="1"/>
    <col min="6155" max="6159" width="11.44140625" style="57"/>
    <col min="6160" max="6160" width="4.6640625" style="57" customWidth="1"/>
    <col min="6161" max="6408" width="11.44140625" style="57"/>
    <col min="6409" max="6409" width="4.44140625" style="57" customWidth="1"/>
    <col min="6410" max="6410" width="13.33203125" style="57" customWidth="1"/>
    <col min="6411" max="6415" width="11.44140625" style="57"/>
    <col min="6416" max="6416" width="4.6640625" style="57" customWidth="1"/>
    <col min="6417" max="6664" width="11.44140625" style="57"/>
    <col min="6665" max="6665" width="4.44140625" style="57" customWidth="1"/>
    <col min="6666" max="6666" width="13.33203125" style="57" customWidth="1"/>
    <col min="6667" max="6671" width="11.44140625" style="57"/>
    <col min="6672" max="6672" width="4.6640625" style="57" customWidth="1"/>
    <col min="6673" max="6920" width="11.44140625" style="57"/>
    <col min="6921" max="6921" width="4.44140625" style="57" customWidth="1"/>
    <col min="6922" max="6922" width="13.33203125" style="57" customWidth="1"/>
    <col min="6923" max="6927" width="11.44140625" style="57"/>
    <col min="6928" max="6928" width="4.6640625" style="57" customWidth="1"/>
    <col min="6929" max="7176" width="11.44140625" style="57"/>
    <col min="7177" max="7177" width="4.44140625" style="57" customWidth="1"/>
    <col min="7178" max="7178" width="13.33203125" style="57" customWidth="1"/>
    <col min="7179" max="7183" width="11.44140625" style="57"/>
    <col min="7184" max="7184" width="4.6640625" style="57" customWidth="1"/>
    <col min="7185" max="7432" width="11.44140625" style="57"/>
    <col min="7433" max="7433" width="4.44140625" style="57" customWidth="1"/>
    <col min="7434" max="7434" width="13.33203125" style="57" customWidth="1"/>
    <col min="7435" max="7439" width="11.44140625" style="57"/>
    <col min="7440" max="7440" width="4.6640625" style="57" customWidth="1"/>
    <col min="7441" max="7688" width="11.44140625" style="57"/>
    <col min="7689" max="7689" width="4.44140625" style="57" customWidth="1"/>
    <col min="7690" max="7690" width="13.33203125" style="57" customWidth="1"/>
    <col min="7691" max="7695" width="11.44140625" style="57"/>
    <col min="7696" max="7696" width="4.6640625" style="57" customWidth="1"/>
    <col min="7697" max="7944" width="11.44140625" style="57"/>
    <col min="7945" max="7945" width="4.44140625" style="57" customWidth="1"/>
    <col min="7946" max="7946" width="13.33203125" style="57" customWidth="1"/>
    <col min="7947" max="7951" width="11.44140625" style="57"/>
    <col min="7952" max="7952" width="4.6640625" style="57" customWidth="1"/>
    <col min="7953" max="8200" width="11.44140625" style="57"/>
    <col min="8201" max="8201" width="4.44140625" style="57" customWidth="1"/>
    <col min="8202" max="8202" width="13.33203125" style="57" customWidth="1"/>
    <col min="8203" max="8207" width="11.44140625" style="57"/>
    <col min="8208" max="8208" width="4.6640625" style="57" customWidth="1"/>
    <col min="8209" max="8456" width="11.44140625" style="57"/>
    <col min="8457" max="8457" width="4.44140625" style="57" customWidth="1"/>
    <col min="8458" max="8458" width="13.33203125" style="57" customWidth="1"/>
    <col min="8459" max="8463" width="11.44140625" style="57"/>
    <col min="8464" max="8464" width="4.6640625" style="57" customWidth="1"/>
    <col min="8465" max="8712" width="11.44140625" style="57"/>
    <col min="8713" max="8713" width="4.44140625" style="57" customWidth="1"/>
    <col min="8714" max="8714" width="13.33203125" style="57" customWidth="1"/>
    <col min="8715" max="8719" width="11.44140625" style="57"/>
    <col min="8720" max="8720" width="4.6640625" style="57" customWidth="1"/>
    <col min="8721" max="8968" width="11.44140625" style="57"/>
    <col min="8969" max="8969" width="4.44140625" style="57" customWidth="1"/>
    <col min="8970" max="8970" width="13.33203125" style="57" customWidth="1"/>
    <col min="8971" max="8975" width="11.44140625" style="57"/>
    <col min="8976" max="8976" width="4.6640625" style="57" customWidth="1"/>
    <col min="8977" max="9224" width="11.44140625" style="57"/>
    <col min="9225" max="9225" width="4.44140625" style="57" customWidth="1"/>
    <col min="9226" max="9226" width="13.33203125" style="57" customWidth="1"/>
    <col min="9227" max="9231" width="11.44140625" style="57"/>
    <col min="9232" max="9232" width="4.6640625" style="57" customWidth="1"/>
    <col min="9233" max="9480" width="11.44140625" style="57"/>
    <col min="9481" max="9481" width="4.44140625" style="57" customWidth="1"/>
    <col min="9482" max="9482" width="13.33203125" style="57" customWidth="1"/>
    <col min="9483" max="9487" width="11.44140625" style="57"/>
    <col min="9488" max="9488" width="4.6640625" style="57" customWidth="1"/>
    <col min="9489" max="9736" width="11.44140625" style="57"/>
    <col min="9737" max="9737" width="4.44140625" style="57" customWidth="1"/>
    <col min="9738" max="9738" width="13.33203125" style="57" customWidth="1"/>
    <col min="9739" max="9743" width="11.44140625" style="57"/>
    <col min="9744" max="9744" width="4.6640625" style="57" customWidth="1"/>
    <col min="9745" max="9992" width="11.44140625" style="57"/>
    <col min="9993" max="9993" width="4.44140625" style="57" customWidth="1"/>
    <col min="9994" max="9994" width="13.33203125" style="57" customWidth="1"/>
    <col min="9995" max="9999" width="11.44140625" style="57"/>
    <col min="10000" max="10000" width="4.6640625" style="57" customWidth="1"/>
    <col min="10001" max="10248" width="11.44140625" style="57"/>
    <col min="10249" max="10249" width="4.44140625" style="57" customWidth="1"/>
    <col min="10250" max="10250" width="13.33203125" style="57" customWidth="1"/>
    <col min="10251" max="10255" width="11.44140625" style="57"/>
    <col min="10256" max="10256" width="4.6640625" style="57" customWidth="1"/>
    <col min="10257" max="10504" width="11.44140625" style="57"/>
    <col min="10505" max="10505" width="4.44140625" style="57" customWidth="1"/>
    <col min="10506" max="10506" width="13.33203125" style="57" customWidth="1"/>
    <col min="10507" max="10511" width="11.44140625" style="57"/>
    <col min="10512" max="10512" width="4.6640625" style="57" customWidth="1"/>
    <col min="10513" max="10760" width="11.44140625" style="57"/>
    <col min="10761" max="10761" width="4.44140625" style="57" customWidth="1"/>
    <col min="10762" max="10762" width="13.33203125" style="57" customWidth="1"/>
    <col min="10763" max="10767" width="11.44140625" style="57"/>
    <col min="10768" max="10768" width="4.6640625" style="57" customWidth="1"/>
    <col min="10769" max="11016" width="11.44140625" style="57"/>
    <col min="11017" max="11017" width="4.44140625" style="57" customWidth="1"/>
    <col min="11018" max="11018" width="13.33203125" style="57" customWidth="1"/>
    <col min="11019" max="11023" width="11.44140625" style="57"/>
    <col min="11024" max="11024" width="4.6640625" style="57" customWidth="1"/>
    <col min="11025" max="11272" width="11.44140625" style="57"/>
    <col min="11273" max="11273" width="4.44140625" style="57" customWidth="1"/>
    <col min="11274" max="11274" width="13.33203125" style="57" customWidth="1"/>
    <col min="11275" max="11279" width="11.44140625" style="57"/>
    <col min="11280" max="11280" width="4.6640625" style="57" customWidth="1"/>
    <col min="11281" max="11528" width="11.44140625" style="57"/>
    <col min="11529" max="11529" width="4.44140625" style="57" customWidth="1"/>
    <col min="11530" max="11530" width="13.33203125" style="57" customWidth="1"/>
    <col min="11531" max="11535" width="11.44140625" style="57"/>
    <col min="11536" max="11536" width="4.6640625" style="57" customWidth="1"/>
    <col min="11537" max="11784" width="11.44140625" style="57"/>
    <col min="11785" max="11785" width="4.44140625" style="57" customWidth="1"/>
    <col min="11786" max="11786" width="13.33203125" style="57" customWidth="1"/>
    <col min="11787" max="11791" width="11.44140625" style="57"/>
    <col min="11792" max="11792" width="4.6640625" style="57" customWidth="1"/>
    <col min="11793" max="12040" width="11.44140625" style="57"/>
    <col min="12041" max="12041" width="4.44140625" style="57" customWidth="1"/>
    <col min="12042" max="12042" width="13.33203125" style="57" customWidth="1"/>
    <col min="12043" max="12047" width="11.44140625" style="57"/>
    <col min="12048" max="12048" width="4.6640625" style="57" customWidth="1"/>
    <col min="12049" max="12296" width="11.44140625" style="57"/>
    <col min="12297" max="12297" width="4.44140625" style="57" customWidth="1"/>
    <col min="12298" max="12298" width="13.33203125" style="57" customWidth="1"/>
    <col min="12299" max="12303" width="11.44140625" style="57"/>
    <col min="12304" max="12304" width="4.6640625" style="57" customWidth="1"/>
    <col min="12305" max="12552" width="11.44140625" style="57"/>
    <col min="12553" max="12553" width="4.44140625" style="57" customWidth="1"/>
    <col min="12554" max="12554" width="13.33203125" style="57" customWidth="1"/>
    <col min="12555" max="12559" width="11.44140625" style="57"/>
    <col min="12560" max="12560" width="4.6640625" style="57" customWidth="1"/>
    <col min="12561" max="12808" width="11.44140625" style="57"/>
    <col min="12809" max="12809" width="4.44140625" style="57" customWidth="1"/>
    <col min="12810" max="12810" width="13.33203125" style="57" customWidth="1"/>
    <col min="12811" max="12815" width="11.44140625" style="57"/>
    <col min="12816" max="12816" width="4.6640625" style="57" customWidth="1"/>
    <col min="12817" max="13064" width="11.44140625" style="57"/>
    <col min="13065" max="13065" width="4.44140625" style="57" customWidth="1"/>
    <col min="13066" max="13066" width="13.33203125" style="57" customWidth="1"/>
    <col min="13067" max="13071" width="11.44140625" style="57"/>
    <col min="13072" max="13072" width="4.6640625" style="57" customWidth="1"/>
    <col min="13073" max="13320" width="11.44140625" style="57"/>
    <col min="13321" max="13321" width="4.44140625" style="57" customWidth="1"/>
    <col min="13322" max="13322" width="13.33203125" style="57" customWidth="1"/>
    <col min="13323" max="13327" width="11.44140625" style="57"/>
    <col min="13328" max="13328" width="4.6640625" style="57" customWidth="1"/>
    <col min="13329" max="13576" width="11.44140625" style="57"/>
    <col min="13577" max="13577" width="4.44140625" style="57" customWidth="1"/>
    <col min="13578" max="13578" width="13.33203125" style="57" customWidth="1"/>
    <col min="13579" max="13583" width="11.44140625" style="57"/>
    <col min="13584" max="13584" width="4.6640625" style="57" customWidth="1"/>
    <col min="13585" max="13832" width="11.44140625" style="57"/>
    <col min="13833" max="13833" width="4.44140625" style="57" customWidth="1"/>
    <col min="13834" max="13834" width="13.33203125" style="57" customWidth="1"/>
    <col min="13835" max="13839" width="11.44140625" style="57"/>
    <col min="13840" max="13840" width="4.6640625" style="57" customWidth="1"/>
    <col min="13841" max="14088" width="11.44140625" style="57"/>
    <col min="14089" max="14089" width="4.44140625" style="57" customWidth="1"/>
    <col min="14090" max="14090" width="13.33203125" style="57" customWidth="1"/>
    <col min="14091" max="14095" width="11.44140625" style="57"/>
    <col min="14096" max="14096" width="4.6640625" style="57" customWidth="1"/>
    <col min="14097" max="14344" width="11.44140625" style="57"/>
    <col min="14345" max="14345" width="4.44140625" style="57" customWidth="1"/>
    <col min="14346" max="14346" width="13.33203125" style="57" customWidth="1"/>
    <col min="14347" max="14351" width="11.44140625" style="57"/>
    <col min="14352" max="14352" width="4.6640625" style="57" customWidth="1"/>
    <col min="14353" max="14600" width="11.44140625" style="57"/>
    <col min="14601" max="14601" width="4.44140625" style="57" customWidth="1"/>
    <col min="14602" max="14602" width="13.33203125" style="57" customWidth="1"/>
    <col min="14603" max="14607" width="11.44140625" style="57"/>
    <col min="14608" max="14608" width="4.6640625" style="57" customWidth="1"/>
    <col min="14609" max="14856" width="11.44140625" style="57"/>
    <col min="14857" max="14857" width="4.44140625" style="57" customWidth="1"/>
    <col min="14858" max="14858" width="13.33203125" style="57" customWidth="1"/>
    <col min="14859" max="14863" width="11.44140625" style="57"/>
    <col min="14864" max="14864" width="4.6640625" style="57" customWidth="1"/>
    <col min="14865" max="15112" width="11.44140625" style="57"/>
    <col min="15113" max="15113" width="4.44140625" style="57" customWidth="1"/>
    <col min="15114" max="15114" width="13.33203125" style="57" customWidth="1"/>
    <col min="15115" max="15119" width="11.44140625" style="57"/>
    <col min="15120" max="15120" width="4.6640625" style="57" customWidth="1"/>
    <col min="15121" max="15368" width="11.44140625" style="57"/>
    <col min="15369" max="15369" width="4.44140625" style="57" customWidth="1"/>
    <col min="15370" max="15370" width="13.33203125" style="57" customWidth="1"/>
    <col min="15371" max="15375" width="11.44140625" style="57"/>
    <col min="15376" max="15376" width="4.6640625" style="57" customWidth="1"/>
    <col min="15377" max="15624" width="11.44140625" style="57"/>
    <col min="15625" max="15625" width="4.44140625" style="57" customWidth="1"/>
    <col min="15626" max="15626" width="13.33203125" style="57" customWidth="1"/>
    <col min="15627" max="15631" width="11.44140625" style="57"/>
    <col min="15632" max="15632" width="4.6640625" style="57" customWidth="1"/>
    <col min="15633" max="15880" width="11.44140625" style="57"/>
    <col min="15881" max="15881" width="4.44140625" style="57" customWidth="1"/>
    <col min="15882" max="15882" width="13.33203125" style="57" customWidth="1"/>
    <col min="15883" max="15887" width="11.44140625" style="57"/>
    <col min="15888" max="15888" width="4.6640625" style="57" customWidth="1"/>
    <col min="15889" max="16136" width="11.44140625" style="57"/>
    <col min="16137" max="16137" width="4.44140625" style="57" customWidth="1"/>
    <col min="16138" max="16138" width="13.33203125" style="57" customWidth="1"/>
    <col min="16139" max="16143" width="11.44140625" style="57"/>
    <col min="16144" max="16144" width="4.6640625" style="57" customWidth="1"/>
    <col min="16145" max="16384" width="11.441406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115</v>
      </c>
    </row>
    <row r="4" spans="1:33" s="50" customFormat="1" ht="20.100000000000001" customHeight="1">
      <c r="A4"/>
      <c r="B4" s="105" t="s">
        <v>73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45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 ht="13.8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 ht="13.8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 ht="13.8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 ht="13.8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 ht="13.8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 ht="13.8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 ht="13.8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 ht="13.8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 ht="13.8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 ht="13.8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 ht="13.8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 ht="13.8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 ht="13.8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 ht="13.8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 ht="13.8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 ht="13.8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 ht="13.8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 ht="13.8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 ht="13.8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 ht="13.8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 ht="13.8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 ht="13.8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 ht="13.8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 ht="13.8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 ht="13.8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 ht="13.8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 ht="13.8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 ht="13.8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 ht="13.8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 ht="13.8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 ht="13.8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 ht="13.8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 ht="13.8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 ht="13.8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 ht="13.8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 ht="13.8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 ht="13.8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 ht="13.8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 ht="13.8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 ht="13.8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 ht="13.8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 ht="13.8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 ht="13.8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 ht="13.8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 ht="13.8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 ht="13.8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 ht="13.8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 ht="13.8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 ht="13.8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 ht="13.8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 ht="13.8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 ht="13.8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 ht="13.8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 ht="13.8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 ht="13.8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 ht="13.8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-32.561662095263308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 ht="13.8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 ht="13.8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 ht="13.8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 ht="13.8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 ht="13.8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 ht="13.8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 ht="13.8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 ht="13.8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 ht="13.8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 ht="13.8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 ht="13.8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 ht="13.8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 ht="13.8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 ht="13.8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 ht="13.8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 ht="13.8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 ht="13.8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 ht="13.8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 ht="13.8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 ht="13.8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 ht="13.8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 ht="13.8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 ht="13.8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 ht="13.8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 ht="13.8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 ht="13.8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 ht="13.8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 ht="13.8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 ht="13.8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 ht="13.8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 ht="13.8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 ht="13.8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 ht="13.8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 ht="13.8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 ht="13.8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 ht="13.8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 ht="13.8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 ht="13.8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 ht="13.8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 ht="13.8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 ht="13.8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 ht="13.8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 ht="13.8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 ht="13.8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 ht="13.8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 ht="13.8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 ht="13.8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 ht="13.8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 ht="13.8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 ht="13.8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 ht="13.8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 ht="13.8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 ht="13.8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 ht="13.8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 ht="13.8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 ht="13.8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 ht="13.8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 ht="13.8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 ht="13.8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 ht="13.8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 ht="13.8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 ht="13.8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 ht="13.8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 ht="13.8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 ht="13.8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 ht="13.8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 ht="13.8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 ht="13.8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 ht="13.8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 ht="13.8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 ht="13.8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 ht="13.8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 ht="13.8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 ht="13.8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 ht="13.8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 ht="13.8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 ht="13.8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 ht="13.8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 ht="13.8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 ht="13.8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 ht="13.8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 ht="13.8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 ht="13.8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 ht="13.8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 ht="13.8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 ht="13.8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 ht="13.8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 ht="13.8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 ht="13.8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 ht="13.8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 ht="13.8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 ht="13.8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 ht="13.8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 ht="13.8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 ht="13.8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 ht="13.8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 ht="13.8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 ht="13.8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 ht="13.8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 ht="13.8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 ht="13.8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 ht="13.8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 ht="13.8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 ht="13.8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 ht="13.8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 ht="13.8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 ht="13.8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 ht="13.8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 ht="13.8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 ht="13.8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 ht="13.8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 ht="13.8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 ht="13.8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 ht="13.8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 ht="13.8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 ht="13.8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 ht="13.8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 ht="13.8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 ht="13.8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 ht="13.8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 ht="13.8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 ht="13.8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 ht="13.8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 ht="13.8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 ht="13.8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 ht="13.8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 ht="13.8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 ht="13.8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 ht="13.8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 ht="13.8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 ht="13.8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 ht="13.8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 ht="13.8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 ht="13.8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 ht="13.8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 ht="13.8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 ht="13.8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 ht="13.8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 ht="13.8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 ht="13.8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 ht="13.8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 ht="13.8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 ht="13.8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 ht="13.8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 ht="13.8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 ht="13.8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 ht="13.8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 ht="13.8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 ht="13.8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 ht="13.8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 ht="13.8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 ht="13.8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 ht="13.8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 ht="13.8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 ht="13.8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 ht="13.8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 ht="13.8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 ht="13.8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 ht="13.8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 ht="13.8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 ht="13.8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 ht="13.8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 ht="13.8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 ht="13.8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 ht="13.8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 ht="13.8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 ht="13.8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 ht="13.8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 ht="13.8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 ht="13.8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 ht="13.8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 ht="13.8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 ht="13.8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 ht="13.8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 ht="13.8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 ht="13.8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 ht="13.8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 ht="13.8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 ht="13.8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 ht="13.8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 ht="13.8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 ht="13.8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 ht="13.8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 ht="13.8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 ht="13.8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 ht="13.8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 ht="13.8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 ht="13.8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 ht="13.8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 ht="13.8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 ht="13.8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 ht="13.8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 ht="13.8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 ht="13.8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 ht="13.8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 ht="13.8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 ht="13.8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 ht="13.8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 ht="13.8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 ht="13.8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 ht="13.8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 ht="13.8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 ht="13.8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 ht="13.8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 ht="13.8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 ht="13.8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 ht="13.8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 ht="13.8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 ht="13.8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 ht="13.8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 ht="13.8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 ht="13.8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 ht="13.8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 ht="13.8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 ht="13.8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 ht="13.8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 ht="13.8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 ht="13.8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 ht="13.8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 ht="13.8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 ht="13.8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 ht="13.8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 ht="13.8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 ht="13.8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 ht="13.8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 ht="13.8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 ht="13.8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 ht="13.8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 ht="13.8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 ht="13.8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 ht="13.8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 ht="13.8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 ht="13.8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 ht="13.8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 ht="13.8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 ht="13.8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 ht="13.8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 ht="13.8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 ht="13.8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 ht="13.8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 ht="13.8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 ht="13.8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 ht="13.8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 ht="13.8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 ht="13.8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 ht="13.8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 ht="13.8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 ht="13.8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 ht="13.8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 ht="13.8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 ht="13.8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 ht="13.8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 ht="13.8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 ht="13.8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 ht="13.8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 ht="13.8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 ht="13.8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 ht="13.8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 ht="13.8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 ht="13.8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 ht="13.8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 ht="13.8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 ht="13.8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 ht="13.8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 ht="13.8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 ht="13.8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 ht="13.8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 ht="13.8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 ht="13.8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 ht="13.8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 ht="13.8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 ht="13.8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 ht="13.8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 ht="13.8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 ht="13.8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 ht="13.8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 ht="13.8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 ht="13.8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 ht="13.8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 ht="13.8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 ht="13.8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 ht="13.8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 ht="13.8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 ht="13.8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 ht="13.8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 ht="13.8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 ht="13.8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 ht="13.8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 ht="13.8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 ht="13.8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 ht="13.8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 ht="13.8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 ht="13.8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 ht="13.8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 ht="13.8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 ht="13.8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 ht="13.8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 ht="13.8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 ht="13.8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 ht="13.8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 ht="13.8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 ht="13.8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 ht="13.8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 ht="13.8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 ht="13.8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 ht="13.8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 ht="13.8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 ht="13.8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 ht="13.8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 ht="13.8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 ht="13.8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 ht="13.8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 ht="13.8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 ht="13.8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 ht="13.8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 ht="13.8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 ht="13.8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 ht="13.8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 ht="13.8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 ht="13.8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 ht="13.8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 ht="13.8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 ht="13.8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 ht="13.8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 ht="13.8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 ht="13.8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 ht="13.8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 ht="13.8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 ht="13.8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 ht="13.8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 ht="13.8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 ht="13.8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 ht="13.8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 ht="13.8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 ht="13.8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 ht="13.8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 ht="13.8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 ht="13.8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 ht="13.8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 ht="13.8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 ht="13.8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K31" sqref="J31:K31"/>
    </sheetView>
  </sheetViews>
  <sheetFormatPr baseColWidth="10" defaultColWidth="11.44140625" defaultRowHeight="13.2"/>
  <cols>
    <col min="1" max="1" width="0.109375" style="75" customWidth="1"/>
    <col min="2" max="2" width="2.6640625" style="75" customWidth="1"/>
    <col min="3" max="3" width="23.6640625" style="75" customWidth="1"/>
    <col min="4" max="4" width="1.33203125" style="75" customWidth="1"/>
    <col min="5" max="5" width="59.88671875" style="75" customWidth="1"/>
    <col min="6" max="6" width="11.44140625" style="89"/>
    <col min="7" max="7" width="15.88671875" style="89" customWidth="1"/>
    <col min="8" max="16384" width="11.441406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115</v>
      </c>
    </row>
    <row r="4" spans="2:18" s="77" customFormat="1" ht="20.25" customHeight="1">
      <c r="B4" s="76"/>
      <c r="C4" s="105" t="s">
        <v>73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40" t="s">
        <v>87</v>
      </c>
      <c r="D7" s="80"/>
      <c r="E7" s="81"/>
      <c r="P7" s="82"/>
      <c r="Q7" s="82"/>
      <c r="R7" s="82"/>
    </row>
    <row r="8" spans="2:18" s="77" customFormat="1" ht="12.75" customHeight="1">
      <c r="B8" s="76"/>
      <c r="C8" s="240"/>
      <c r="D8" s="80"/>
      <c r="E8" s="81"/>
      <c r="P8" s="83"/>
      <c r="Q8" s="83"/>
      <c r="R8" s="83"/>
    </row>
    <row r="9" spans="2:18" s="77" customFormat="1" ht="12.75" customHeight="1">
      <c r="B9" s="76"/>
      <c r="C9" s="240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7"/>
    </row>
    <row r="29" spans="2:9">
      <c r="E29" s="237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198"/>
  <sheetViews>
    <sheetView showGridLines="0" showRowColHeaders="0" zoomScale="85" zoomScaleNormal="85" workbookViewId="0">
      <selection activeCell="N160" sqref="N160"/>
    </sheetView>
  </sheetViews>
  <sheetFormatPr baseColWidth="10" defaultColWidth="11.44140625" defaultRowHeight="10.199999999999999"/>
  <cols>
    <col min="1" max="1" width="11.44140625" style="182"/>
    <col min="2" max="2" width="40.5546875" style="182" customWidth="1"/>
    <col min="3" max="16384" width="11.44140625" style="182"/>
  </cols>
  <sheetData>
    <row r="3" spans="2:7">
      <c r="B3" s="108" t="s">
        <v>60</v>
      </c>
      <c r="C3" s="181"/>
      <c r="D3" s="181"/>
      <c r="E3" s="181"/>
    </row>
    <row r="4" spans="2:7">
      <c r="B4" s="109"/>
      <c r="C4" s="92" t="s">
        <v>61</v>
      </c>
      <c r="D4" s="92" t="s">
        <v>14</v>
      </c>
      <c r="E4" s="110"/>
      <c r="F4" s="217"/>
      <c r="G4" s="218" t="s">
        <v>14</v>
      </c>
    </row>
    <row r="5" spans="2:7">
      <c r="B5" s="140" t="s">
        <v>92</v>
      </c>
      <c r="C5" s="136">
        <v>3328.89</v>
      </c>
      <c r="D5" s="112">
        <f>ROUND(C5/$C$17*100,1)</f>
        <v>3.4</v>
      </c>
      <c r="E5" s="110"/>
      <c r="F5" s="215" t="s">
        <v>16</v>
      </c>
      <c r="G5" s="216">
        <f>SUM(D5:D10)</f>
        <v>52.300000000000004</v>
      </c>
    </row>
    <row r="6" spans="2:7">
      <c r="B6" s="111" t="s">
        <v>3</v>
      </c>
      <c r="C6" s="136">
        <v>7117.29</v>
      </c>
      <c r="D6" s="112">
        <f>ROUND(C6/$C$17*100,1)</f>
        <v>7.2</v>
      </c>
      <c r="E6" s="110"/>
      <c r="F6" s="219" t="s">
        <v>17</v>
      </c>
      <c r="G6" s="220">
        <f>SUM(D11:D16)</f>
        <v>47.7</v>
      </c>
    </row>
    <row r="7" spans="2:7">
      <c r="B7" s="111" t="s">
        <v>4</v>
      </c>
      <c r="C7" s="136">
        <v>9535.8700000000008</v>
      </c>
      <c r="D7" s="112">
        <f>ROUND(C7/$C$17*100,1)</f>
        <v>9.6</v>
      </c>
      <c r="E7" s="110"/>
    </row>
    <row r="8" spans="2:7">
      <c r="B8" s="111" t="s">
        <v>11</v>
      </c>
      <c r="C8" s="136">
        <v>24947.71</v>
      </c>
      <c r="D8" s="112">
        <f>ROUND(C8/$C$17*100,1)</f>
        <v>25.1</v>
      </c>
      <c r="E8" s="110"/>
    </row>
    <row r="9" spans="2:7">
      <c r="B9" s="111" t="s">
        <v>9</v>
      </c>
      <c r="C9" s="136">
        <v>6373.0416999999979</v>
      </c>
      <c r="D9" s="112">
        <f>100-SUM(D5:D8,D10:D16)</f>
        <v>6.4000000000000057</v>
      </c>
      <c r="E9" s="110"/>
    </row>
    <row r="10" spans="2:7">
      <c r="B10" s="111" t="s">
        <v>76</v>
      </c>
      <c r="C10" s="136">
        <v>609.65949999999998</v>
      </c>
      <c r="D10" s="112">
        <f>ROUND(C10/$C$17*100,1)</f>
        <v>0.6</v>
      </c>
      <c r="E10" s="110"/>
    </row>
    <row r="11" spans="2:7">
      <c r="B11" s="111" t="s">
        <v>75</v>
      </c>
      <c r="C11" s="136">
        <v>68.336500000000001</v>
      </c>
      <c r="D11" s="112">
        <f>ROUND(C11/$C$17*100,1)</f>
        <v>0.1</v>
      </c>
      <c r="E11" s="110"/>
    </row>
    <row r="12" spans="2:7">
      <c r="B12" s="111" t="s">
        <v>5</v>
      </c>
      <c r="C12" s="136">
        <v>22863.044549999995</v>
      </c>
      <c r="D12" s="112">
        <f t="shared" ref="D12" si="0">ROUND(C12/$C$17*100,1)</f>
        <v>23</v>
      </c>
      <c r="E12" s="110"/>
    </row>
    <row r="13" spans="2:7">
      <c r="B13" s="111" t="s">
        <v>2</v>
      </c>
      <c r="C13" s="136">
        <v>17002.140579999999</v>
      </c>
      <c r="D13" s="112">
        <f>ROUND(C13/$C$17*100,1)</f>
        <v>17.100000000000001</v>
      </c>
      <c r="E13" s="110"/>
    </row>
    <row r="14" spans="2:7">
      <c r="B14" s="111" t="s">
        <v>6</v>
      </c>
      <c r="C14" s="136">
        <v>4431.0087000001504</v>
      </c>
      <c r="D14" s="112">
        <f>ROUND(C14/$C$17*100,1)</f>
        <v>4.5</v>
      </c>
      <c r="E14" s="110"/>
    </row>
    <row r="15" spans="2:7">
      <c r="B15" s="111" t="s">
        <v>7</v>
      </c>
      <c r="C15" s="136">
        <v>2299.4274999999998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v>742.90541000000007</v>
      </c>
      <c r="D16" s="112">
        <f>ROUND(C16/$C$17*100,1)</f>
        <v>0.7</v>
      </c>
      <c r="E16" s="110"/>
    </row>
    <row r="17" spans="2:7">
      <c r="B17" s="113" t="s">
        <v>15</v>
      </c>
      <c r="C17" s="137">
        <f>SUM(C5:C16)</f>
        <v>99319.324440000157</v>
      </c>
      <c r="D17" s="114">
        <f>SUM(D5:D16)</f>
        <v>100</v>
      </c>
      <c r="E17" s="110"/>
    </row>
    <row r="18" spans="2:7">
      <c r="B18" s="181"/>
      <c r="C18" s="181"/>
      <c r="D18" s="181"/>
      <c r="E18" s="181"/>
    </row>
    <row r="19" spans="2:7">
      <c r="B19" s="108" t="s">
        <v>63</v>
      </c>
      <c r="C19" s="181"/>
      <c r="D19" s="181"/>
      <c r="E19" s="181"/>
    </row>
    <row r="20" spans="2:7">
      <c r="B20" s="109"/>
      <c r="C20" s="92" t="s">
        <v>0</v>
      </c>
      <c r="D20" s="92" t="s">
        <v>14</v>
      </c>
      <c r="E20" s="110"/>
      <c r="F20" s="217"/>
      <c r="G20" s="218" t="s">
        <v>14</v>
      </c>
    </row>
    <row r="21" spans="2:7">
      <c r="B21" s="140" t="s">
        <v>92</v>
      </c>
      <c r="C21" s="223">
        <f>'P1'!F10</f>
        <v>250.71520000000001</v>
      </c>
      <c r="D21" s="112">
        <f>ROUND(C21/$C$33*100,1)</f>
        <v>1.2</v>
      </c>
      <c r="E21" s="110"/>
      <c r="F21" s="215" t="s">
        <v>16</v>
      </c>
      <c r="G21" s="216">
        <f>SUM(D21:D26)</f>
        <v>61.599999999999994</v>
      </c>
    </row>
    <row r="22" spans="2:7">
      <c r="B22" s="111" t="s">
        <v>3</v>
      </c>
      <c r="C22" s="136">
        <f>'P1'!F11</f>
        <v>5088.7084999999997</v>
      </c>
      <c r="D22" s="112">
        <f>ROUND(C22/$C$33*100,1)</f>
        <v>23.4</v>
      </c>
      <c r="E22" s="138"/>
      <c r="F22" s="219" t="s">
        <v>17</v>
      </c>
      <c r="G22" s="220">
        <f>SUM(D27:D32)</f>
        <v>38.4</v>
      </c>
    </row>
    <row r="23" spans="2:7">
      <c r="B23" s="111" t="s">
        <v>4</v>
      </c>
      <c r="C23" s="136">
        <f>'P1'!F12</f>
        <v>3029.2147</v>
      </c>
      <c r="D23" s="112">
        <f>ROUND(C23/$C$33*100,1)</f>
        <v>13.9</v>
      </c>
      <c r="E23" s="138"/>
    </row>
    <row r="24" spans="2:7">
      <c r="B24" s="111" t="s">
        <v>11</v>
      </c>
      <c r="C24" s="136">
        <f>'P1'!F13</f>
        <v>2289.6867000000002</v>
      </c>
      <c r="D24" s="112">
        <f>ROUND(C24/$C$33*100,1)</f>
        <v>10.5</v>
      </c>
      <c r="E24" s="138"/>
    </row>
    <row r="25" spans="2:7">
      <c r="B25" s="111" t="s">
        <v>9</v>
      </c>
      <c r="C25" s="136">
        <f>'P1'!F18</f>
        <v>2536.5533770000002</v>
      </c>
      <c r="D25" s="112">
        <f>100-SUM(D21:D24,D26:D32)</f>
        <v>11.599999999999994</v>
      </c>
      <c r="E25" s="138"/>
    </row>
    <row r="26" spans="2:7">
      <c r="B26" s="111" t="s">
        <v>76</v>
      </c>
      <c r="C26" s="136">
        <f>'P1'!F19</f>
        <v>221.62870000000001</v>
      </c>
      <c r="D26" s="112">
        <f t="shared" ref="D26:D32" si="1">ROUND(C26/$C$33*100,1)</f>
        <v>1</v>
      </c>
      <c r="E26" s="138"/>
    </row>
    <row r="27" spans="2:7">
      <c r="B27" s="111" t="s">
        <v>75</v>
      </c>
      <c r="C27" s="136">
        <f>'P1'!F20</f>
        <v>68.332700000000003</v>
      </c>
      <c r="D27" s="112">
        <f t="shared" si="1"/>
        <v>0.3</v>
      </c>
      <c r="E27" s="138"/>
    </row>
    <row r="28" spans="2:7">
      <c r="B28" s="111" t="s">
        <v>5</v>
      </c>
      <c r="C28" s="136">
        <f>'P1'!F14</f>
        <v>5286.1355229999999</v>
      </c>
      <c r="D28" s="112">
        <f t="shared" si="1"/>
        <v>24.3</v>
      </c>
      <c r="E28" s="138"/>
    </row>
    <row r="29" spans="2:7">
      <c r="B29" s="111" t="s">
        <v>2</v>
      </c>
      <c r="C29" s="136">
        <f>'P1'!F9</f>
        <v>2152.8710000000001</v>
      </c>
      <c r="D29" s="112">
        <f t="shared" si="1"/>
        <v>9.9</v>
      </c>
      <c r="E29" s="138"/>
    </row>
    <row r="30" spans="2:7">
      <c r="B30" s="111" t="s">
        <v>6</v>
      </c>
      <c r="C30" s="136">
        <f>'P1'!F15</f>
        <v>409.40089999999998</v>
      </c>
      <c r="D30" s="112">
        <f t="shared" si="1"/>
        <v>1.9</v>
      </c>
      <c r="E30" s="138"/>
    </row>
    <row r="31" spans="2:7">
      <c r="B31" s="111" t="s">
        <v>7</v>
      </c>
      <c r="C31" s="136">
        <f>'P1'!F16</f>
        <v>130.07689999999999</v>
      </c>
      <c r="D31" s="112">
        <f t="shared" si="1"/>
        <v>0.6</v>
      </c>
      <c r="E31" s="138"/>
    </row>
    <row r="32" spans="2:7">
      <c r="B32" s="111" t="s">
        <v>8</v>
      </c>
      <c r="C32" s="136">
        <f>'P1'!F17</f>
        <v>302.56700000000001</v>
      </c>
      <c r="D32" s="112">
        <f t="shared" si="1"/>
        <v>1.4</v>
      </c>
      <c r="E32" s="138"/>
    </row>
    <row r="33" spans="2:6">
      <c r="B33" s="113" t="s">
        <v>15</v>
      </c>
      <c r="C33" s="137">
        <f>SUM(C21:C32)</f>
        <v>21765.891199999998</v>
      </c>
      <c r="D33" s="114">
        <f>SUM(D21:D32)</f>
        <v>100</v>
      </c>
    </row>
    <row r="34" spans="2:6">
      <c r="B34" s="160"/>
      <c r="C34" s="181"/>
      <c r="D34" s="181"/>
      <c r="E34" s="181"/>
      <c r="F34" s="181"/>
    </row>
    <row r="35" spans="2:6">
      <c r="B35" s="231" t="s">
        <v>117</v>
      </c>
      <c r="C35" s="181"/>
      <c r="D35" s="181"/>
      <c r="E35" s="181"/>
      <c r="F35" s="181" t="str">
        <f>CONCATENATE("Mes",CHAR(13),MID('Data 1'!B35,66,10))</f>
        <v>Mes_x000D_04/01/2018</v>
      </c>
    </row>
    <row r="36" spans="2:6">
      <c r="B36" s="109"/>
      <c r="C36" s="92" t="s">
        <v>14</v>
      </c>
      <c r="D36" s="110"/>
      <c r="E36" s="217"/>
      <c r="F36" s="218" t="s">
        <v>14</v>
      </c>
    </row>
    <row r="37" spans="2:6">
      <c r="B37" s="111" t="s">
        <v>92</v>
      </c>
      <c r="C37" s="112">
        <v>1.7</v>
      </c>
      <c r="D37" s="110"/>
      <c r="E37" s="215" t="s">
        <v>16</v>
      </c>
      <c r="F37" s="216">
        <f>SUM(C37:C42)</f>
        <v>44.399999999999991</v>
      </c>
    </row>
    <row r="38" spans="2:6">
      <c r="B38" s="111" t="s">
        <v>3</v>
      </c>
      <c r="C38" s="112">
        <v>23.8</v>
      </c>
      <c r="D38" s="110"/>
      <c r="E38" s="219" t="s">
        <v>17</v>
      </c>
      <c r="F38" s="220">
        <f>SUM(C43:C48)</f>
        <v>55.6</v>
      </c>
    </row>
    <row r="39" spans="2:6">
      <c r="B39" s="111" t="s">
        <v>4</v>
      </c>
      <c r="C39" s="112">
        <v>3.7</v>
      </c>
      <c r="D39" s="110"/>
    </row>
    <row r="40" spans="2:6">
      <c r="B40" s="111" t="s">
        <v>11</v>
      </c>
      <c r="C40" s="112">
        <v>3.9</v>
      </c>
      <c r="D40" s="110"/>
    </row>
    <row r="41" spans="2:6">
      <c r="B41" s="111" t="s">
        <v>9</v>
      </c>
      <c r="C41" s="112">
        <f>100-SUM(C37:C40,C42:C48)</f>
        <v>10.399999999999991</v>
      </c>
      <c r="D41" s="110"/>
      <c r="E41" s="110"/>
      <c r="F41" s="110"/>
    </row>
    <row r="42" spans="2:6">
      <c r="B42" s="111" t="s">
        <v>76</v>
      </c>
      <c r="C42" s="112">
        <v>0.9</v>
      </c>
      <c r="D42" s="110"/>
      <c r="E42" s="110"/>
      <c r="F42" s="110"/>
    </row>
    <row r="43" spans="2:6">
      <c r="B43" s="111" t="s">
        <v>75</v>
      </c>
      <c r="C43" s="112">
        <v>0.3</v>
      </c>
      <c r="D43" s="110"/>
      <c r="E43" s="110"/>
      <c r="F43" s="110"/>
    </row>
    <row r="44" spans="2:6">
      <c r="B44" s="111" t="s">
        <v>5</v>
      </c>
      <c r="C44" s="112">
        <v>42.7</v>
      </c>
      <c r="D44" s="110"/>
      <c r="E44" s="110"/>
      <c r="F44" s="110"/>
    </row>
    <row r="45" spans="2:6">
      <c r="B45" s="111" t="s">
        <v>2</v>
      </c>
      <c r="C45" s="112">
        <v>9.4</v>
      </c>
      <c r="D45" s="110"/>
      <c r="E45" s="110"/>
      <c r="F45" s="110"/>
    </row>
    <row r="46" spans="2:6">
      <c r="B46" s="111" t="s">
        <v>6</v>
      </c>
      <c r="C46" s="112">
        <v>1.6</v>
      </c>
      <c r="D46" s="110"/>
      <c r="E46" s="110"/>
      <c r="F46" s="110"/>
    </row>
    <row r="47" spans="2:6">
      <c r="B47" s="111" t="s">
        <v>7</v>
      </c>
      <c r="C47" s="112">
        <v>0.4</v>
      </c>
      <c r="D47" s="110"/>
      <c r="E47" s="110"/>
      <c r="F47" s="110"/>
    </row>
    <row r="48" spans="2:6">
      <c r="B48" s="111" t="s">
        <v>8</v>
      </c>
      <c r="C48" s="112">
        <v>1.2</v>
      </c>
      <c r="D48" s="181"/>
      <c r="E48" s="181"/>
      <c r="F48" s="181"/>
    </row>
    <row r="49" spans="2:6">
      <c r="B49" s="113" t="s">
        <v>15</v>
      </c>
      <c r="C49" s="114">
        <f>SUM(C37:C48)</f>
        <v>100</v>
      </c>
      <c r="D49" s="181"/>
      <c r="E49" s="181"/>
      <c r="F49" s="181"/>
    </row>
    <row r="50" spans="2:6">
      <c r="B50" s="160"/>
      <c r="C50" s="181"/>
      <c r="D50" s="181"/>
      <c r="E50" s="181"/>
      <c r="F50" s="181"/>
    </row>
    <row r="51" spans="2:6">
      <c r="B51" s="160" t="s">
        <v>118</v>
      </c>
      <c r="C51" s="181"/>
      <c r="D51" s="181"/>
      <c r="E51" s="181"/>
      <c r="F51" s="181"/>
    </row>
    <row r="52" spans="2:6">
      <c r="B52" s="109"/>
      <c r="C52" s="92" t="s">
        <v>14</v>
      </c>
      <c r="D52" s="110"/>
      <c r="E52" s="217"/>
      <c r="F52" s="218" t="s">
        <v>14</v>
      </c>
    </row>
    <row r="53" spans="2:6">
      <c r="B53" s="111" t="s">
        <v>92</v>
      </c>
      <c r="C53" s="112">
        <v>2.8</v>
      </c>
      <c r="D53" s="110"/>
      <c r="E53" s="215" t="s">
        <v>16</v>
      </c>
      <c r="F53" s="216">
        <f>SUM(C53:C58)</f>
        <v>35.300000000000011</v>
      </c>
    </row>
    <row r="54" spans="2:6">
      <c r="B54" s="111" t="s">
        <v>3</v>
      </c>
      <c r="C54" s="112">
        <v>15.3</v>
      </c>
      <c r="D54" s="110"/>
      <c r="E54" s="219" t="s">
        <v>17</v>
      </c>
      <c r="F54" s="220">
        <f>SUM(C59:C64)</f>
        <v>64.7</v>
      </c>
    </row>
    <row r="55" spans="2:6">
      <c r="B55" s="111" t="s">
        <v>4</v>
      </c>
      <c r="C55" s="112">
        <v>4.3</v>
      </c>
      <c r="D55" s="110"/>
    </row>
    <row r="56" spans="2:6">
      <c r="B56" s="111" t="s">
        <v>11</v>
      </c>
      <c r="C56" s="112">
        <v>3.6</v>
      </c>
      <c r="D56" s="110"/>
    </row>
    <row r="57" spans="2:6">
      <c r="B57" s="111" t="s">
        <v>9</v>
      </c>
      <c r="C57" s="112">
        <f>100-SUM(C53:C56,C58:C64)</f>
        <v>8.6000000000000085</v>
      </c>
      <c r="D57" s="110"/>
      <c r="E57" s="110"/>
      <c r="F57" s="110"/>
    </row>
    <row r="58" spans="2:6">
      <c r="B58" s="111" t="s">
        <v>76</v>
      </c>
      <c r="C58" s="112">
        <v>0.7</v>
      </c>
      <c r="D58" s="110"/>
      <c r="E58" s="110"/>
      <c r="F58" s="110"/>
    </row>
    <row r="59" spans="2:6">
      <c r="B59" s="111" t="s">
        <v>75</v>
      </c>
      <c r="C59" s="112">
        <v>0.1</v>
      </c>
      <c r="D59" s="110"/>
      <c r="E59" s="110"/>
      <c r="F59" s="110"/>
    </row>
    <row r="60" spans="2:6">
      <c r="B60" s="111" t="s">
        <v>5</v>
      </c>
      <c r="C60" s="112">
        <v>46.2</v>
      </c>
      <c r="D60" s="110"/>
      <c r="E60" s="110"/>
      <c r="F60" s="110"/>
    </row>
    <row r="61" spans="2:6">
      <c r="B61" s="111" t="s">
        <v>2</v>
      </c>
      <c r="C61" s="112">
        <v>16.5</v>
      </c>
      <c r="D61" s="110"/>
      <c r="E61" s="110"/>
      <c r="F61" s="110"/>
    </row>
    <row r="62" spans="2:6">
      <c r="B62" s="111" t="s">
        <v>6</v>
      </c>
      <c r="C62" s="112">
        <v>0.8</v>
      </c>
      <c r="D62" s="110"/>
      <c r="E62" s="110"/>
      <c r="F62" s="110"/>
    </row>
    <row r="63" spans="2:6">
      <c r="B63" s="111" t="s">
        <v>7</v>
      </c>
      <c r="C63" s="112">
        <v>0</v>
      </c>
      <c r="D63" s="110"/>
      <c r="E63" s="110"/>
      <c r="F63" s="110"/>
    </row>
    <row r="64" spans="2:6">
      <c r="B64" s="111" t="s">
        <v>8</v>
      </c>
      <c r="C64" s="112">
        <v>1.1000000000000001</v>
      </c>
    </row>
    <row r="65" spans="2:16">
      <c r="B65" s="113" t="s">
        <v>15</v>
      </c>
      <c r="C65" s="114">
        <f>SUM(C53:C64)</f>
        <v>100.00000000000001</v>
      </c>
    </row>
    <row r="66" spans="2:16">
      <c r="B66" s="160"/>
      <c r="C66" s="181"/>
    </row>
    <row r="67" spans="2:16">
      <c r="B67" s="160" t="s">
        <v>66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160"/>
      <c r="C68" s="224" t="s">
        <v>119</v>
      </c>
      <c r="D68" s="224" t="s">
        <v>120</v>
      </c>
      <c r="E68" s="224" t="s">
        <v>121</v>
      </c>
      <c r="F68" s="224" t="s">
        <v>122</v>
      </c>
      <c r="G68" s="224" t="s">
        <v>121</v>
      </c>
      <c r="H68" s="224" t="s">
        <v>123</v>
      </c>
      <c r="I68" s="224" t="s">
        <v>123</v>
      </c>
      <c r="J68" s="224" t="s">
        <v>122</v>
      </c>
      <c r="K68" s="224" t="s">
        <v>124</v>
      </c>
      <c r="L68" s="224" t="s">
        <v>125</v>
      </c>
      <c r="M68" s="224" t="s">
        <v>126</v>
      </c>
      <c r="N68" s="224" t="s">
        <v>127</v>
      </c>
      <c r="O68" s="224" t="s">
        <v>119</v>
      </c>
      <c r="P68" s="225"/>
    </row>
    <row r="69" spans="2:16">
      <c r="B69" s="182" t="s">
        <v>2</v>
      </c>
      <c r="C69" s="182">
        <v>2043.161553334</v>
      </c>
      <c r="D69" s="182">
        <v>1952.983451862</v>
      </c>
      <c r="E69" s="182">
        <v>2696.8359227360002</v>
      </c>
      <c r="F69" s="182">
        <v>1714.544743468</v>
      </c>
      <c r="G69" s="182">
        <v>1923.367508156</v>
      </c>
      <c r="H69" s="182">
        <v>1637.8276847760001</v>
      </c>
      <c r="I69" s="182">
        <v>1193.0488079520001</v>
      </c>
      <c r="J69" s="182">
        <v>1085.276118734</v>
      </c>
      <c r="K69" s="182">
        <v>1187.5255104380001</v>
      </c>
      <c r="L69" s="182">
        <v>828.32292537800004</v>
      </c>
      <c r="M69" s="182">
        <v>842.37549153199996</v>
      </c>
      <c r="N69" s="182">
        <v>1253.85542667</v>
      </c>
      <c r="O69" s="182">
        <v>2152.8710000000001</v>
      </c>
    </row>
    <row r="70" spans="2:16">
      <c r="B70" s="182" t="s">
        <v>92</v>
      </c>
      <c r="C70" s="182">
        <v>291.21301766599998</v>
      </c>
      <c r="D70" s="182">
        <v>267.73958013800001</v>
      </c>
      <c r="E70" s="182">
        <v>241.22357426400001</v>
      </c>
      <c r="F70" s="182">
        <v>199.433449532</v>
      </c>
      <c r="G70" s="182">
        <v>162.454982844</v>
      </c>
      <c r="H70" s="182">
        <v>91.897749223999995</v>
      </c>
      <c r="I70" s="182">
        <v>98.826694048000007</v>
      </c>
      <c r="J70" s="182">
        <v>112.205176266</v>
      </c>
      <c r="K70" s="182">
        <v>118.523846562</v>
      </c>
      <c r="L70" s="182">
        <v>133.817345622</v>
      </c>
      <c r="M70" s="182">
        <v>222.08938846799998</v>
      </c>
      <c r="N70" s="182">
        <v>309.56905333000003</v>
      </c>
      <c r="O70" s="182">
        <v>250.71520000000001</v>
      </c>
    </row>
    <row r="71" spans="2:16">
      <c r="B71" s="182" t="s">
        <v>3</v>
      </c>
      <c r="C71" s="184">
        <v>5285.3739999999998</v>
      </c>
      <c r="D71" s="184">
        <v>4768.268</v>
      </c>
      <c r="E71" s="184">
        <v>5270.7340000000004</v>
      </c>
      <c r="F71" s="184">
        <v>4928.7539999999999</v>
      </c>
      <c r="G71" s="184">
        <v>4143.7839999999997</v>
      </c>
      <c r="H71" s="184">
        <v>4049.538</v>
      </c>
      <c r="I71" s="184">
        <v>4393.4089999999997</v>
      </c>
      <c r="J71" s="184">
        <v>5080.2929999999997</v>
      </c>
      <c r="K71" s="184">
        <v>4725.6310000000003</v>
      </c>
      <c r="L71" s="184">
        <v>4310.2259999999997</v>
      </c>
      <c r="M71" s="184">
        <v>3615.6709999999998</v>
      </c>
      <c r="N71" s="184">
        <v>5037.24</v>
      </c>
      <c r="O71" s="184">
        <v>5088.7084999999997</v>
      </c>
    </row>
    <row r="72" spans="2:16">
      <c r="B72" s="182" t="s">
        <v>4</v>
      </c>
      <c r="C72" s="184">
        <v>5166.1390000000001</v>
      </c>
      <c r="D72" s="184">
        <v>3326.569</v>
      </c>
      <c r="E72" s="184">
        <v>1791.5029999999999</v>
      </c>
      <c r="F72" s="184">
        <v>1901.8214579999999</v>
      </c>
      <c r="G72" s="184">
        <v>3538.877</v>
      </c>
      <c r="H72" s="184">
        <v>4289.04</v>
      </c>
      <c r="I72" s="184">
        <v>4040.0160000000001</v>
      </c>
      <c r="J72" s="184">
        <v>2977.3270000000002</v>
      </c>
      <c r="K72" s="184">
        <v>2835.5230000000001</v>
      </c>
      <c r="L72" s="184">
        <v>3910.402</v>
      </c>
      <c r="M72" s="184">
        <v>4674.415</v>
      </c>
      <c r="N72" s="184">
        <v>4141.2920000000004</v>
      </c>
      <c r="O72" s="184">
        <v>3029.2147</v>
      </c>
    </row>
    <row r="73" spans="2:16">
      <c r="B73" s="182" t="s">
        <v>82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</row>
    <row r="74" spans="2:16">
      <c r="B74" s="182" t="s">
        <v>93</v>
      </c>
      <c r="C74" s="184">
        <v>2932.246369</v>
      </c>
      <c r="D74" s="184">
        <v>1526.5029999999999</v>
      </c>
      <c r="E74" s="184">
        <v>1448.9780000000001</v>
      </c>
      <c r="F74" s="184">
        <v>1247.3969999999999</v>
      </c>
      <c r="G74" s="184">
        <v>1617.9829999999999</v>
      </c>
      <c r="H74" s="184">
        <v>3174.7585960000001</v>
      </c>
      <c r="I74" s="184">
        <v>3712.319</v>
      </c>
      <c r="J74" s="184">
        <v>3479.8420000000001</v>
      </c>
      <c r="K74" s="184">
        <v>3215.1759649999999</v>
      </c>
      <c r="L74" s="184">
        <v>3873.3009999999999</v>
      </c>
      <c r="M74" s="184">
        <v>4569.8599999999997</v>
      </c>
      <c r="N74" s="184">
        <v>3056.1640000000002</v>
      </c>
      <c r="O74" s="184">
        <v>2289.6867000000002</v>
      </c>
    </row>
    <row r="75" spans="2:16">
      <c r="B75" s="182" t="s">
        <v>5</v>
      </c>
      <c r="C75" s="184">
        <v>4796.9650000000001</v>
      </c>
      <c r="D75" s="184">
        <v>4905.5389999999998</v>
      </c>
      <c r="E75" s="184">
        <v>4687.8249999999998</v>
      </c>
      <c r="F75" s="184">
        <v>4177.3270000000002</v>
      </c>
      <c r="G75" s="184">
        <v>3440.3330000000001</v>
      </c>
      <c r="H75" s="184">
        <v>3149.2730000000001</v>
      </c>
      <c r="I75" s="184">
        <v>3336.779</v>
      </c>
      <c r="J75" s="184">
        <v>3296.2759999999998</v>
      </c>
      <c r="K75" s="184">
        <v>2818.0929999999998</v>
      </c>
      <c r="L75" s="184">
        <v>3186.172</v>
      </c>
      <c r="M75" s="184">
        <v>3954.9160000000002</v>
      </c>
      <c r="N75" s="184">
        <v>5747.2950000000001</v>
      </c>
      <c r="O75" s="184">
        <v>5286.1355229999999</v>
      </c>
    </row>
    <row r="76" spans="2:16">
      <c r="B76" s="182" t="s">
        <v>94</v>
      </c>
      <c r="C76" s="184">
        <v>452.298</v>
      </c>
      <c r="D76" s="184">
        <v>419.18400000000003</v>
      </c>
      <c r="E76" s="184">
        <v>679.46400000000006</v>
      </c>
      <c r="F76" s="184">
        <v>797.58699999999999</v>
      </c>
      <c r="G76" s="184">
        <v>832.79600000000005</v>
      </c>
      <c r="H76" s="184">
        <v>839.17200000000003</v>
      </c>
      <c r="I76" s="184">
        <v>871.16600000000005</v>
      </c>
      <c r="J76" s="184">
        <v>778.11400000000003</v>
      </c>
      <c r="K76" s="184">
        <v>741.30399999999997</v>
      </c>
      <c r="L76" s="184">
        <v>646.923</v>
      </c>
      <c r="M76" s="184">
        <v>512.84199999999998</v>
      </c>
      <c r="N76" s="184">
        <v>406.58</v>
      </c>
      <c r="O76" s="184">
        <v>409.40089999999998</v>
      </c>
    </row>
    <row r="77" spans="2:16">
      <c r="B77" s="182" t="s">
        <v>95</v>
      </c>
      <c r="C77" s="184">
        <v>149.21199999999999</v>
      </c>
      <c r="D77" s="184">
        <v>88.741</v>
      </c>
      <c r="E77" s="184">
        <v>340.84500000000003</v>
      </c>
      <c r="F77" s="184">
        <v>535.255</v>
      </c>
      <c r="G77" s="184">
        <v>607.89800000000002</v>
      </c>
      <c r="H77" s="184">
        <v>761.90200000000004</v>
      </c>
      <c r="I77" s="184">
        <v>812.88</v>
      </c>
      <c r="J77" s="184">
        <v>692.43499999999995</v>
      </c>
      <c r="K77" s="184">
        <v>608.14</v>
      </c>
      <c r="L77" s="184">
        <v>398.79300000000001</v>
      </c>
      <c r="M77" s="184">
        <v>220.65199999999999</v>
      </c>
      <c r="N77" s="184">
        <v>131.196</v>
      </c>
      <c r="O77" s="184">
        <v>130.07689999999999</v>
      </c>
    </row>
    <row r="78" spans="2:16">
      <c r="B78" s="182" t="s">
        <v>9</v>
      </c>
      <c r="C78" s="184">
        <v>2446.9639999999999</v>
      </c>
      <c r="D78" s="184">
        <v>2202.8870000000002</v>
      </c>
      <c r="E78" s="184">
        <v>2387.6999999999998</v>
      </c>
      <c r="F78" s="184">
        <v>2231.3980000000001</v>
      </c>
      <c r="G78" s="184">
        <v>2324.529</v>
      </c>
      <c r="H78" s="184">
        <v>2312.645</v>
      </c>
      <c r="I78" s="184">
        <v>2395.1</v>
      </c>
      <c r="J78" s="184">
        <v>2253.4349999999999</v>
      </c>
      <c r="K78" s="184">
        <v>2268.6190000000001</v>
      </c>
      <c r="L78" s="184">
        <v>2384.598</v>
      </c>
      <c r="M78" s="184">
        <v>2434.4810000000002</v>
      </c>
      <c r="N78" s="184">
        <v>2486.0529999999999</v>
      </c>
      <c r="O78" s="184">
        <v>2536.5533770000002</v>
      </c>
    </row>
    <row r="79" spans="2:16">
      <c r="B79" s="182" t="s">
        <v>96</v>
      </c>
      <c r="C79" s="184">
        <v>216.85650000000001</v>
      </c>
      <c r="D79" s="184">
        <v>190.88499999999999</v>
      </c>
      <c r="E79" s="184">
        <v>209.13</v>
      </c>
      <c r="F79" s="184">
        <v>172.66749999999999</v>
      </c>
      <c r="G79" s="184">
        <v>175.583</v>
      </c>
      <c r="H79" s="184">
        <v>211.36150000000001</v>
      </c>
      <c r="I79" s="184">
        <v>200.6275</v>
      </c>
      <c r="J79" s="184">
        <v>214.93299999999999</v>
      </c>
      <c r="K79" s="184">
        <v>213.31549999999999</v>
      </c>
      <c r="L79" s="184">
        <v>228.4015</v>
      </c>
      <c r="M79" s="184">
        <v>206.52449999999999</v>
      </c>
      <c r="N79" s="184">
        <v>218.512</v>
      </c>
      <c r="O79" s="184">
        <v>221.62870000000001</v>
      </c>
    </row>
    <row r="80" spans="2:16">
      <c r="B80" s="182" t="s">
        <v>97</v>
      </c>
      <c r="C80" s="184">
        <v>65</v>
      </c>
      <c r="D80" s="184">
        <v>56</v>
      </c>
      <c r="E80" s="184">
        <v>60</v>
      </c>
      <c r="F80" s="184">
        <v>47</v>
      </c>
      <c r="G80" s="184">
        <v>34</v>
      </c>
      <c r="H80" s="184">
        <v>67</v>
      </c>
      <c r="I80" s="184">
        <v>69</v>
      </c>
      <c r="J80" s="184">
        <v>66</v>
      </c>
      <c r="K80" s="184">
        <v>62</v>
      </c>
      <c r="L80" s="184">
        <v>66</v>
      </c>
      <c r="M80" s="184">
        <v>67</v>
      </c>
      <c r="N80" s="184">
        <v>70</v>
      </c>
      <c r="O80" s="184">
        <v>68</v>
      </c>
    </row>
    <row r="81" spans="2:15">
      <c r="B81" s="182" t="s">
        <v>98</v>
      </c>
      <c r="C81" s="184">
        <v>326.24599999999998</v>
      </c>
      <c r="D81" s="184">
        <v>288.83</v>
      </c>
      <c r="E81" s="184">
        <v>268.62599999999998</v>
      </c>
      <c r="F81" s="184">
        <v>231.76900000000001</v>
      </c>
      <c r="G81" s="184">
        <v>297.74900000000002</v>
      </c>
      <c r="H81" s="184">
        <v>301.46899999999999</v>
      </c>
      <c r="I81" s="184">
        <v>332.596</v>
      </c>
      <c r="J81" s="184">
        <v>316.11200000000002</v>
      </c>
      <c r="K81" s="184">
        <v>309.12200000000001</v>
      </c>
      <c r="L81" s="184">
        <v>310.00799999999998</v>
      </c>
      <c r="M81" s="184">
        <v>306.779</v>
      </c>
      <c r="N81" s="184">
        <v>312.322</v>
      </c>
      <c r="O81" s="184">
        <v>302.56700000000001</v>
      </c>
    </row>
    <row r="82" spans="2:15">
      <c r="B82" s="182" t="s">
        <v>99</v>
      </c>
      <c r="C82" s="184">
        <v>24171.412939999998</v>
      </c>
      <c r="D82" s="184">
        <v>19994.128032000001</v>
      </c>
      <c r="E82" s="184">
        <v>20082.775496999999</v>
      </c>
      <c r="F82" s="184">
        <v>18184.529651000001</v>
      </c>
      <c r="G82" s="184">
        <v>19099.616491000001</v>
      </c>
      <c r="H82" s="184">
        <v>20885.871029999998</v>
      </c>
      <c r="I82" s="184">
        <v>21455.657501999998</v>
      </c>
      <c r="J82" s="184">
        <v>20351.949294999999</v>
      </c>
      <c r="K82" s="184">
        <v>19103.402322000002</v>
      </c>
      <c r="L82" s="184">
        <v>20277.094271000002</v>
      </c>
      <c r="M82" s="184">
        <v>21627.16288</v>
      </c>
      <c r="N82" s="184">
        <v>23170.050480000002</v>
      </c>
      <c r="O82" s="184">
        <v>21765.891199999998</v>
      </c>
    </row>
    <row r="83" spans="2:15">
      <c r="B83" s="182" t="s">
        <v>100</v>
      </c>
      <c r="C83" s="184">
        <v>-433.831684</v>
      </c>
      <c r="D83" s="184">
        <v>-560.18740600000001</v>
      </c>
      <c r="E83" s="184">
        <v>-335.17777599999999</v>
      </c>
      <c r="F83" s="184">
        <v>-335.53738199999998</v>
      </c>
      <c r="G83" s="184">
        <v>-229.06522200000001</v>
      </c>
      <c r="H83" s="184">
        <v>-192.29135199999999</v>
      </c>
      <c r="I83" s="184">
        <v>-173.37316200000001</v>
      </c>
      <c r="J83" s="184">
        <v>-204.27099899999999</v>
      </c>
      <c r="K83" s="184">
        <v>-165.54855699999999</v>
      </c>
      <c r="L83" s="184">
        <v>-221.48029299999999</v>
      </c>
      <c r="M83" s="184">
        <v>-269.55341499999997</v>
      </c>
      <c r="N83" s="184">
        <v>-554.92065600000001</v>
      </c>
      <c r="O83" s="184">
        <v>-380.97890000000001</v>
      </c>
    </row>
    <row r="84" spans="2:15">
      <c r="B84" s="182" t="s">
        <v>83</v>
      </c>
      <c r="C84" s="184">
        <v>-96.651403000000002</v>
      </c>
      <c r="D84" s="184">
        <v>-64.562011999999996</v>
      </c>
      <c r="E84" s="184">
        <v>-78.352012000000002</v>
      </c>
      <c r="F84" s="184">
        <v>-57.068237000000003</v>
      </c>
      <c r="G84" s="184">
        <v>-75.027427000000003</v>
      </c>
      <c r="H84" s="184">
        <v>-114.23341499999999</v>
      </c>
      <c r="I84" s="184">
        <v>-155.21145899999999</v>
      </c>
      <c r="J84" s="184">
        <v>-166.87624500000001</v>
      </c>
      <c r="K84" s="184">
        <v>-116.104623</v>
      </c>
      <c r="L84" s="184">
        <v>-93.285021</v>
      </c>
      <c r="M84" s="184">
        <v>-70.161934000000002</v>
      </c>
      <c r="N84" s="184">
        <v>-91.766864999999996</v>
      </c>
      <c r="O84" s="184">
        <v>-86.108099999999993</v>
      </c>
    </row>
    <row r="85" spans="2:15">
      <c r="B85" s="182" t="s">
        <v>101</v>
      </c>
      <c r="C85" s="184">
        <v>-531.54929800000002</v>
      </c>
      <c r="D85" s="184">
        <v>541.13368700000001</v>
      </c>
      <c r="E85" s="184">
        <v>1457.080766</v>
      </c>
      <c r="F85" s="184">
        <v>1040.959484</v>
      </c>
      <c r="G85" s="184">
        <v>1444.9856</v>
      </c>
      <c r="H85" s="184">
        <v>1128.8588830000001</v>
      </c>
      <c r="I85" s="184">
        <v>1273.4433959999999</v>
      </c>
      <c r="J85" s="184">
        <v>1827.910942</v>
      </c>
      <c r="K85" s="184">
        <v>1393.3084220000001</v>
      </c>
      <c r="L85" s="184">
        <v>280.22841799999998</v>
      </c>
      <c r="M85" s="184">
        <v>-346.27278000000001</v>
      </c>
      <c r="N85" s="184">
        <v>-339.50387699999999</v>
      </c>
      <c r="O85" s="184">
        <v>1342.1767</v>
      </c>
    </row>
    <row r="86" spans="2:15">
      <c r="B86" s="182" t="s">
        <v>102</v>
      </c>
      <c r="C86" s="184">
        <v>23109.380555</v>
      </c>
      <c r="D86" s="184">
        <v>19910.512300999999</v>
      </c>
      <c r="E86" s="184">
        <v>21126.326475000002</v>
      </c>
      <c r="F86" s="184">
        <v>18832.883516000002</v>
      </c>
      <c r="G86" s="184">
        <v>20240.509441999999</v>
      </c>
      <c r="H86" s="184">
        <v>21708.205146</v>
      </c>
      <c r="I86" s="184">
        <v>22400.516276999999</v>
      </c>
      <c r="J86" s="184">
        <v>21808.712993000001</v>
      </c>
      <c r="K86" s="184">
        <v>20215.057563999999</v>
      </c>
      <c r="L86" s="184">
        <v>20242.557375</v>
      </c>
      <c r="M86" s="184">
        <v>20941.174750999999</v>
      </c>
      <c r="N86" s="184">
        <v>22183.859081999999</v>
      </c>
      <c r="O86" s="184">
        <v>22640.980899999999</v>
      </c>
    </row>
    <row r="88" spans="2:15">
      <c r="B88" s="182" t="s">
        <v>17</v>
      </c>
      <c r="C88" s="184">
        <f t="shared" ref="C88:O88" si="2">SUM(C69,C75:C77,C80:C81)</f>
        <v>7832.8825533339996</v>
      </c>
      <c r="D88" s="184">
        <f t="shared" si="2"/>
        <v>7711.2774518619999</v>
      </c>
      <c r="E88" s="184">
        <f t="shared" si="2"/>
        <v>8733.5959227359999</v>
      </c>
      <c r="F88" s="184">
        <f t="shared" si="2"/>
        <v>7503.4827434680001</v>
      </c>
      <c r="G88" s="184">
        <f t="shared" si="2"/>
        <v>7136.1435081560003</v>
      </c>
      <c r="H88" s="184">
        <f t="shared" si="2"/>
        <v>6756.6436847760006</v>
      </c>
      <c r="I88" s="184">
        <f t="shared" si="2"/>
        <v>6615.4698079520003</v>
      </c>
      <c r="J88" s="184">
        <f t="shared" si="2"/>
        <v>6234.2131187339992</v>
      </c>
      <c r="K88" s="184">
        <f t="shared" si="2"/>
        <v>5726.1845104380009</v>
      </c>
      <c r="L88" s="184">
        <f t="shared" si="2"/>
        <v>5436.2189253779998</v>
      </c>
      <c r="M88" s="184">
        <f t="shared" si="2"/>
        <v>5904.564491531999</v>
      </c>
      <c r="N88" s="184">
        <f t="shared" si="2"/>
        <v>7921.2484266700003</v>
      </c>
      <c r="O88" s="184">
        <f t="shared" si="2"/>
        <v>8349.0513229999997</v>
      </c>
    </row>
    <row r="89" spans="2:15">
      <c r="B89" s="182" t="s">
        <v>16</v>
      </c>
      <c r="C89" s="184">
        <f t="shared" ref="C89:O89" si="3">SUM(C70:C74,C78:C79)</f>
        <v>16338.792886666</v>
      </c>
      <c r="D89" s="184">
        <f t="shared" si="3"/>
        <v>12282.851580138002</v>
      </c>
      <c r="E89" s="184">
        <f t="shared" si="3"/>
        <v>11349.268574264001</v>
      </c>
      <c r="F89" s="184">
        <f t="shared" si="3"/>
        <v>10681.471407532001</v>
      </c>
      <c r="G89" s="184">
        <f t="shared" si="3"/>
        <v>11963.210982844001</v>
      </c>
      <c r="H89" s="184">
        <f t="shared" si="3"/>
        <v>14129.240845224</v>
      </c>
      <c r="I89" s="184">
        <f t="shared" si="3"/>
        <v>14840.298194048</v>
      </c>
      <c r="J89" s="184">
        <f t="shared" si="3"/>
        <v>14118.035176265999</v>
      </c>
      <c r="K89" s="184">
        <f t="shared" si="3"/>
        <v>13376.788311562001</v>
      </c>
      <c r="L89" s="184">
        <f t="shared" si="3"/>
        <v>14840.745845621999</v>
      </c>
      <c r="M89" s="184">
        <f t="shared" si="3"/>
        <v>15723.040888468</v>
      </c>
      <c r="N89" s="184">
        <f t="shared" si="3"/>
        <v>15248.830053330001</v>
      </c>
      <c r="O89" s="184">
        <f t="shared" si="3"/>
        <v>13416.507177</v>
      </c>
    </row>
    <row r="91" spans="2:15">
      <c r="B91" s="182" t="s">
        <v>17</v>
      </c>
      <c r="C91" s="185">
        <f>SUM(ROUND(C69/SUM(C88:C89)*100,1),ROUND(C75/SUM(C88:C89)*100,1),ROUND(C76/SUM(C88:C89)*100,1),ROUND(C77/SUM(C88:C89)*100,1),ROUND(C80/SUM(C88:C89)*100,1),ROUND(C81/SUM(C88:C89)*100,1))</f>
        <v>32.4</v>
      </c>
      <c r="D91" s="185">
        <f t="shared" ref="D91:O91" si="4">SUM(ROUND(D69/SUM(D88:D89)*100,1),ROUND(D75/SUM(D88:D89)*100,1),ROUND(D76/SUM(D88:D89)*100,1),ROUND(D77/SUM(D88:D89)*100,1),ROUND(D80/SUM(D88:D89)*100,1),ROUND(D81/SUM(D88:D89)*100,1))</f>
        <v>38.499999999999993</v>
      </c>
      <c r="E91" s="185">
        <f t="shared" si="4"/>
        <v>43.4</v>
      </c>
      <c r="F91" s="185">
        <f t="shared" si="4"/>
        <v>41.29999999999999</v>
      </c>
      <c r="G91" s="185">
        <f t="shared" si="4"/>
        <v>37.500000000000007</v>
      </c>
      <c r="H91" s="185">
        <f t="shared" si="4"/>
        <v>32.200000000000003</v>
      </c>
      <c r="I91" s="185">
        <f t="shared" si="4"/>
        <v>31</v>
      </c>
      <c r="J91" s="185">
        <f t="shared" si="4"/>
        <v>30.6</v>
      </c>
      <c r="K91" s="185">
        <f t="shared" si="4"/>
        <v>30</v>
      </c>
      <c r="L91" s="185">
        <f t="shared" si="4"/>
        <v>26.799999999999997</v>
      </c>
      <c r="M91" s="185">
        <f t="shared" si="4"/>
        <v>27.299999999999997</v>
      </c>
      <c r="N91" s="185">
        <f t="shared" si="4"/>
        <v>34.199999999999996</v>
      </c>
      <c r="O91" s="185">
        <f t="shared" si="4"/>
        <v>38.4</v>
      </c>
    </row>
    <row r="92" spans="2:15">
      <c r="B92" s="182" t="s">
        <v>16</v>
      </c>
      <c r="C92" s="183">
        <f t="shared" ref="C92:O92" si="5">100-C91</f>
        <v>67.599999999999994</v>
      </c>
      <c r="D92" s="183">
        <f t="shared" si="5"/>
        <v>61.500000000000007</v>
      </c>
      <c r="E92" s="183">
        <f t="shared" si="5"/>
        <v>56.6</v>
      </c>
      <c r="F92" s="183">
        <f t="shared" si="5"/>
        <v>58.70000000000001</v>
      </c>
      <c r="G92" s="183">
        <f t="shared" si="5"/>
        <v>62.499999999999993</v>
      </c>
      <c r="H92" s="183">
        <f t="shared" si="5"/>
        <v>67.8</v>
      </c>
      <c r="I92" s="183">
        <f t="shared" si="5"/>
        <v>69</v>
      </c>
      <c r="J92" s="183">
        <f t="shared" si="5"/>
        <v>69.400000000000006</v>
      </c>
      <c r="K92" s="183">
        <f t="shared" si="5"/>
        <v>70</v>
      </c>
      <c r="L92" s="183">
        <f t="shared" si="5"/>
        <v>73.2</v>
      </c>
      <c r="M92" s="183">
        <f t="shared" si="5"/>
        <v>72.7</v>
      </c>
      <c r="N92" s="183">
        <f t="shared" si="5"/>
        <v>65.800000000000011</v>
      </c>
      <c r="O92" s="183">
        <f t="shared" si="5"/>
        <v>61.6</v>
      </c>
    </row>
    <row r="95" spans="2:15">
      <c r="B95" s="182" t="s">
        <v>111</v>
      </c>
    </row>
    <row r="96" spans="2:15">
      <c r="B96" s="182" t="s">
        <v>112</v>
      </c>
    </row>
    <row r="98" spans="2:16">
      <c r="B98" s="160" t="s">
        <v>77</v>
      </c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</row>
    <row r="99" spans="2:16">
      <c r="C99" s="224" t="s">
        <v>119</v>
      </c>
      <c r="D99" s="224" t="s">
        <v>120</v>
      </c>
      <c r="E99" s="224" t="s">
        <v>121</v>
      </c>
      <c r="F99" s="224" t="s">
        <v>122</v>
      </c>
      <c r="G99" s="224" t="s">
        <v>121</v>
      </c>
      <c r="H99" s="224" t="s">
        <v>123</v>
      </c>
      <c r="I99" s="224" t="s">
        <v>123</v>
      </c>
      <c r="J99" s="224" t="s">
        <v>122</v>
      </c>
      <c r="K99" s="224" t="s">
        <v>124</v>
      </c>
      <c r="L99" s="224" t="s">
        <v>125</v>
      </c>
      <c r="M99" s="224" t="s">
        <v>126</v>
      </c>
      <c r="N99" s="224" t="s">
        <v>127</v>
      </c>
      <c r="O99" s="224" t="s">
        <v>119</v>
      </c>
      <c r="P99" s="225"/>
    </row>
    <row r="100" spans="2:16">
      <c r="B100" s="182" t="s">
        <v>2</v>
      </c>
      <c r="C100" s="182">
        <v>2043.161553334</v>
      </c>
      <c r="D100" s="182">
        <v>1952.983451862</v>
      </c>
      <c r="E100" s="182">
        <v>2696.8359227360002</v>
      </c>
      <c r="F100" s="182">
        <v>1714.544743468</v>
      </c>
      <c r="G100" s="182">
        <v>1923.367508156</v>
      </c>
      <c r="H100" s="182">
        <v>1637.8276847760001</v>
      </c>
      <c r="I100" s="182">
        <v>1193.0488079520001</v>
      </c>
      <c r="J100" s="182">
        <v>1085.276118734</v>
      </c>
      <c r="K100" s="182">
        <v>1187.5255104380001</v>
      </c>
      <c r="L100" s="182">
        <v>828.32292537800004</v>
      </c>
      <c r="M100" s="182">
        <v>842.37549153199996</v>
      </c>
      <c r="N100" s="182">
        <v>1253.85542667</v>
      </c>
      <c r="O100" s="182">
        <v>2152.8710000000001</v>
      </c>
      <c r="P100" s="185"/>
    </row>
    <row r="101" spans="2:16">
      <c r="B101" s="182" t="s">
        <v>92</v>
      </c>
      <c r="C101" s="182">
        <v>291.21301766599998</v>
      </c>
      <c r="D101" s="182">
        <v>267.73958013800001</v>
      </c>
      <c r="E101" s="182">
        <v>241.22357426400001</v>
      </c>
      <c r="F101" s="182">
        <v>199.433449532</v>
      </c>
      <c r="G101" s="182">
        <v>162.454982844</v>
      </c>
      <c r="H101" s="182">
        <v>91.897749223999995</v>
      </c>
      <c r="I101" s="182">
        <v>98.826694048000007</v>
      </c>
      <c r="J101" s="182">
        <v>112.205176266</v>
      </c>
      <c r="K101" s="182">
        <v>118.523846562</v>
      </c>
      <c r="L101" s="182">
        <v>133.817345622</v>
      </c>
      <c r="M101" s="182">
        <v>222.08938846799998</v>
      </c>
      <c r="N101" s="182">
        <v>309.56905333000003</v>
      </c>
      <c r="O101" s="182">
        <v>250.71520000000001</v>
      </c>
      <c r="P101" s="185"/>
    </row>
    <row r="102" spans="2:16">
      <c r="B102" s="182" t="s">
        <v>3</v>
      </c>
      <c r="C102" s="184">
        <v>5285.3739999999998</v>
      </c>
      <c r="D102" s="184">
        <v>4768.268</v>
      </c>
      <c r="E102" s="184">
        <v>5270.7340000000004</v>
      </c>
      <c r="F102" s="184">
        <v>4928.7539999999999</v>
      </c>
      <c r="G102" s="184">
        <v>4143.7839999999997</v>
      </c>
      <c r="H102" s="184">
        <v>4049.538</v>
      </c>
      <c r="I102" s="184">
        <v>4393.4089999999997</v>
      </c>
      <c r="J102" s="184">
        <v>5080.2929999999997</v>
      </c>
      <c r="K102" s="184">
        <v>4725.6310000000003</v>
      </c>
      <c r="L102" s="184">
        <v>4310.2259999999997</v>
      </c>
      <c r="M102" s="184">
        <v>3615.6709999999998</v>
      </c>
      <c r="N102" s="184">
        <v>5037.24</v>
      </c>
      <c r="O102" s="184">
        <v>5088.7084999999997</v>
      </c>
      <c r="P102" s="185"/>
    </row>
    <row r="103" spans="2:16">
      <c r="B103" s="182" t="s">
        <v>4</v>
      </c>
      <c r="C103" s="184">
        <v>5166.1390000000001</v>
      </c>
      <c r="D103" s="184">
        <v>3326.569</v>
      </c>
      <c r="E103" s="184">
        <v>1791.5029999999999</v>
      </c>
      <c r="F103" s="184">
        <v>1901.8214579999999</v>
      </c>
      <c r="G103" s="184">
        <v>3538.877</v>
      </c>
      <c r="H103" s="184">
        <v>4289.04</v>
      </c>
      <c r="I103" s="184">
        <v>4040.0160000000001</v>
      </c>
      <c r="J103" s="184">
        <v>2977.3270000000002</v>
      </c>
      <c r="K103" s="184">
        <v>2835.5230000000001</v>
      </c>
      <c r="L103" s="184">
        <v>3910.402</v>
      </c>
      <c r="M103" s="184">
        <v>4674.415</v>
      </c>
      <c r="N103" s="184">
        <v>4141.2920000000004</v>
      </c>
      <c r="O103" s="184">
        <v>3029.2147</v>
      </c>
      <c r="P103" s="185"/>
    </row>
    <row r="104" spans="2:16">
      <c r="B104" s="182" t="s">
        <v>82</v>
      </c>
      <c r="C104" s="184">
        <v>0</v>
      </c>
      <c r="D104" s="184">
        <v>0</v>
      </c>
      <c r="E104" s="184">
        <v>0</v>
      </c>
      <c r="F104" s="184">
        <v>0</v>
      </c>
      <c r="G104" s="184">
        <v>0</v>
      </c>
      <c r="H104" s="184">
        <v>0</v>
      </c>
      <c r="I104" s="184">
        <v>0</v>
      </c>
      <c r="J104" s="184">
        <v>0</v>
      </c>
      <c r="K104" s="184">
        <v>0</v>
      </c>
      <c r="L104" s="184">
        <v>0</v>
      </c>
      <c r="M104" s="184">
        <v>0</v>
      </c>
      <c r="N104" s="184">
        <v>0</v>
      </c>
      <c r="O104" s="184">
        <v>0</v>
      </c>
      <c r="P104" s="185"/>
    </row>
    <row r="105" spans="2:16">
      <c r="B105" s="182" t="s">
        <v>93</v>
      </c>
      <c r="C105" s="184">
        <v>2932.246369</v>
      </c>
      <c r="D105" s="184">
        <v>1526.5029999999999</v>
      </c>
      <c r="E105" s="184">
        <v>1448.9780000000001</v>
      </c>
      <c r="F105" s="184">
        <v>1247.3969999999999</v>
      </c>
      <c r="G105" s="184">
        <v>1617.9829999999999</v>
      </c>
      <c r="H105" s="184">
        <v>3174.7585960000001</v>
      </c>
      <c r="I105" s="184">
        <v>3712.319</v>
      </c>
      <c r="J105" s="184">
        <v>3479.8420000000001</v>
      </c>
      <c r="K105" s="184">
        <v>3215.1759649999999</v>
      </c>
      <c r="L105" s="184">
        <v>3873.3009999999999</v>
      </c>
      <c r="M105" s="184">
        <v>4569.8599999999997</v>
      </c>
      <c r="N105" s="184">
        <v>3056.1640000000002</v>
      </c>
      <c r="O105" s="184">
        <v>2289.6867000000002</v>
      </c>
      <c r="P105" s="185"/>
    </row>
    <row r="106" spans="2:16">
      <c r="B106" s="182" t="s">
        <v>5</v>
      </c>
      <c r="C106" s="184">
        <v>4796.9650000000001</v>
      </c>
      <c r="D106" s="184">
        <v>4905.5389999999998</v>
      </c>
      <c r="E106" s="184">
        <v>4687.8249999999998</v>
      </c>
      <c r="F106" s="184">
        <v>4177.3270000000002</v>
      </c>
      <c r="G106" s="184">
        <v>3440.3330000000001</v>
      </c>
      <c r="H106" s="184">
        <v>3149.2730000000001</v>
      </c>
      <c r="I106" s="184">
        <v>3336.779</v>
      </c>
      <c r="J106" s="184">
        <v>3296.2759999999998</v>
      </c>
      <c r="K106" s="184">
        <v>2818.0929999999998</v>
      </c>
      <c r="L106" s="184">
        <v>3186.172</v>
      </c>
      <c r="M106" s="184">
        <v>3954.9160000000002</v>
      </c>
      <c r="N106" s="184">
        <v>5747.2950000000001</v>
      </c>
      <c r="O106" s="184">
        <v>5286.1355229999999</v>
      </c>
      <c r="P106" s="185"/>
    </row>
    <row r="107" spans="2:16">
      <c r="B107" s="182" t="s">
        <v>94</v>
      </c>
      <c r="C107" s="184">
        <v>452.298</v>
      </c>
      <c r="D107" s="184">
        <v>419.18400000000003</v>
      </c>
      <c r="E107" s="184">
        <v>679.46400000000006</v>
      </c>
      <c r="F107" s="184">
        <v>797.58699999999999</v>
      </c>
      <c r="G107" s="184">
        <v>832.79600000000005</v>
      </c>
      <c r="H107" s="184">
        <v>839.17200000000003</v>
      </c>
      <c r="I107" s="184">
        <v>871.16600000000005</v>
      </c>
      <c r="J107" s="184">
        <v>778.11400000000003</v>
      </c>
      <c r="K107" s="184">
        <v>741.30399999999997</v>
      </c>
      <c r="L107" s="184">
        <v>646.923</v>
      </c>
      <c r="M107" s="184">
        <v>512.84199999999998</v>
      </c>
      <c r="N107" s="184">
        <v>406.58</v>
      </c>
      <c r="O107" s="184">
        <v>409.40089999999998</v>
      </c>
      <c r="P107" s="185"/>
    </row>
    <row r="108" spans="2:16">
      <c r="B108" s="182" t="s">
        <v>95</v>
      </c>
      <c r="C108" s="184">
        <v>149.21199999999999</v>
      </c>
      <c r="D108" s="184">
        <v>88.741</v>
      </c>
      <c r="E108" s="184">
        <v>340.84500000000003</v>
      </c>
      <c r="F108" s="184">
        <v>535.255</v>
      </c>
      <c r="G108" s="184">
        <v>607.89800000000002</v>
      </c>
      <c r="H108" s="184">
        <v>761.90200000000004</v>
      </c>
      <c r="I108" s="184">
        <v>812.88</v>
      </c>
      <c r="J108" s="184">
        <v>692.43499999999995</v>
      </c>
      <c r="K108" s="184">
        <v>608.14</v>
      </c>
      <c r="L108" s="184">
        <v>398.79300000000001</v>
      </c>
      <c r="M108" s="184">
        <v>220.65199999999999</v>
      </c>
      <c r="N108" s="184">
        <v>131.196</v>
      </c>
      <c r="O108" s="184">
        <v>130.07689999999999</v>
      </c>
      <c r="P108" s="185"/>
    </row>
    <row r="109" spans="2:16">
      <c r="B109" s="182" t="s">
        <v>9</v>
      </c>
      <c r="C109" s="184">
        <v>2446.9639999999999</v>
      </c>
      <c r="D109" s="184">
        <v>2202.8870000000002</v>
      </c>
      <c r="E109" s="184">
        <v>2387.6999999999998</v>
      </c>
      <c r="F109" s="184">
        <v>2231.3980000000001</v>
      </c>
      <c r="G109" s="184">
        <v>2324.529</v>
      </c>
      <c r="H109" s="184">
        <v>2312.645</v>
      </c>
      <c r="I109" s="184">
        <v>2395.1</v>
      </c>
      <c r="J109" s="184">
        <v>2253.4349999999999</v>
      </c>
      <c r="K109" s="184">
        <v>2268.6190000000001</v>
      </c>
      <c r="L109" s="184">
        <v>2384.598</v>
      </c>
      <c r="M109" s="184">
        <v>2434.4810000000002</v>
      </c>
      <c r="N109" s="184">
        <v>2486.0529999999999</v>
      </c>
      <c r="O109" s="184">
        <v>2536.5533770000002</v>
      </c>
      <c r="P109" s="185"/>
    </row>
    <row r="110" spans="2:16">
      <c r="B110" s="182" t="s">
        <v>96</v>
      </c>
      <c r="C110" s="184">
        <v>216.85650000000001</v>
      </c>
      <c r="D110" s="184">
        <v>190.88499999999999</v>
      </c>
      <c r="E110" s="184">
        <v>209.13</v>
      </c>
      <c r="F110" s="184">
        <v>172.66749999999999</v>
      </c>
      <c r="G110" s="184">
        <v>175.583</v>
      </c>
      <c r="H110" s="184">
        <v>211.36150000000001</v>
      </c>
      <c r="I110" s="184">
        <v>200.6275</v>
      </c>
      <c r="J110" s="184">
        <v>214.93299999999999</v>
      </c>
      <c r="K110" s="184">
        <v>213.31549999999999</v>
      </c>
      <c r="L110" s="184">
        <v>228.4015</v>
      </c>
      <c r="M110" s="184">
        <v>206.52449999999999</v>
      </c>
      <c r="N110" s="184">
        <v>218.512</v>
      </c>
      <c r="O110" s="184">
        <v>221.62870000000001</v>
      </c>
      <c r="P110" s="185"/>
    </row>
    <row r="111" spans="2:16">
      <c r="B111" s="182" t="s">
        <v>97</v>
      </c>
      <c r="C111" s="184">
        <v>65</v>
      </c>
      <c r="D111" s="184">
        <v>56</v>
      </c>
      <c r="E111" s="184">
        <v>60</v>
      </c>
      <c r="F111" s="184">
        <v>47</v>
      </c>
      <c r="G111" s="184">
        <v>34</v>
      </c>
      <c r="H111" s="184">
        <v>67</v>
      </c>
      <c r="I111" s="184">
        <v>69</v>
      </c>
      <c r="J111" s="184">
        <v>66</v>
      </c>
      <c r="K111" s="184">
        <v>62</v>
      </c>
      <c r="L111" s="184">
        <v>66</v>
      </c>
      <c r="M111" s="184">
        <v>67</v>
      </c>
      <c r="N111" s="184">
        <v>70</v>
      </c>
      <c r="O111" s="184">
        <v>68</v>
      </c>
      <c r="P111" s="185"/>
    </row>
    <row r="112" spans="2:16">
      <c r="B112" s="182" t="s">
        <v>98</v>
      </c>
      <c r="C112" s="184">
        <v>326.24599999999998</v>
      </c>
      <c r="D112" s="184">
        <v>288.83</v>
      </c>
      <c r="E112" s="184">
        <v>268.62599999999998</v>
      </c>
      <c r="F112" s="184">
        <v>231.76900000000001</v>
      </c>
      <c r="G112" s="184">
        <v>297.74900000000002</v>
      </c>
      <c r="H112" s="184">
        <v>301.46899999999999</v>
      </c>
      <c r="I112" s="184">
        <v>332.596</v>
      </c>
      <c r="J112" s="184">
        <v>316.11200000000002</v>
      </c>
      <c r="K112" s="184">
        <v>309.12200000000001</v>
      </c>
      <c r="L112" s="184">
        <v>310.00799999999998</v>
      </c>
      <c r="M112" s="184">
        <v>306.779</v>
      </c>
      <c r="N112" s="184">
        <v>312.322</v>
      </c>
      <c r="O112" s="184">
        <v>302.56700000000001</v>
      </c>
      <c r="P112" s="185"/>
    </row>
    <row r="113" spans="2:18">
      <c r="B113" s="182" t="s">
        <v>99</v>
      </c>
      <c r="C113" s="184">
        <v>24171.412939999998</v>
      </c>
      <c r="D113" s="184">
        <v>19994.128032000001</v>
      </c>
      <c r="E113" s="184">
        <v>20082.775496999999</v>
      </c>
      <c r="F113" s="184">
        <v>18184.529651000001</v>
      </c>
      <c r="G113" s="184">
        <v>19099.616491000001</v>
      </c>
      <c r="H113" s="184">
        <v>20885.871029999998</v>
      </c>
      <c r="I113" s="184">
        <v>21455.657501999998</v>
      </c>
      <c r="J113" s="184">
        <v>20351.949294999999</v>
      </c>
      <c r="K113" s="184">
        <v>19103.402322000002</v>
      </c>
      <c r="L113" s="184">
        <v>20277.094271000002</v>
      </c>
      <c r="M113" s="184">
        <v>21627.16288</v>
      </c>
      <c r="N113" s="184">
        <v>23170.050480000002</v>
      </c>
      <c r="O113" s="184">
        <v>21765.891199999998</v>
      </c>
    </row>
    <row r="114" spans="2:18">
      <c r="B114" s="182" t="s">
        <v>100</v>
      </c>
      <c r="C114" s="184">
        <v>-433.831684</v>
      </c>
      <c r="D114" s="184">
        <v>-560.18740600000001</v>
      </c>
      <c r="E114" s="184">
        <v>-335.17777599999999</v>
      </c>
      <c r="F114" s="184">
        <v>-335.53738199999998</v>
      </c>
      <c r="G114" s="184">
        <v>-229.06522200000001</v>
      </c>
      <c r="H114" s="184">
        <v>-192.29135199999999</v>
      </c>
      <c r="I114" s="184">
        <v>-173.37316200000001</v>
      </c>
      <c r="J114" s="184">
        <v>-204.27099899999999</v>
      </c>
      <c r="K114" s="184">
        <v>-165.54855699999999</v>
      </c>
      <c r="L114" s="184">
        <v>-221.48029299999999</v>
      </c>
      <c r="M114" s="184">
        <v>-269.55341499999997</v>
      </c>
      <c r="N114" s="184">
        <v>-554.92065600000001</v>
      </c>
      <c r="O114" s="184">
        <v>-380.97890000000001</v>
      </c>
    </row>
    <row r="115" spans="2:18">
      <c r="B115" s="182" t="s">
        <v>83</v>
      </c>
      <c r="C115" s="184">
        <v>-96.651403000000002</v>
      </c>
      <c r="D115" s="184">
        <v>-64.562011999999996</v>
      </c>
      <c r="E115" s="184">
        <v>-78.352012000000002</v>
      </c>
      <c r="F115" s="184">
        <v>-57.068237000000003</v>
      </c>
      <c r="G115" s="184">
        <v>-75.027427000000003</v>
      </c>
      <c r="H115" s="184">
        <v>-114.23341499999999</v>
      </c>
      <c r="I115" s="184">
        <v>-155.21145899999999</v>
      </c>
      <c r="J115" s="184">
        <v>-166.87624500000001</v>
      </c>
      <c r="K115" s="184">
        <v>-116.104623</v>
      </c>
      <c r="L115" s="184">
        <v>-93.285021</v>
      </c>
      <c r="M115" s="184">
        <v>-70.161934000000002</v>
      </c>
      <c r="N115" s="184">
        <v>-91.766864999999996</v>
      </c>
      <c r="O115" s="184">
        <v>-86.108099999999993</v>
      </c>
    </row>
    <row r="116" spans="2:18">
      <c r="B116" s="182" t="s">
        <v>101</v>
      </c>
      <c r="C116" s="184">
        <v>-531.54929800000002</v>
      </c>
      <c r="D116" s="184">
        <v>541.13368700000001</v>
      </c>
      <c r="E116" s="184">
        <v>1457.080766</v>
      </c>
      <c r="F116" s="184">
        <v>1040.959484</v>
      </c>
      <c r="G116" s="184">
        <v>1444.9856</v>
      </c>
      <c r="H116" s="184">
        <v>1128.8588830000001</v>
      </c>
      <c r="I116" s="184">
        <v>1273.4433959999999</v>
      </c>
      <c r="J116" s="184">
        <v>1827.910942</v>
      </c>
      <c r="K116" s="184">
        <v>1393.3084220000001</v>
      </c>
      <c r="L116" s="184">
        <v>280.22841799999998</v>
      </c>
      <c r="M116" s="184">
        <v>-346.27278000000001</v>
      </c>
      <c r="N116" s="184">
        <v>-339.50387699999999</v>
      </c>
      <c r="O116" s="184">
        <v>1342.1767</v>
      </c>
    </row>
    <row r="117" spans="2:18">
      <c r="B117" s="182" t="s">
        <v>102</v>
      </c>
      <c r="C117" s="184">
        <v>23109.380555</v>
      </c>
      <c r="D117" s="184">
        <v>19910.512300999999</v>
      </c>
      <c r="E117" s="184">
        <v>21126.326475000002</v>
      </c>
      <c r="F117" s="184">
        <v>18832.883516000002</v>
      </c>
      <c r="G117" s="184">
        <v>20240.509441999999</v>
      </c>
      <c r="H117" s="184">
        <v>21708.205146</v>
      </c>
      <c r="I117" s="184">
        <v>22400.516276999999</v>
      </c>
      <c r="J117" s="184">
        <v>21808.712993000001</v>
      </c>
      <c r="K117" s="184">
        <v>20215.057563999999</v>
      </c>
      <c r="L117" s="184">
        <v>20242.557375</v>
      </c>
      <c r="M117" s="184">
        <v>20941.174750999999</v>
      </c>
      <c r="N117" s="184">
        <v>22183.859081999999</v>
      </c>
      <c r="O117" s="184">
        <v>22640.980899999999</v>
      </c>
    </row>
    <row r="119" spans="2:18">
      <c r="B119" s="182" t="s">
        <v>21</v>
      </c>
      <c r="C119" s="184">
        <f t="shared" ref="C119:N119" si="6">SUM(C100:C102,C106:C108,C112)</f>
        <v>13344.469571</v>
      </c>
      <c r="D119" s="184">
        <f t="shared" si="6"/>
        <v>12691.285031999998</v>
      </c>
      <c r="E119" s="184">
        <f t="shared" si="6"/>
        <v>14185.553496999999</v>
      </c>
      <c r="F119" s="184">
        <f t="shared" si="6"/>
        <v>12584.670193</v>
      </c>
      <c r="G119" s="184">
        <f t="shared" si="6"/>
        <v>11408.382490999998</v>
      </c>
      <c r="H119" s="184">
        <f t="shared" si="6"/>
        <v>10831.079434000001</v>
      </c>
      <c r="I119" s="184">
        <f t="shared" si="6"/>
        <v>11038.705501999997</v>
      </c>
      <c r="J119" s="184">
        <f t="shared" si="6"/>
        <v>11360.711294999997</v>
      </c>
      <c r="K119" s="184">
        <f t="shared" si="6"/>
        <v>10508.339356999999</v>
      </c>
      <c r="L119" s="184">
        <f t="shared" si="6"/>
        <v>9814.2622709999996</v>
      </c>
      <c r="M119" s="184">
        <f t="shared" si="6"/>
        <v>9675.3248800000001</v>
      </c>
      <c r="N119" s="184">
        <f t="shared" si="6"/>
        <v>13198.057479999999</v>
      </c>
      <c r="O119" s="184">
        <f>SUM(O100:O102,O106:O108,O112)</f>
        <v>13620.475022999999</v>
      </c>
    </row>
    <row r="120" spans="2:18">
      <c r="B120" s="182" t="s">
        <v>22</v>
      </c>
      <c r="C120" s="184">
        <f t="shared" ref="C120:N120" si="7">SUM(C103:C105,C109:C111)</f>
        <v>10827.205868999999</v>
      </c>
      <c r="D120" s="184">
        <f t="shared" si="7"/>
        <v>7302.844000000001</v>
      </c>
      <c r="E120" s="184">
        <f t="shared" si="7"/>
        <v>5897.3109999999997</v>
      </c>
      <c r="F120" s="184">
        <f t="shared" si="7"/>
        <v>5600.283958</v>
      </c>
      <c r="G120" s="184">
        <f t="shared" si="7"/>
        <v>7690.9719999999988</v>
      </c>
      <c r="H120" s="184">
        <f t="shared" si="7"/>
        <v>10054.805096000002</v>
      </c>
      <c r="I120" s="184">
        <f t="shared" si="7"/>
        <v>10417.0625</v>
      </c>
      <c r="J120" s="184">
        <f t="shared" si="7"/>
        <v>8991.5370000000003</v>
      </c>
      <c r="K120" s="184">
        <f t="shared" si="7"/>
        <v>8594.6334650000008</v>
      </c>
      <c r="L120" s="184">
        <f t="shared" si="7"/>
        <v>10462.702499999999</v>
      </c>
      <c r="M120" s="184">
        <f t="shared" si="7"/>
        <v>11952.280499999999</v>
      </c>
      <c r="N120" s="184">
        <f t="shared" si="7"/>
        <v>9972.0210000000006</v>
      </c>
      <c r="O120" s="184">
        <f>SUM(O103:O105,O109:O111)</f>
        <v>8145.083477000001</v>
      </c>
      <c r="R120" s="186"/>
    </row>
    <row r="122" spans="2:18">
      <c r="B122" s="182" t="s">
        <v>103</v>
      </c>
      <c r="C122" s="185">
        <f t="shared" ref="C122:N122" si="8">SUM(ROUND(C100/SUM(C119:C120)*100,1),ROUND(C101/SUM(C119:C120)*100,1),ROUND(C102/SUM(C119:C120)*100,1),ROUND(C106/SUM(C119:C120)*100,1),ROUND(C107/SUM(C119:C120)*100,1),ROUND(C108/SUM(C119:C120)*100,1),ROUND(C112/SUM(C119:C120)*100,1))</f>
        <v>55.199999999999996</v>
      </c>
      <c r="D122" s="185">
        <f t="shared" si="8"/>
        <v>63.300000000000004</v>
      </c>
      <c r="E122" s="185">
        <f t="shared" si="8"/>
        <v>70.5</v>
      </c>
      <c r="F122" s="185">
        <f t="shared" si="8"/>
        <v>69.2</v>
      </c>
      <c r="G122" s="185">
        <f t="shared" si="8"/>
        <v>59.900000000000006</v>
      </c>
      <c r="H122" s="185">
        <f t="shared" si="8"/>
        <v>51.699999999999996</v>
      </c>
      <c r="I122" s="185">
        <f t="shared" si="8"/>
        <v>51.7</v>
      </c>
      <c r="J122" s="185">
        <f t="shared" si="8"/>
        <v>55.899999999999991</v>
      </c>
      <c r="K122" s="185">
        <f t="shared" si="8"/>
        <v>55</v>
      </c>
      <c r="L122" s="185">
        <f t="shared" si="8"/>
        <v>48.5</v>
      </c>
      <c r="M122" s="185">
        <f t="shared" si="8"/>
        <v>44.7</v>
      </c>
      <c r="N122" s="185">
        <f t="shared" si="8"/>
        <v>56.9</v>
      </c>
      <c r="O122" s="185">
        <f>SUM(ROUND(O100/SUM(O119:O120)*100,1),ROUND(O101/SUM(O119:O120)*100,1),ROUND(O102/SUM(O119:O120)*100,1),ROUND(O106/SUM(O119:O120)*100,1),ROUND(O107/SUM(O119:O120)*100,1),ROUND(O108/SUM(O119:O120)*100,1),ROUND(O112/SUM(O119:O120)*100,1))</f>
        <v>62.699999999999996</v>
      </c>
    </row>
    <row r="123" spans="2:18">
      <c r="B123" s="182" t="s">
        <v>23</v>
      </c>
      <c r="C123" s="185">
        <f t="shared" ref="C123:N123" si="9">100-C122</f>
        <v>44.800000000000004</v>
      </c>
      <c r="D123" s="185">
        <f t="shared" si="9"/>
        <v>36.699999999999996</v>
      </c>
      <c r="E123" s="185">
        <f t="shared" si="9"/>
        <v>29.5</v>
      </c>
      <c r="F123" s="185">
        <f t="shared" si="9"/>
        <v>30.799999999999997</v>
      </c>
      <c r="G123" s="185">
        <f t="shared" si="9"/>
        <v>40.099999999999994</v>
      </c>
      <c r="H123" s="185">
        <f t="shared" si="9"/>
        <v>48.300000000000004</v>
      </c>
      <c r="I123" s="185">
        <f t="shared" si="9"/>
        <v>48.3</v>
      </c>
      <c r="J123" s="185">
        <f t="shared" si="9"/>
        <v>44.100000000000009</v>
      </c>
      <c r="K123" s="185">
        <f t="shared" si="9"/>
        <v>45</v>
      </c>
      <c r="L123" s="185">
        <f t="shared" si="9"/>
        <v>51.5</v>
      </c>
      <c r="M123" s="185">
        <f t="shared" si="9"/>
        <v>55.3</v>
      </c>
      <c r="N123" s="185">
        <f t="shared" si="9"/>
        <v>43.1</v>
      </c>
      <c r="O123" s="230">
        <f>100-O122</f>
        <v>37.300000000000004</v>
      </c>
    </row>
    <row r="125" spans="2:18">
      <c r="B125" s="160" t="s">
        <v>91</v>
      </c>
      <c r="C125" s="226"/>
      <c r="D125" s="226"/>
      <c r="E125" s="226"/>
      <c r="F125" s="226"/>
      <c r="G125" s="226"/>
      <c r="H125" s="226"/>
      <c r="I125" s="226"/>
      <c r="J125" s="226"/>
      <c r="K125" s="226"/>
      <c r="L125" s="226"/>
      <c r="M125" s="226"/>
      <c r="N125" s="226"/>
      <c r="O125" s="226"/>
    </row>
    <row r="126" spans="2:18">
      <c r="C126" s="224" t="s">
        <v>119</v>
      </c>
      <c r="D126" s="224" t="s">
        <v>120</v>
      </c>
      <c r="E126" s="224" t="s">
        <v>121</v>
      </c>
      <c r="F126" s="224" t="s">
        <v>122</v>
      </c>
      <c r="G126" s="224" t="s">
        <v>121</v>
      </c>
      <c r="H126" s="224" t="s">
        <v>123</v>
      </c>
      <c r="I126" s="224" t="s">
        <v>123</v>
      </c>
      <c r="J126" s="224" t="s">
        <v>122</v>
      </c>
      <c r="K126" s="224" t="s">
        <v>124</v>
      </c>
      <c r="L126" s="224" t="s">
        <v>125</v>
      </c>
      <c r="M126" s="224" t="s">
        <v>126</v>
      </c>
      <c r="N126" s="224" t="s">
        <v>127</v>
      </c>
      <c r="O126" s="224" t="s">
        <v>119</v>
      </c>
    </row>
    <row r="127" spans="2:18">
      <c r="B127" s="182" t="s">
        <v>2</v>
      </c>
      <c r="C127" s="182">
        <v>2043.161553334</v>
      </c>
      <c r="D127" s="182">
        <v>1952.983451862</v>
      </c>
      <c r="E127" s="182">
        <v>2696.8359227360002</v>
      </c>
      <c r="F127" s="182">
        <v>1714.544743468</v>
      </c>
      <c r="G127" s="182">
        <v>1923.367508156</v>
      </c>
      <c r="H127" s="182">
        <v>1637.8276847760001</v>
      </c>
      <c r="I127" s="182">
        <v>1193.0488079520001</v>
      </c>
      <c r="J127" s="182">
        <v>1085.276118734</v>
      </c>
      <c r="K127" s="182">
        <v>1187.5255104380001</v>
      </c>
      <c r="L127" s="182">
        <v>828.32292537800004</v>
      </c>
      <c r="M127" s="182">
        <v>842.37549153199996</v>
      </c>
      <c r="N127" s="182">
        <v>1253.85542667</v>
      </c>
      <c r="O127" s="182">
        <v>2152.8710000000001</v>
      </c>
      <c r="P127" s="227"/>
    </row>
    <row r="128" spans="2:18">
      <c r="B128" s="182" t="s">
        <v>92</v>
      </c>
      <c r="C128" s="182">
        <v>291.21301766599998</v>
      </c>
      <c r="D128" s="182">
        <v>267.73958013800001</v>
      </c>
      <c r="E128" s="182">
        <v>241.22357426400001</v>
      </c>
      <c r="F128" s="182">
        <v>199.433449532</v>
      </c>
      <c r="G128" s="182">
        <v>162.454982844</v>
      </c>
      <c r="H128" s="182">
        <v>91.897749223999995</v>
      </c>
      <c r="I128" s="182">
        <v>98.826694048000007</v>
      </c>
      <c r="J128" s="182">
        <v>112.205176266</v>
      </c>
      <c r="K128" s="182">
        <v>118.523846562</v>
      </c>
      <c r="L128" s="182">
        <v>133.817345622</v>
      </c>
      <c r="M128" s="182">
        <v>222.08938846799998</v>
      </c>
      <c r="N128" s="182">
        <v>309.56905333000003</v>
      </c>
      <c r="O128" s="182">
        <v>250.71520000000001</v>
      </c>
    </row>
    <row r="129" spans="2:15">
      <c r="B129" s="182" t="s">
        <v>3</v>
      </c>
      <c r="C129" s="184">
        <v>5285.3739999999998</v>
      </c>
      <c r="D129" s="184">
        <v>4768.268</v>
      </c>
      <c r="E129" s="184">
        <v>5270.7340000000004</v>
      </c>
      <c r="F129" s="184">
        <v>4928.7539999999999</v>
      </c>
      <c r="G129" s="184">
        <v>4143.7839999999997</v>
      </c>
      <c r="H129" s="184">
        <v>4049.538</v>
      </c>
      <c r="I129" s="184">
        <v>4393.4089999999997</v>
      </c>
      <c r="J129" s="184">
        <v>5080.2929999999997</v>
      </c>
      <c r="K129" s="184">
        <v>4725.6310000000003</v>
      </c>
      <c r="L129" s="184">
        <v>4310.2259999999997</v>
      </c>
      <c r="M129" s="184">
        <v>3615.6709999999998</v>
      </c>
      <c r="N129" s="184">
        <v>5037.24</v>
      </c>
      <c r="O129" s="184">
        <v>5088.7084999999997</v>
      </c>
    </row>
    <row r="130" spans="2:15">
      <c r="B130" s="182" t="s">
        <v>4</v>
      </c>
      <c r="C130" s="184">
        <v>5166.1390000000001</v>
      </c>
      <c r="D130" s="184">
        <v>3326.569</v>
      </c>
      <c r="E130" s="184">
        <v>1791.5029999999999</v>
      </c>
      <c r="F130" s="184">
        <v>1901.8214579999999</v>
      </c>
      <c r="G130" s="184">
        <v>3538.877</v>
      </c>
      <c r="H130" s="184">
        <v>4289.04</v>
      </c>
      <c r="I130" s="184">
        <v>4040.0160000000001</v>
      </c>
      <c r="J130" s="184">
        <v>2977.3270000000002</v>
      </c>
      <c r="K130" s="184">
        <v>2835.5230000000001</v>
      </c>
      <c r="L130" s="184">
        <v>3910.402</v>
      </c>
      <c r="M130" s="184">
        <v>4674.415</v>
      </c>
      <c r="N130" s="184">
        <v>4141.2920000000004</v>
      </c>
      <c r="O130" s="184">
        <v>3029.2147</v>
      </c>
    </row>
    <row r="131" spans="2:15">
      <c r="B131" s="182" t="s">
        <v>82</v>
      </c>
      <c r="C131" s="184">
        <v>0</v>
      </c>
      <c r="D131" s="184">
        <v>0</v>
      </c>
      <c r="E131" s="184">
        <v>0</v>
      </c>
      <c r="F131" s="184">
        <v>0</v>
      </c>
      <c r="G131" s="184">
        <v>0</v>
      </c>
      <c r="H131" s="184">
        <v>0</v>
      </c>
      <c r="I131" s="184">
        <v>0</v>
      </c>
      <c r="J131" s="184">
        <v>0</v>
      </c>
      <c r="K131" s="184">
        <v>0</v>
      </c>
      <c r="L131" s="184">
        <v>0</v>
      </c>
      <c r="M131" s="184">
        <v>0</v>
      </c>
      <c r="N131" s="184">
        <v>0</v>
      </c>
      <c r="O131" s="184">
        <v>0</v>
      </c>
    </row>
    <row r="132" spans="2:15">
      <c r="B132" s="182" t="s">
        <v>93</v>
      </c>
      <c r="C132" s="184">
        <v>2932.246369</v>
      </c>
      <c r="D132" s="184">
        <v>1526.5029999999999</v>
      </c>
      <c r="E132" s="184">
        <v>1448.9780000000001</v>
      </c>
      <c r="F132" s="184">
        <v>1247.3969999999999</v>
      </c>
      <c r="G132" s="184">
        <v>1617.9829999999999</v>
      </c>
      <c r="H132" s="184">
        <v>3174.7585960000001</v>
      </c>
      <c r="I132" s="184">
        <v>3712.319</v>
      </c>
      <c r="J132" s="184">
        <v>3479.8420000000001</v>
      </c>
      <c r="K132" s="184">
        <v>3215.1759649999999</v>
      </c>
      <c r="L132" s="184">
        <v>3873.3009999999999</v>
      </c>
      <c r="M132" s="184">
        <v>4569.8599999999997</v>
      </c>
      <c r="N132" s="184">
        <v>3056.1640000000002</v>
      </c>
      <c r="O132" s="184">
        <v>2289.6867000000002</v>
      </c>
    </row>
    <row r="133" spans="2:15">
      <c r="B133" s="182" t="s">
        <v>5</v>
      </c>
      <c r="C133" s="184">
        <v>4796.9650000000001</v>
      </c>
      <c r="D133" s="184">
        <v>4905.5389999999998</v>
      </c>
      <c r="E133" s="184">
        <v>4687.8249999999998</v>
      </c>
      <c r="F133" s="184">
        <v>4177.3270000000002</v>
      </c>
      <c r="G133" s="184">
        <v>3440.3330000000001</v>
      </c>
      <c r="H133" s="184">
        <v>3149.2730000000001</v>
      </c>
      <c r="I133" s="184">
        <v>3336.779</v>
      </c>
      <c r="J133" s="184">
        <v>3296.2759999999998</v>
      </c>
      <c r="K133" s="184">
        <v>2818.0929999999998</v>
      </c>
      <c r="L133" s="184">
        <v>3186.172</v>
      </c>
      <c r="M133" s="184">
        <v>3954.9160000000002</v>
      </c>
      <c r="N133" s="184">
        <v>5747.2950000000001</v>
      </c>
      <c r="O133" s="184">
        <v>5286.1355229999999</v>
      </c>
    </row>
    <row r="134" spans="2:15">
      <c r="B134" s="182" t="s">
        <v>94</v>
      </c>
      <c r="C134" s="184">
        <v>452.298</v>
      </c>
      <c r="D134" s="184">
        <v>419.18400000000003</v>
      </c>
      <c r="E134" s="184">
        <v>679.46400000000006</v>
      </c>
      <c r="F134" s="184">
        <v>797.58699999999999</v>
      </c>
      <c r="G134" s="184">
        <v>832.79600000000005</v>
      </c>
      <c r="H134" s="184">
        <v>839.17200000000003</v>
      </c>
      <c r="I134" s="184">
        <v>871.16600000000005</v>
      </c>
      <c r="J134" s="184">
        <v>778.11400000000003</v>
      </c>
      <c r="K134" s="184">
        <v>741.30399999999997</v>
      </c>
      <c r="L134" s="184">
        <v>646.923</v>
      </c>
      <c r="M134" s="184">
        <v>512.84199999999998</v>
      </c>
      <c r="N134" s="184">
        <v>406.58</v>
      </c>
      <c r="O134" s="184">
        <v>409.40089999999998</v>
      </c>
    </row>
    <row r="135" spans="2:15">
      <c r="B135" s="182" t="s">
        <v>95</v>
      </c>
      <c r="C135" s="184">
        <v>149.21199999999999</v>
      </c>
      <c r="D135" s="184">
        <v>88.741</v>
      </c>
      <c r="E135" s="184">
        <v>340.84500000000003</v>
      </c>
      <c r="F135" s="184">
        <v>535.255</v>
      </c>
      <c r="G135" s="184">
        <v>607.89800000000002</v>
      </c>
      <c r="H135" s="184">
        <v>761.90200000000004</v>
      </c>
      <c r="I135" s="184">
        <v>812.88</v>
      </c>
      <c r="J135" s="184">
        <v>692.43499999999995</v>
      </c>
      <c r="K135" s="184">
        <v>608.14</v>
      </c>
      <c r="L135" s="184">
        <v>398.79300000000001</v>
      </c>
      <c r="M135" s="184">
        <v>220.65199999999999</v>
      </c>
      <c r="N135" s="184">
        <v>131.196</v>
      </c>
      <c r="O135" s="184">
        <v>130.07689999999999</v>
      </c>
    </row>
    <row r="136" spans="2:15">
      <c r="B136" s="182" t="s">
        <v>9</v>
      </c>
      <c r="C136" s="184">
        <v>2446.9639999999999</v>
      </c>
      <c r="D136" s="184">
        <v>2202.8870000000002</v>
      </c>
      <c r="E136" s="184">
        <v>2387.6999999999998</v>
      </c>
      <c r="F136" s="184">
        <v>2231.3980000000001</v>
      </c>
      <c r="G136" s="184">
        <v>2324.529</v>
      </c>
      <c r="H136" s="184">
        <v>2312.645</v>
      </c>
      <c r="I136" s="184">
        <v>2395.1</v>
      </c>
      <c r="J136" s="184">
        <v>2253.4349999999999</v>
      </c>
      <c r="K136" s="184">
        <v>2268.6190000000001</v>
      </c>
      <c r="L136" s="184">
        <v>2384.598</v>
      </c>
      <c r="M136" s="184">
        <v>2434.4810000000002</v>
      </c>
      <c r="N136" s="184">
        <v>2486.0529999999999</v>
      </c>
      <c r="O136" s="184">
        <v>2536.5533770000002</v>
      </c>
    </row>
    <row r="137" spans="2:15">
      <c r="B137" s="182" t="s">
        <v>96</v>
      </c>
      <c r="C137" s="184">
        <v>216.85650000000001</v>
      </c>
      <c r="D137" s="184">
        <v>190.88499999999999</v>
      </c>
      <c r="E137" s="184">
        <v>209.13</v>
      </c>
      <c r="F137" s="184">
        <v>172.66749999999999</v>
      </c>
      <c r="G137" s="184">
        <v>175.583</v>
      </c>
      <c r="H137" s="184">
        <v>211.36150000000001</v>
      </c>
      <c r="I137" s="184">
        <v>200.6275</v>
      </c>
      <c r="J137" s="184">
        <v>214.93299999999999</v>
      </c>
      <c r="K137" s="184">
        <v>213.31549999999999</v>
      </c>
      <c r="L137" s="184">
        <v>228.4015</v>
      </c>
      <c r="M137" s="184">
        <v>206.52449999999999</v>
      </c>
      <c r="N137" s="184">
        <v>218.512</v>
      </c>
      <c r="O137" s="184">
        <v>221.62870000000001</v>
      </c>
    </row>
    <row r="138" spans="2:15">
      <c r="B138" s="182" t="s">
        <v>97</v>
      </c>
      <c r="C138" s="184">
        <v>65</v>
      </c>
      <c r="D138" s="184">
        <v>56</v>
      </c>
      <c r="E138" s="184">
        <v>60</v>
      </c>
      <c r="F138" s="184">
        <v>47</v>
      </c>
      <c r="G138" s="184">
        <v>34</v>
      </c>
      <c r="H138" s="184">
        <v>67</v>
      </c>
      <c r="I138" s="184">
        <v>69</v>
      </c>
      <c r="J138" s="184">
        <v>66</v>
      </c>
      <c r="K138" s="184">
        <v>62</v>
      </c>
      <c r="L138" s="184">
        <v>66</v>
      </c>
      <c r="M138" s="184">
        <v>67</v>
      </c>
      <c r="N138" s="184">
        <v>70</v>
      </c>
      <c r="O138" s="184">
        <v>68</v>
      </c>
    </row>
    <row r="139" spans="2:15">
      <c r="B139" s="182" t="s">
        <v>98</v>
      </c>
      <c r="C139" s="184">
        <v>326.24599999999998</v>
      </c>
      <c r="D139" s="184">
        <v>288.83</v>
      </c>
      <c r="E139" s="184">
        <v>268.62599999999998</v>
      </c>
      <c r="F139" s="184">
        <v>231.76900000000001</v>
      </c>
      <c r="G139" s="184">
        <v>297.74900000000002</v>
      </c>
      <c r="H139" s="184">
        <v>301.46899999999999</v>
      </c>
      <c r="I139" s="184">
        <v>332.596</v>
      </c>
      <c r="J139" s="184">
        <v>316.11200000000002</v>
      </c>
      <c r="K139" s="184">
        <v>309.12200000000001</v>
      </c>
      <c r="L139" s="184">
        <v>310.00799999999998</v>
      </c>
      <c r="M139" s="184">
        <v>306.779</v>
      </c>
      <c r="N139" s="184">
        <v>312.322</v>
      </c>
      <c r="O139" s="184">
        <v>302.56700000000001</v>
      </c>
    </row>
    <row r="140" spans="2:15">
      <c r="B140" s="182" t="s">
        <v>99</v>
      </c>
      <c r="C140" s="184">
        <v>24171.412939999998</v>
      </c>
      <c r="D140" s="184">
        <v>19994.128032000001</v>
      </c>
      <c r="E140" s="184">
        <v>20082.775496999999</v>
      </c>
      <c r="F140" s="184">
        <v>18184.529651000001</v>
      </c>
      <c r="G140" s="184">
        <v>19099.616491000001</v>
      </c>
      <c r="H140" s="184">
        <v>20885.871029999998</v>
      </c>
      <c r="I140" s="184">
        <v>21455.657501999998</v>
      </c>
      <c r="J140" s="184">
        <v>20351.949294999999</v>
      </c>
      <c r="K140" s="184">
        <v>19103.402322000002</v>
      </c>
      <c r="L140" s="184">
        <v>20277.094271000002</v>
      </c>
      <c r="M140" s="184">
        <v>21627.16288</v>
      </c>
      <c r="N140" s="184">
        <v>23170.050480000002</v>
      </c>
      <c r="O140" s="184">
        <v>21765.891199999998</v>
      </c>
    </row>
    <row r="141" spans="2:15">
      <c r="B141" s="182" t="s">
        <v>100</v>
      </c>
      <c r="C141" s="184">
        <v>-433.831684</v>
      </c>
      <c r="D141" s="184">
        <v>-560.18740600000001</v>
      </c>
      <c r="E141" s="184">
        <v>-335.17777599999999</v>
      </c>
      <c r="F141" s="184">
        <v>-335.53738199999998</v>
      </c>
      <c r="G141" s="184">
        <v>-229.06522200000001</v>
      </c>
      <c r="H141" s="184">
        <v>-192.29135199999999</v>
      </c>
      <c r="I141" s="184">
        <v>-173.37316200000001</v>
      </c>
      <c r="J141" s="184">
        <v>-204.27099899999999</v>
      </c>
      <c r="K141" s="184">
        <v>-165.54855699999999</v>
      </c>
      <c r="L141" s="184">
        <v>-221.48029299999999</v>
      </c>
      <c r="M141" s="184">
        <v>-269.55341499999997</v>
      </c>
      <c r="N141" s="184">
        <v>-554.92065600000001</v>
      </c>
      <c r="O141" s="184">
        <v>-380.97890000000001</v>
      </c>
    </row>
    <row r="142" spans="2:15">
      <c r="B142" s="182" t="s">
        <v>83</v>
      </c>
      <c r="C142" s="184">
        <v>-96.651403000000002</v>
      </c>
      <c r="D142" s="184">
        <v>-64.562011999999996</v>
      </c>
      <c r="E142" s="184">
        <v>-78.352012000000002</v>
      </c>
      <c r="F142" s="184">
        <v>-57.068237000000003</v>
      </c>
      <c r="G142" s="184">
        <v>-75.027427000000003</v>
      </c>
      <c r="H142" s="184">
        <v>-114.23341499999999</v>
      </c>
      <c r="I142" s="184">
        <v>-155.21145899999999</v>
      </c>
      <c r="J142" s="184">
        <v>-166.87624500000001</v>
      </c>
      <c r="K142" s="184">
        <v>-116.104623</v>
      </c>
      <c r="L142" s="184">
        <v>-93.285021</v>
      </c>
      <c r="M142" s="184">
        <v>-70.161934000000002</v>
      </c>
      <c r="N142" s="184">
        <v>-91.766864999999996</v>
      </c>
      <c r="O142" s="184">
        <v>-86.108099999999993</v>
      </c>
    </row>
    <row r="143" spans="2:15">
      <c r="B143" s="182" t="s">
        <v>101</v>
      </c>
      <c r="C143" s="184">
        <v>-531.54929800000002</v>
      </c>
      <c r="D143" s="184">
        <v>541.13368700000001</v>
      </c>
      <c r="E143" s="184">
        <v>1457.080766</v>
      </c>
      <c r="F143" s="184">
        <v>1040.959484</v>
      </c>
      <c r="G143" s="184">
        <v>1444.9856</v>
      </c>
      <c r="H143" s="184">
        <v>1128.8588830000001</v>
      </c>
      <c r="I143" s="184">
        <v>1273.4433959999999</v>
      </c>
      <c r="J143" s="184">
        <v>1827.910942</v>
      </c>
      <c r="K143" s="184">
        <v>1393.3084220000001</v>
      </c>
      <c r="L143" s="184">
        <v>280.22841799999998</v>
      </c>
      <c r="M143" s="184">
        <v>-346.27278000000001</v>
      </c>
      <c r="N143" s="184">
        <v>-339.50387699999999</v>
      </c>
      <c r="O143" s="184">
        <v>1342.1767</v>
      </c>
    </row>
    <row r="144" spans="2:15">
      <c r="B144" s="182" t="s">
        <v>102</v>
      </c>
      <c r="C144" s="184">
        <v>23109.380555</v>
      </c>
      <c r="D144" s="184">
        <v>19910.512300999999</v>
      </c>
      <c r="E144" s="184">
        <v>21126.326475000002</v>
      </c>
      <c r="F144" s="184">
        <v>18832.883516000002</v>
      </c>
      <c r="G144" s="184">
        <v>20240.509441999999</v>
      </c>
      <c r="H144" s="184">
        <v>21708.205146</v>
      </c>
      <c r="I144" s="184">
        <v>22400.516276999999</v>
      </c>
      <c r="J144" s="184">
        <v>21808.712993000001</v>
      </c>
      <c r="K144" s="184">
        <v>20215.057563999999</v>
      </c>
      <c r="L144" s="184">
        <v>20242.557375</v>
      </c>
      <c r="M144" s="184">
        <v>20941.174750999999</v>
      </c>
      <c r="N144" s="184">
        <v>22183.859081999999</v>
      </c>
      <c r="O144" s="184">
        <v>22640.980899999999</v>
      </c>
    </row>
    <row r="146" spans="2:15">
      <c r="B146" s="182" t="s">
        <v>17</v>
      </c>
      <c r="C146" s="184">
        <f t="shared" ref="C146:O146" si="10">SUM(C127,C133:C135,C138:C139)</f>
        <v>7832.8825533339996</v>
      </c>
      <c r="D146" s="184">
        <f t="shared" si="10"/>
        <v>7711.2774518619999</v>
      </c>
      <c r="E146" s="184">
        <f t="shared" si="10"/>
        <v>8733.5959227359999</v>
      </c>
      <c r="F146" s="184">
        <f t="shared" si="10"/>
        <v>7503.4827434680001</v>
      </c>
      <c r="G146" s="184">
        <f t="shared" si="10"/>
        <v>7136.1435081560003</v>
      </c>
      <c r="H146" s="184">
        <f t="shared" si="10"/>
        <v>6756.6436847760006</v>
      </c>
      <c r="I146" s="184">
        <f t="shared" si="10"/>
        <v>6615.4698079520003</v>
      </c>
      <c r="J146" s="184">
        <f t="shared" si="10"/>
        <v>6234.2131187339992</v>
      </c>
      <c r="K146" s="184">
        <f t="shared" si="10"/>
        <v>5726.1845104380009</v>
      </c>
      <c r="L146" s="184">
        <f t="shared" si="10"/>
        <v>5436.2189253779998</v>
      </c>
      <c r="M146" s="184">
        <f t="shared" si="10"/>
        <v>5904.564491531999</v>
      </c>
      <c r="N146" s="184">
        <f t="shared" si="10"/>
        <v>7921.2484266700003</v>
      </c>
      <c r="O146" s="184">
        <f t="shared" si="10"/>
        <v>8349.0513229999997</v>
      </c>
    </row>
    <row r="147" spans="2:15">
      <c r="B147" s="182" t="s">
        <v>16</v>
      </c>
      <c r="C147" s="184">
        <f>SUM(C128:C132,C136:C137)</f>
        <v>16338.792886666</v>
      </c>
      <c r="D147" s="184">
        <f t="shared" ref="D147:O147" si="11">SUM(D128:D132,D136:D137)</f>
        <v>12282.851580138002</v>
      </c>
      <c r="E147" s="184">
        <f t="shared" si="11"/>
        <v>11349.268574264001</v>
      </c>
      <c r="F147" s="184">
        <f t="shared" si="11"/>
        <v>10681.471407532001</v>
      </c>
      <c r="G147" s="184">
        <f t="shared" si="11"/>
        <v>11963.210982844001</v>
      </c>
      <c r="H147" s="184">
        <f t="shared" si="11"/>
        <v>14129.240845224</v>
      </c>
      <c r="I147" s="184">
        <f t="shared" si="11"/>
        <v>14840.298194048</v>
      </c>
      <c r="J147" s="184">
        <f t="shared" si="11"/>
        <v>14118.035176265999</v>
      </c>
      <c r="K147" s="184">
        <f t="shared" si="11"/>
        <v>13376.788311562001</v>
      </c>
      <c r="L147" s="184">
        <f t="shared" si="11"/>
        <v>14840.745845621999</v>
      </c>
      <c r="M147" s="184">
        <f t="shared" si="11"/>
        <v>15723.040888468</v>
      </c>
      <c r="N147" s="184">
        <f t="shared" si="11"/>
        <v>15248.830053330001</v>
      </c>
      <c r="O147" s="184">
        <f t="shared" si="11"/>
        <v>13416.507177</v>
      </c>
    </row>
    <row r="149" spans="2:15">
      <c r="B149" s="182" t="s">
        <v>17</v>
      </c>
      <c r="C149" s="185">
        <f t="shared" ref="C149:N149" si="12">(C146/SUM(C146:C147)*100)</f>
        <v>32.405211516169523</v>
      </c>
      <c r="D149" s="185">
        <f t="shared" si="12"/>
        <v>38.567708748504785</v>
      </c>
      <c r="E149" s="185">
        <f t="shared" si="12"/>
        <v>43.487799880543101</v>
      </c>
      <c r="F149" s="185">
        <f t="shared" si="12"/>
        <v>41.26203828265016</v>
      </c>
      <c r="G149" s="185">
        <f t="shared" si="12"/>
        <v>37.363270635762554</v>
      </c>
      <c r="H149" s="185">
        <f t="shared" si="12"/>
        <v>32.350287463626046</v>
      </c>
      <c r="I149" s="185">
        <f t="shared" si="12"/>
        <v>30.83305993677476</v>
      </c>
      <c r="J149" s="185">
        <f t="shared" si="12"/>
        <v>30.631569683952698</v>
      </c>
      <c r="K149" s="185">
        <f t="shared" si="12"/>
        <v>29.975358096324261</v>
      </c>
      <c r="L149" s="185">
        <f t="shared" si="12"/>
        <v>26.809825764223106</v>
      </c>
      <c r="M149" s="185">
        <f t="shared" si="12"/>
        <v>27.301055238377014</v>
      </c>
      <c r="N149" s="185">
        <f t="shared" si="12"/>
        <v>34.187404386685536</v>
      </c>
      <c r="O149" s="185">
        <f>(O146/SUM(O146:O147)*100)</f>
        <v>38.359003390609061</v>
      </c>
    </row>
    <row r="150" spans="2:15">
      <c r="B150" s="182" t="s">
        <v>16</v>
      </c>
      <c r="C150" s="185">
        <f t="shared" ref="C150:O150" si="13">(C147/SUM(C146:C147)*100)</f>
        <v>67.594788483830484</v>
      </c>
      <c r="D150" s="185">
        <f t="shared" si="13"/>
        <v>61.432291251495222</v>
      </c>
      <c r="E150" s="185">
        <f t="shared" si="13"/>
        <v>56.512200119456892</v>
      </c>
      <c r="F150" s="185">
        <f t="shared" si="13"/>
        <v>58.73796171734984</v>
      </c>
      <c r="G150" s="185">
        <f t="shared" si="13"/>
        <v>62.636729364237439</v>
      </c>
      <c r="H150" s="185">
        <f t="shared" si="13"/>
        <v>67.649712536373968</v>
      </c>
      <c r="I150" s="185">
        <f t="shared" si="13"/>
        <v>69.16694006322524</v>
      </c>
      <c r="J150" s="185">
        <f t="shared" si="13"/>
        <v>69.368430316047309</v>
      </c>
      <c r="K150" s="185">
        <f t="shared" si="13"/>
        <v>70.024641903675729</v>
      </c>
      <c r="L150" s="185">
        <f t="shared" si="13"/>
        <v>73.190174235776894</v>
      </c>
      <c r="M150" s="185">
        <f t="shared" si="13"/>
        <v>72.698944761622968</v>
      </c>
      <c r="N150" s="185">
        <f t="shared" si="13"/>
        <v>65.812595613314471</v>
      </c>
      <c r="O150" s="185">
        <f t="shared" si="13"/>
        <v>61.640996609390932</v>
      </c>
    </row>
    <row r="154" spans="2:15">
      <c r="B154" s="160" t="s">
        <v>27</v>
      </c>
    </row>
    <row r="155" spans="2:15">
      <c r="D155" s="244" t="s">
        <v>25</v>
      </c>
      <c r="E155" s="244" t="s">
        <v>26</v>
      </c>
    </row>
    <row r="156" spans="2:15">
      <c r="B156" s="182" t="s">
        <v>19</v>
      </c>
      <c r="C156" s="182" t="s">
        <v>20</v>
      </c>
      <c r="D156" s="244"/>
      <c r="E156" s="244"/>
    </row>
    <row r="157" spans="2:15">
      <c r="B157" s="187">
        <v>43101</v>
      </c>
      <c r="C157" s="182">
        <v>1</v>
      </c>
      <c r="D157" s="188">
        <v>241.56872100000001</v>
      </c>
      <c r="E157" s="189">
        <v>40.200000000000003</v>
      </c>
    </row>
    <row r="158" spans="2:15">
      <c r="B158" s="187">
        <v>43102</v>
      </c>
      <c r="C158" s="182">
        <v>2</v>
      </c>
      <c r="D158" s="188">
        <v>292.65531299999998</v>
      </c>
      <c r="E158" s="189">
        <v>42.3</v>
      </c>
    </row>
    <row r="159" spans="2:15">
      <c r="B159" s="187">
        <v>43103</v>
      </c>
      <c r="C159" s="182">
        <v>3</v>
      </c>
      <c r="D159" s="188">
        <v>279.21358099999998</v>
      </c>
      <c r="E159" s="189">
        <v>39.700000000000003</v>
      </c>
    </row>
    <row r="160" spans="2:15">
      <c r="B160" s="187">
        <v>43104</v>
      </c>
      <c r="C160" s="182">
        <v>4</v>
      </c>
      <c r="D160" s="188">
        <v>305.14679699999999</v>
      </c>
      <c r="E160" s="189">
        <v>42.7</v>
      </c>
    </row>
    <row r="161" spans="2:5">
      <c r="B161" s="187">
        <v>43105</v>
      </c>
      <c r="C161" s="182">
        <v>5</v>
      </c>
      <c r="D161" s="188">
        <v>230.71724699999999</v>
      </c>
      <c r="E161" s="189">
        <v>34.6</v>
      </c>
    </row>
    <row r="162" spans="2:5">
      <c r="B162" s="187">
        <v>43106</v>
      </c>
      <c r="C162" s="182">
        <v>6</v>
      </c>
      <c r="D162" s="188">
        <v>149.08763300000001</v>
      </c>
      <c r="E162" s="189">
        <v>25.5</v>
      </c>
    </row>
    <row r="163" spans="2:5">
      <c r="B163" s="187">
        <v>43107</v>
      </c>
      <c r="C163" s="182">
        <v>7</v>
      </c>
      <c r="D163" s="188">
        <v>125.537691</v>
      </c>
      <c r="E163" s="189">
        <v>20.9</v>
      </c>
    </row>
    <row r="164" spans="2:5">
      <c r="B164" s="187">
        <v>43108</v>
      </c>
      <c r="C164" s="182">
        <v>8</v>
      </c>
      <c r="D164" s="188">
        <v>39.195126000000002</v>
      </c>
      <c r="E164" s="189">
        <v>5.5</v>
      </c>
    </row>
    <row r="165" spans="2:5">
      <c r="B165" s="187">
        <v>43109</v>
      </c>
      <c r="C165" s="182">
        <v>9</v>
      </c>
      <c r="D165" s="188">
        <v>171.554757</v>
      </c>
      <c r="E165" s="189">
        <v>22.1</v>
      </c>
    </row>
    <row r="166" spans="2:5">
      <c r="B166" s="187">
        <v>43110</v>
      </c>
      <c r="C166" s="182">
        <v>10</v>
      </c>
      <c r="D166" s="188">
        <v>244.87888100000001</v>
      </c>
      <c r="E166" s="189">
        <v>32</v>
      </c>
    </row>
    <row r="167" spans="2:5">
      <c r="B167" s="187">
        <v>43111</v>
      </c>
      <c r="C167" s="182">
        <v>11</v>
      </c>
      <c r="D167" s="188">
        <v>280.13875300000001</v>
      </c>
      <c r="E167" s="189">
        <v>34.799999999999997</v>
      </c>
    </row>
    <row r="168" spans="2:5">
      <c r="B168" s="187">
        <v>43112</v>
      </c>
      <c r="C168" s="182">
        <v>12</v>
      </c>
      <c r="D168" s="188">
        <v>139.140636</v>
      </c>
      <c r="E168" s="189">
        <v>18.2</v>
      </c>
    </row>
    <row r="169" spans="2:5">
      <c r="B169" s="187">
        <v>43113</v>
      </c>
      <c r="C169" s="182">
        <v>13</v>
      </c>
      <c r="D169" s="188">
        <v>112.965183</v>
      </c>
      <c r="E169" s="189">
        <v>16.899999999999999</v>
      </c>
    </row>
    <row r="170" spans="2:5">
      <c r="B170" s="187">
        <v>43114</v>
      </c>
      <c r="C170" s="182">
        <v>14</v>
      </c>
      <c r="D170" s="188">
        <v>86.043115</v>
      </c>
      <c r="E170" s="189">
        <v>13.4</v>
      </c>
    </row>
    <row r="171" spans="2:5">
      <c r="B171" s="187">
        <v>43115</v>
      </c>
      <c r="C171" s="182">
        <v>15</v>
      </c>
      <c r="D171" s="188">
        <v>130.597814</v>
      </c>
      <c r="E171" s="189">
        <v>17</v>
      </c>
    </row>
    <row r="172" spans="2:5">
      <c r="B172" s="187">
        <v>43116</v>
      </c>
      <c r="C172" s="182">
        <v>16</v>
      </c>
      <c r="D172" s="188">
        <v>246.70062200000001</v>
      </c>
      <c r="E172" s="189">
        <v>31.2</v>
      </c>
    </row>
    <row r="173" spans="2:5">
      <c r="B173" s="187">
        <v>43117</v>
      </c>
      <c r="C173" s="182">
        <v>17</v>
      </c>
      <c r="D173" s="188">
        <v>190.50042199999999</v>
      </c>
      <c r="E173" s="189">
        <v>24.7</v>
      </c>
    </row>
    <row r="174" spans="2:5">
      <c r="B174" s="187">
        <v>43118</v>
      </c>
      <c r="C174" s="182">
        <v>18</v>
      </c>
      <c r="D174" s="188">
        <v>83.435012</v>
      </c>
      <c r="E174" s="189">
        <v>11.4</v>
      </c>
    </row>
    <row r="175" spans="2:5">
      <c r="B175" s="187">
        <v>43119</v>
      </c>
      <c r="C175" s="182">
        <v>19</v>
      </c>
      <c r="D175" s="188">
        <v>118.592208</v>
      </c>
      <c r="E175" s="189">
        <v>16.600000000000001</v>
      </c>
    </row>
    <row r="176" spans="2:5">
      <c r="B176" s="187">
        <v>43120</v>
      </c>
      <c r="C176" s="182">
        <v>20</v>
      </c>
      <c r="D176" s="188">
        <v>232.08633699999999</v>
      </c>
      <c r="E176" s="189">
        <v>33.700000000000003</v>
      </c>
    </row>
    <row r="177" spans="2:5">
      <c r="B177" s="187">
        <v>43121</v>
      </c>
      <c r="C177" s="182">
        <v>21</v>
      </c>
      <c r="D177" s="188">
        <v>219.627531</v>
      </c>
      <c r="E177" s="189">
        <v>33.6</v>
      </c>
    </row>
    <row r="178" spans="2:5">
      <c r="B178" s="187">
        <v>43122</v>
      </c>
      <c r="C178" s="182">
        <v>22</v>
      </c>
      <c r="D178" s="188">
        <v>164.591939</v>
      </c>
      <c r="E178" s="189">
        <v>23.3</v>
      </c>
    </row>
    <row r="179" spans="2:5">
      <c r="B179" s="187">
        <v>43123</v>
      </c>
      <c r="C179" s="182">
        <v>23</v>
      </c>
      <c r="D179" s="188">
        <v>72.506953999999993</v>
      </c>
      <c r="E179" s="189">
        <v>10.1</v>
      </c>
    </row>
    <row r="180" spans="2:5">
      <c r="B180" s="187">
        <v>43124</v>
      </c>
      <c r="C180" s="182">
        <v>24</v>
      </c>
      <c r="D180" s="188">
        <v>101.609296</v>
      </c>
      <c r="E180" s="189">
        <v>14.1</v>
      </c>
    </row>
    <row r="181" spans="2:5">
      <c r="B181" s="187">
        <v>43125</v>
      </c>
      <c r="C181" s="182">
        <v>25</v>
      </c>
      <c r="D181" s="188">
        <v>139.90264999999999</v>
      </c>
      <c r="E181" s="189">
        <v>20</v>
      </c>
    </row>
    <row r="182" spans="2:5">
      <c r="B182" s="187">
        <v>43126</v>
      </c>
      <c r="C182" s="182">
        <v>26</v>
      </c>
      <c r="D182" s="188">
        <v>278.92464699999999</v>
      </c>
      <c r="E182" s="189">
        <v>37.6</v>
      </c>
    </row>
    <row r="183" spans="2:5">
      <c r="B183" s="187">
        <v>43127</v>
      </c>
      <c r="C183" s="182">
        <v>27</v>
      </c>
      <c r="D183" s="188">
        <v>211.87182000000001</v>
      </c>
      <c r="E183" s="189">
        <v>32.299999999999997</v>
      </c>
    </row>
    <row r="184" spans="2:5">
      <c r="B184" s="187">
        <v>43128</v>
      </c>
      <c r="C184" s="182">
        <v>28</v>
      </c>
      <c r="D184" s="188">
        <v>175.905182</v>
      </c>
      <c r="E184" s="189">
        <v>29.3</v>
      </c>
    </row>
    <row r="185" spans="2:5">
      <c r="B185" s="187">
        <v>43129</v>
      </c>
      <c r="C185" s="182">
        <v>29</v>
      </c>
      <c r="D185" s="188">
        <v>93.905163000000002</v>
      </c>
      <c r="E185" s="189">
        <v>13.8</v>
      </c>
    </row>
    <row r="186" spans="2:5">
      <c r="B186" s="187">
        <v>43130</v>
      </c>
      <c r="C186" s="182">
        <v>30</v>
      </c>
      <c r="D186" s="188">
        <v>73.398027999999996</v>
      </c>
      <c r="E186" s="189">
        <v>10.4</v>
      </c>
    </row>
    <row r="187" spans="2:5">
      <c r="B187" s="187">
        <v>43131</v>
      </c>
      <c r="C187" s="182">
        <v>31</v>
      </c>
      <c r="D187" s="188">
        <v>54.136463999999997</v>
      </c>
      <c r="E187" s="189">
        <v>7.7</v>
      </c>
    </row>
    <row r="188" spans="2:5">
      <c r="B188" s="186"/>
      <c r="D188" s="188"/>
      <c r="E188" s="188"/>
    </row>
    <row r="190" spans="2:5">
      <c r="B190" s="182" t="s">
        <v>28</v>
      </c>
      <c r="D190" s="182">
        <f>MAX(D157:D187)</f>
        <v>305.14679699999999</v>
      </c>
      <c r="E190" s="185">
        <f>VLOOKUP(D190,D157:E187,2)</f>
        <v>7.7</v>
      </c>
    </row>
    <row r="192" spans="2:5">
      <c r="B192" s="160" t="s">
        <v>78</v>
      </c>
    </row>
    <row r="193" spans="2:27">
      <c r="B193" s="190"/>
      <c r="C193" s="183">
        <v>1</v>
      </c>
      <c r="D193" s="183">
        <v>2</v>
      </c>
      <c r="E193" s="183">
        <v>3</v>
      </c>
      <c r="F193" s="183">
        <v>4</v>
      </c>
      <c r="G193" s="183">
        <v>5</v>
      </c>
      <c r="H193" s="183">
        <v>6</v>
      </c>
      <c r="I193" s="183">
        <v>7</v>
      </c>
      <c r="J193" s="183">
        <v>8</v>
      </c>
      <c r="K193" s="183">
        <v>9</v>
      </c>
      <c r="L193" s="183">
        <v>10</v>
      </c>
      <c r="M193" s="183">
        <v>11</v>
      </c>
      <c r="N193" s="183">
        <v>12</v>
      </c>
      <c r="O193" s="183">
        <v>13</v>
      </c>
      <c r="P193" s="183">
        <v>14</v>
      </c>
      <c r="Q193" s="183">
        <v>15</v>
      </c>
      <c r="R193" s="183">
        <v>16</v>
      </c>
      <c r="S193" s="183">
        <v>17</v>
      </c>
      <c r="T193" s="183">
        <v>18</v>
      </c>
      <c r="U193" s="183">
        <v>19</v>
      </c>
      <c r="V193" s="183">
        <v>20</v>
      </c>
      <c r="W193" s="183">
        <v>21</v>
      </c>
      <c r="X193" s="183">
        <v>22</v>
      </c>
      <c r="Y193" s="183">
        <v>23</v>
      </c>
      <c r="Z193" s="183">
        <v>24</v>
      </c>
      <c r="AA193" s="191" t="s">
        <v>15</v>
      </c>
    </row>
    <row r="194" spans="2:27">
      <c r="B194" s="182" t="s">
        <v>5</v>
      </c>
      <c r="C194" s="182">
        <v>12.414806441250001</v>
      </c>
      <c r="D194" s="182">
        <v>12.02666651503</v>
      </c>
      <c r="E194" s="182">
        <v>11.717734421939999</v>
      </c>
      <c r="F194" s="182">
        <v>11.480816138250001</v>
      </c>
      <c r="G194" s="182">
        <v>11.756672527639999</v>
      </c>
      <c r="H194" s="182">
        <v>12.380348770079999</v>
      </c>
      <c r="I194" s="182">
        <v>12.42997084636</v>
      </c>
      <c r="J194" s="182">
        <v>12.28325363796</v>
      </c>
      <c r="K194" s="182">
        <v>12.40162995823</v>
      </c>
      <c r="L194" s="182">
        <v>12.31473805962</v>
      </c>
      <c r="M194" s="182">
        <v>12.1627556779</v>
      </c>
      <c r="N194" s="182">
        <v>12.647424146060001</v>
      </c>
      <c r="O194" s="182">
        <v>13.416332231989999</v>
      </c>
      <c r="P194" s="182">
        <v>13.886927313379999</v>
      </c>
      <c r="Q194" s="182">
        <v>13.96050618626</v>
      </c>
      <c r="R194" s="182">
        <v>13.9096226332</v>
      </c>
      <c r="S194" s="182">
        <v>13.432732969290001</v>
      </c>
      <c r="T194" s="182">
        <v>12.96471120985</v>
      </c>
      <c r="U194" s="182">
        <v>12.94560555014</v>
      </c>
      <c r="V194" s="182">
        <v>13.4306567022</v>
      </c>
      <c r="W194" s="182">
        <v>13.525448599720001</v>
      </c>
      <c r="X194" s="182">
        <v>13.14341198732</v>
      </c>
      <c r="Y194" s="182">
        <v>12.462514625660001</v>
      </c>
      <c r="Z194" s="182">
        <v>12.05168404894</v>
      </c>
      <c r="AA194" s="184">
        <f t="shared" ref="AA194:AA195" si="14">SUM(C194:Z194)</f>
        <v>305.14697119826997</v>
      </c>
    </row>
    <row r="195" spans="2:27">
      <c r="B195" s="182" t="s">
        <v>10</v>
      </c>
      <c r="C195" s="184">
        <v>27.740600000000001</v>
      </c>
      <c r="D195" s="184">
        <v>26.9069</v>
      </c>
      <c r="E195" s="184">
        <v>26.378299999999999</v>
      </c>
      <c r="F195" s="184">
        <v>26.384700000000002</v>
      </c>
      <c r="G195" s="184">
        <v>26.572700000000001</v>
      </c>
      <c r="H195" s="184">
        <v>27.1877</v>
      </c>
      <c r="I195" s="184">
        <v>27.2502</v>
      </c>
      <c r="J195" s="184">
        <v>28.477900000000002</v>
      </c>
      <c r="K195" s="184">
        <v>28.879800000000003</v>
      </c>
      <c r="L195" s="184">
        <v>30.7682</v>
      </c>
      <c r="M195" s="184">
        <v>31.894600000000001</v>
      </c>
      <c r="N195" s="184">
        <v>32.1492</v>
      </c>
      <c r="O195" s="184">
        <v>31.843100000000007</v>
      </c>
      <c r="P195" s="184">
        <v>31.783600000000003</v>
      </c>
      <c r="Q195" s="184">
        <v>31.763299999999994</v>
      </c>
      <c r="R195" s="184">
        <v>31.425499999999996</v>
      </c>
      <c r="S195" s="184">
        <v>30.673300000000005</v>
      </c>
      <c r="T195" s="184">
        <v>31.520400000000002</v>
      </c>
      <c r="U195" s="184">
        <v>32.1873</v>
      </c>
      <c r="V195" s="184">
        <v>32.040600000000005</v>
      </c>
      <c r="W195" s="184">
        <v>32.058500000000002</v>
      </c>
      <c r="X195" s="184">
        <v>31.4604</v>
      </c>
      <c r="Y195" s="184">
        <v>29.229000000000003</v>
      </c>
      <c r="Z195" s="184">
        <v>28.090600000000002</v>
      </c>
      <c r="AA195" s="184">
        <f t="shared" si="14"/>
        <v>714.66640000000018</v>
      </c>
    </row>
    <row r="198" spans="2:27">
      <c r="B198" s="182" t="s">
        <v>541</v>
      </c>
      <c r="C198" s="192">
        <f>C194/C195*100</f>
        <v>44.753200872547822</v>
      </c>
      <c r="D198" s="192">
        <f t="shared" ref="D198:AA198" si="15">D194/D195*100</f>
        <v>44.697332338656622</v>
      </c>
      <c r="E198" s="192">
        <f t="shared" si="15"/>
        <v>44.421871090782957</v>
      </c>
      <c r="F198" s="192">
        <f t="shared" si="15"/>
        <v>43.513157770412398</v>
      </c>
      <c r="G198" s="192">
        <f t="shared" si="15"/>
        <v>44.24342474660083</v>
      </c>
      <c r="H198" s="192">
        <f t="shared" si="15"/>
        <v>45.536580034648026</v>
      </c>
      <c r="I198" s="192">
        <f t="shared" si="15"/>
        <v>45.61423712985593</v>
      </c>
      <c r="J198" s="192">
        <f t="shared" si="15"/>
        <v>43.132582240825343</v>
      </c>
      <c r="K198" s="192">
        <f t="shared" si="15"/>
        <v>42.942229372190937</v>
      </c>
      <c r="L198" s="192">
        <f t="shared" si="15"/>
        <v>40.024239505788444</v>
      </c>
      <c r="M198" s="192">
        <f t="shared" si="15"/>
        <v>38.13421606761019</v>
      </c>
      <c r="N198" s="192">
        <f t="shared" si="15"/>
        <v>39.339778738071246</v>
      </c>
      <c r="O198" s="192">
        <f t="shared" si="15"/>
        <v>42.132619726063091</v>
      </c>
      <c r="P198" s="192">
        <f t="shared" si="15"/>
        <v>43.692115787324276</v>
      </c>
      <c r="Q198" s="192">
        <f t="shared" si="15"/>
        <v>43.951686966593527</v>
      </c>
      <c r="R198" s="192">
        <f t="shared" si="15"/>
        <v>44.262215822182625</v>
      </c>
      <c r="S198" s="192">
        <f t="shared" si="15"/>
        <v>43.792917518786695</v>
      </c>
      <c r="T198" s="192">
        <f t="shared" si="15"/>
        <v>41.131176031554169</v>
      </c>
      <c r="U198" s="192">
        <f t="shared" si="15"/>
        <v>40.219606957216044</v>
      </c>
      <c r="V198" s="192">
        <f t="shared" si="15"/>
        <v>41.917619214995966</v>
      </c>
      <c r="W198" s="192">
        <f t="shared" si="15"/>
        <v>42.18989846599186</v>
      </c>
      <c r="X198" s="192">
        <f t="shared" si="15"/>
        <v>41.777637879111516</v>
      </c>
      <c r="Y198" s="192">
        <f t="shared" si="15"/>
        <v>42.6374991469431</v>
      </c>
      <c r="Z198" s="192">
        <f t="shared" si="15"/>
        <v>42.902907196499896</v>
      </c>
      <c r="AA198" s="192">
        <f t="shared" si="15"/>
        <v>42.697819737750351</v>
      </c>
    </row>
  </sheetData>
  <mergeCells count="2">
    <mergeCell ref="D155:D156"/>
    <mergeCell ref="E155:E15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topLeftCell="A22" workbookViewId="0">
      <selection activeCell="M33" sqref="M33"/>
    </sheetView>
  </sheetViews>
  <sheetFormatPr baseColWidth="10" defaultColWidth="11.44140625" defaultRowHeight="10.199999999999999"/>
  <cols>
    <col min="1" max="2" width="11.44140625" style="182"/>
    <col min="3" max="3" width="13.44140625" style="182" bestFit="1" customWidth="1"/>
    <col min="4" max="9" width="11.44140625" style="182"/>
    <col min="10" max="10" width="11.44140625" style="183"/>
    <col min="11" max="16384" width="11.44140625" style="182"/>
  </cols>
  <sheetData>
    <row r="2" spans="2:10">
      <c r="B2" s="160" t="s">
        <v>30</v>
      </c>
    </row>
    <row r="3" spans="2:10" ht="20.399999999999999">
      <c r="B3" s="197" t="s">
        <v>34</v>
      </c>
      <c r="C3" s="198" t="s">
        <v>35</v>
      </c>
      <c r="D3" s="198" t="s">
        <v>115</v>
      </c>
      <c r="E3" s="199" t="s">
        <v>36</v>
      </c>
      <c r="F3" s="199" t="s">
        <v>37</v>
      </c>
      <c r="G3" s="198" t="s">
        <v>38</v>
      </c>
      <c r="H3" s="200"/>
      <c r="I3" s="201"/>
      <c r="J3" s="202"/>
    </row>
    <row r="4" spans="2:10">
      <c r="B4" s="195" t="s">
        <v>129</v>
      </c>
      <c r="C4" s="203" t="s">
        <v>130</v>
      </c>
      <c r="D4" s="204"/>
      <c r="E4" s="205">
        <v>40.143912189999362</v>
      </c>
      <c r="F4" s="206">
        <v>134.77909032792581</v>
      </c>
      <c r="G4" s="207">
        <v>40.143912189999362</v>
      </c>
      <c r="H4" s="208"/>
      <c r="I4" s="196"/>
      <c r="J4" s="202"/>
    </row>
    <row r="5" spans="2:10">
      <c r="B5" s="204"/>
      <c r="C5" s="203" t="s">
        <v>131</v>
      </c>
      <c r="D5" s="204"/>
      <c r="E5" s="205">
        <v>31.018028300000179</v>
      </c>
      <c r="F5" s="206">
        <v>134.77909032792581</v>
      </c>
      <c r="G5" s="207">
        <v>31.018028300000179</v>
      </c>
      <c r="H5" s="208"/>
      <c r="I5" s="196"/>
      <c r="J5" s="202"/>
    </row>
    <row r="6" spans="2:10">
      <c r="B6" s="195"/>
      <c r="C6" s="203" t="s">
        <v>132</v>
      </c>
      <c r="D6" s="195"/>
      <c r="E6" s="205">
        <v>12.485869100000519</v>
      </c>
      <c r="F6" s="205">
        <v>134.77909032792581</v>
      </c>
      <c r="G6" s="207">
        <v>12.485869100000519</v>
      </c>
      <c r="H6" s="208"/>
      <c r="I6" s="196"/>
      <c r="J6" s="202"/>
    </row>
    <row r="7" spans="2:10">
      <c r="B7" s="195"/>
      <c r="C7" s="203" t="s">
        <v>133</v>
      </c>
      <c r="D7" s="195"/>
      <c r="E7" s="205">
        <v>23.299230121999514</v>
      </c>
      <c r="F7" s="205">
        <v>134.77909032792581</v>
      </c>
      <c r="G7" s="207">
        <v>23.299230121999514</v>
      </c>
      <c r="H7" s="208"/>
      <c r="I7" s="196"/>
      <c r="J7" s="202"/>
    </row>
    <row r="8" spans="2:10">
      <c r="B8" s="195"/>
      <c r="C8" s="203" t="s">
        <v>134</v>
      </c>
      <c r="D8" s="195"/>
      <c r="E8" s="205">
        <v>35.25974624400056</v>
      </c>
      <c r="F8" s="205">
        <v>134.77909032792581</v>
      </c>
      <c r="G8" s="207">
        <v>35.25974624400056</v>
      </c>
      <c r="H8" s="208"/>
      <c r="I8" s="196"/>
      <c r="J8" s="202"/>
    </row>
    <row r="9" spans="2:10">
      <c r="B9" s="195"/>
      <c r="C9" s="203" t="s">
        <v>135</v>
      </c>
      <c r="D9" s="195"/>
      <c r="E9" s="205">
        <v>36.336624519999802</v>
      </c>
      <c r="F9" s="205">
        <v>134.77909032792581</v>
      </c>
      <c r="G9" s="207">
        <v>36.336624519999802</v>
      </c>
      <c r="H9" s="208"/>
      <c r="I9" s="196"/>
      <c r="J9" s="202"/>
    </row>
    <row r="10" spans="2:10">
      <c r="B10" s="195"/>
      <c r="C10" s="203" t="s">
        <v>136</v>
      </c>
      <c r="D10" s="195"/>
      <c r="E10" s="205">
        <v>18.784905091999804</v>
      </c>
      <c r="F10" s="205">
        <v>134.77909032792581</v>
      </c>
      <c r="G10" s="207">
        <v>18.784905091999804</v>
      </c>
      <c r="H10" s="208"/>
      <c r="I10" s="196"/>
      <c r="J10" s="202"/>
    </row>
    <row r="11" spans="2:10">
      <c r="B11" s="195"/>
      <c r="C11" s="203" t="s">
        <v>137</v>
      </c>
      <c r="D11" s="195"/>
      <c r="E11" s="205">
        <v>24.466190765999666</v>
      </c>
      <c r="F11" s="205">
        <v>134.77909032792581</v>
      </c>
      <c r="G11" s="207">
        <v>24.466190765999666</v>
      </c>
      <c r="H11" s="208"/>
      <c r="I11" s="196"/>
      <c r="J11" s="202"/>
    </row>
    <row r="12" spans="2:10">
      <c r="B12" s="195"/>
      <c r="C12" s="203" t="s">
        <v>138</v>
      </c>
      <c r="D12" s="195"/>
      <c r="E12" s="205">
        <v>24.610396784000809</v>
      </c>
      <c r="F12" s="205">
        <v>134.77909032792581</v>
      </c>
      <c r="G12" s="207">
        <v>24.610396784000809</v>
      </c>
      <c r="H12" s="208"/>
      <c r="I12" s="196"/>
      <c r="J12" s="202"/>
    </row>
    <row r="13" spans="2:10">
      <c r="B13" s="195"/>
      <c r="C13" s="203" t="s">
        <v>139</v>
      </c>
      <c r="D13" s="195"/>
      <c r="E13" s="205">
        <v>30.937071679999171</v>
      </c>
      <c r="F13" s="205">
        <v>134.77909032792581</v>
      </c>
      <c r="G13" s="207">
        <v>30.937071679999171</v>
      </c>
      <c r="H13" s="208"/>
      <c r="I13" s="196"/>
      <c r="J13" s="202"/>
    </row>
    <row r="14" spans="2:10">
      <c r="B14" s="195"/>
      <c r="C14" s="203" t="s">
        <v>140</v>
      </c>
      <c r="D14" s="195"/>
      <c r="E14" s="205">
        <v>35.451309990000595</v>
      </c>
      <c r="F14" s="205">
        <v>134.77909032792581</v>
      </c>
      <c r="G14" s="207">
        <v>35.451309990000595</v>
      </c>
      <c r="H14" s="208"/>
      <c r="I14" s="196"/>
      <c r="J14" s="202"/>
    </row>
    <row r="15" spans="2:10">
      <c r="B15" s="195"/>
      <c r="C15" s="203" t="s">
        <v>141</v>
      </c>
      <c r="D15" s="195"/>
      <c r="E15" s="205">
        <v>32.367372559999424</v>
      </c>
      <c r="F15" s="205">
        <v>134.77909032792581</v>
      </c>
      <c r="G15" s="207">
        <v>32.367372559999424</v>
      </c>
      <c r="H15" s="208"/>
      <c r="I15" s="196"/>
      <c r="J15" s="202"/>
    </row>
    <row r="16" spans="2:10">
      <c r="B16" s="195"/>
      <c r="C16" s="203" t="s">
        <v>142</v>
      </c>
      <c r="D16" s="195"/>
      <c r="E16" s="205">
        <v>37.251271152000243</v>
      </c>
      <c r="F16" s="205">
        <v>134.77909032792581</v>
      </c>
      <c r="G16" s="207">
        <v>37.251271152000243</v>
      </c>
      <c r="H16" s="208"/>
      <c r="I16" s="196"/>
      <c r="J16" s="202"/>
    </row>
    <row r="17" spans="2:10">
      <c r="B17" s="195"/>
      <c r="C17" s="203" t="s">
        <v>143</v>
      </c>
      <c r="D17" s="195"/>
      <c r="E17" s="205">
        <v>39.122848831999875</v>
      </c>
      <c r="F17" s="205">
        <v>134.77909032792581</v>
      </c>
      <c r="G17" s="207">
        <v>39.122848831999875</v>
      </c>
      <c r="H17" s="208"/>
      <c r="I17" s="196"/>
      <c r="J17" s="202"/>
    </row>
    <row r="18" spans="2:10">
      <c r="B18" s="195"/>
      <c r="C18" s="203" t="s">
        <v>144</v>
      </c>
      <c r="D18" s="195"/>
      <c r="E18" s="205">
        <v>47.157150663999793</v>
      </c>
      <c r="F18" s="205">
        <v>134.77909032792581</v>
      </c>
      <c r="G18" s="207">
        <v>47.157150663999793</v>
      </c>
      <c r="H18" s="208"/>
      <c r="I18" s="196" t="s">
        <v>119</v>
      </c>
      <c r="J18" s="202">
        <v>134.77909032792581</v>
      </c>
    </row>
    <row r="19" spans="2:10">
      <c r="B19" s="195"/>
      <c r="C19" s="203" t="s">
        <v>145</v>
      </c>
      <c r="D19" s="195"/>
      <c r="E19" s="205">
        <v>62.580421392000908</v>
      </c>
      <c r="F19" s="205">
        <v>134.77909032792581</v>
      </c>
      <c r="G19" s="207">
        <v>62.580421392000908</v>
      </c>
      <c r="H19" s="208"/>
      <c r="I19" s="196"/>
      <c r="J19" s="202"/>
    </row>
    <row r="20" spans="2:10">
      <c r="B20" s="195"/>
      <c r="C20" s="203" t="s">
        <v>146</v>
      </c>
      <c r="D20" s="195"/>
      <c r="E20" s="205">
        <v>44.831928557999909</v>
      </c>
      <c r="F20" s="205">
        <v>134.77909032792581</v>
      </c>
      <c r="G20" s="207">
        <v>44.831928557999909</v>
      </c>
      <c r="H20" s="208"/>
      <c r="I20" s="196"/>
      <c r="J20" s="202"/>
    </row>
    <row r="21" spans="2:10">
      <c r="B21" s="195"/>
      <c r="C21" s="203" t="s">
        <v>147</v>
      </c>
      <c r="D21" s="195"/>
      <c r="E21" s="205">
        <v>32.679928649999269</v>
      </c>
      <c r="F21" s="205">
        <v>134.77909032792581</v>
      </c>
      <c r="G21" s="207">
        <v>32.679928649999269</v>
      </c>
      <c r="H21" s="208"/>
      <c r="I21" s="196"/>
      <c r="J21" s="202"/>
    </row>
    <row r="22" spans="2:10">
      <c r="B22" s="195"/>
      <c r="C22" s="203" t="s">
        <v>148</v>
      </c>
      <c r="D22" s="195"/>
      <c r="E22" s="205">
        <v>32.592007940000414</v>
      </c>
      <c r="F22" s="205">
        <v>134.77909032792581</v>
      </c>
      <c r="G22" s="207">
        <v>32.592007940000414</v>
      </c>
      <c r="H22" s="208"/>
      <c r="I22" s="196"/>
      <c r="J22" s="202"/>
    </row>
    <row r="23" spans="2:10">
      <c r="B23" s="195"/>
      <c r="C23" s="203" t="s">
        <v>149</v>
      </c>
      <c r="D23" s="195"/>
      <c r="E23" s="205">
        <v>51.805916840000386</v>
      </c>
      <c r="F23" s="205">
        <v>134.77909032792581</v>
      </c>
      <c r="G23" s="207">
        <v>51.805916840000386</v>
      </c>
      <c r="H23" s="208"/>
      <c r="I23" s="196"/>
      <c r="J23" s="202"/>
    </row>
    <row r="24" spans="2:10">
      <c r="B24" s="195"/>
      <c r="C24" s="203" t="s">
        <v>150</v>
      </c>
      <c r="D24" s="195"/>
      <c r="E24" s="205">
        <v>35.076065199999896</v>
      </c>
      <c r="F24" s="205">
        <v>134.77909032792581</v>
      </c>
      <c r="G24" s="207">
        <v>35.076065199999896</v>
      </c>
      <c r="H24" s="208"/>
      <c r="I24" s="196"/>
      <c r="J24" s="202"/>
    </row>
    <row r="25" spans="2:10">
      <c r="B25" s="195"/>
      <c r="C25" s="203" t="s">
        <v>151</v>
      </c>
      <c r="D25" s="195"/>
      <c r="E25" s="205">
        <v>57.598945769999943</v>
      </c>
      <c r="F25" s="205">
        <v>134.77909032792581</v>
      </c>
      <c r="G25" s="207">
        <v>57.598945769999943</v>
      </c>
      <c r="H25" s="208"/>
      <c r="I25" s="196"/>
      <c r="J25" s="202"/>
    </row>
    <row r="26" spans="2:10">
      <c r="B26" s="195"/>
      <c r="C26" s="203" t="s">
        <v>152</v>
      </c>
      <c r="D26" s="195"/>
      <c r="E26" s="205">
        <v>31.824096319999921</v>
      </c>
      <c r="F26" s="205">
        <v>134.77909032792581</v>
      </c>
      <c r="G26" s="207">
        <v>31.824096319999921</v>
      </c>
      <c r="H26" s="208"/>
      <c r="I26" s="196"/>
      <c r="J26" s="202"/>
    </row>
    <row r="27" spans="2:10">
      <c r="B27" s="195"/>
      <c r="C27" s="203" t="s">
        <v>153</v>
      </c>
      <c r="D27" s="195"/>
      <c r="E27" s="205">
        <v>25.312860729999731</v>
      </c>
      <c r="F27" s="205">
        <v>134.77909032792581</v>
      </c>
      <c r="G27" s="207">
        <v>25.312860729999731</v>
      </c>
      <c r="H27" s="208"/>
      <c r="I27" s="196"/>
      <c r="J27" s="202"/>
    </row>
    <row r="28" spans="2:10">
      <c r="B28" s="195"/>
      <c r="C28" s="203" t="s">
        <v>154</v>
      </c>
      <c r="D28" s="195"/>
      <c r="E28" s="205">
        <v>22.800894400000544</v>
      </c>
      <c r="F28" s="205">
        <v>134.77909032792581</v>
      </c>
      <c r="G28" s="207">
        <v>22.800894400000544</v>
      </c>
      <c r="H28" s="208"/>
      <c r="I28" s="196"/>
      <c r="J28" s="202"/>
    </row>
    <row r="29" spans="2:10">
      <c r="B29" s="195"/>
      <c r="C29" s="203" t="s">
        <v>155</v>
      </c>
      <c r="D29" s="195"/>
      <c r="E29" s="205">
        <v>31.266176139999793</v>
      </c>
      <c r="F29" s="205">
        <v>134.77909032792581</v>
      </c>
      <c r="G29" s="207">
        <v>31.266176139999793</v>
      </c>
      <c r="H29" s="208"/>
      <c r="I29" s="196"/>
      <c r="J29" s="202"/>
    </row>
    <row r="30" spans="2:10">
      <c r="B30" s="195"/>
      <c r="C30" s="203" t="s">
        <v>156</v>
      </c>
      <c r="D30" s="195"/>
      <c r="E30" s="205">
        <v>25.575356679999512</v>
      </c>
      <c r="F30" s="205">
        <v>134.77909032792581</v>
      </c>
      <c r="G30" s="207">
        <v>25.575356679999512</v>
      </c>
      <c r="H30" s="208"/>
      <c r="I30" s="196"/>
      <c r="J30" s="202"/>
    </row>
    <row r="31" spans="2:10">
      <c r="B31" s="195"/>
      <c r="C31" s="203" t="s">
        <v>157</v>
      </c>
      <c r="D31" s="195"/>
      <c r="E31" s="205">
        <v>45.269110329999783</v>
      </c>
      <c r="F31" s="205">
        <v>134.77909032792581</v>
      </c>
      <c r="G31" s="207">
        <v>45.269110329999783</v>
      </c>
      <c r="H31" s="208"/>
      <c r="I31" s="196"/>
      <c r="J31" s="202"/>
    </row>
    <row r="32" spans="2:10">
      <c r="B32" s="195"/>
      <c r="C32" s="203" t="s">
        <v>158</v>
      </c>
      <c r="D32" s="195"/>
      <c r="E32" s="205">
        <v>58.630953796000398</v>
      </c>
      <c r="F32" s="205">
        <v>134.77909032792581</v>
      </c>
      <c r="G32" s="207">
        <v>58.630953796000398</v>
      </c>
      <c r="H32" s="195"/>
      <c r="I32" s="196"/>
      <c r="J32" s="202"/>
    </row>
    <row r="33" spans="2:10">
      <c r="B33" s="195"/>
      <c r="C33" s="203" t="s">
        <v>159</v>
      </c>
      <c r="D33" s="195"/>
      <c r="E33" s="205">
        <v>67.609366673999673</v>
      </c>
      <c r="F33" s="205">
        <v>134.77909032792581</v>
      </c>
      <c r="G33" s="207">
        <v>67.609366673999673</v>
      </c>
      <c r="H33" s="195"/>
      <c r="I33" s="196"/>
      <c r="J33" s="202"/>
    </row>
    <row r="34" spans="2:10">
      <c r="B34" s="204"/>
      <c r="C34" s="209" t="s">
        <v>160</v>
      </c>
      <c r="D34" s="204"/>
      <c r="E34" s="205">
        <v>29.509638918000231</v>
      </c>
      <c r="F34" s="206">
        <v>134.77909032792581</v>
      </c>
      <c r="G34" s="207">
        <v>29.509638918000231</v>
      </c>
      <c r="H34" s="195"/>
      <c r="I34" s="196"/>
      <c r="J34" s="202"/>
    </row>
    <row r="35" spans="2:10">
      <c r="B35" s="195" t="s">
        <v>161</v>
      </c>
      <c r="C35" s="203" t="s">
        <v>162</v>
      </c>
      <c r="D35" s="204"/>
      <c r="E35" s="205">
        <v>55.577880709999775</v>
      </c>
      <c r="F35" s="206">
        <v>121.59403928544127</v>
      </c>
      <c r="G35" s="207">
        <v>55.577880709999775</v>
      </c>
      <c r="H35" s="208"/>
      <c r="I35" s="196"/>
      <c r="J35" s="202"/>
    </row>
    <row r="36" spans="2:10">
      <c r="B36" s="204"/>
      <c r="C36" s="203" t="s">
        <v>163</v>
      </c>
      <c r="D36" s="204"/>
      <c r="E36" s="205">
        <v>87.043671870000537</v>
      </c>
      <c r="F36" s="206">
        <v>121.59403928544127</v>
      </c>
      <c r="G36" s="207">
        <v>87.043671870000537</v>
      </c>
      <c r="H36" s="208"/>
      <c r="I36" s="196"/>
      <c r="J36" s="202"/>
    </row>
    <row r="37" spans="2:10">
      <c r="B37" s="195"/>
      <c r="C37" s="203" t="s">
        <v>164</v>
      </c>
      <c r="D37" s="195"/>
      <c r="E37" s="205">
        <v>107.54224033399969</v>
      </c>
      <c r="F37" s="205">
        <v>121.59403928544127</v>
      </c>
      <c r="G37" s="207">
        <v>107.54224033399969</v>
      </c>
      <c r="H37" s="208"/>
      <c r="I37" s="196"/>
      <c r="J37" s="202"/>
    </row>
    <row r="38" spans="2:10">
      <c r="B38" s="195"/>
      <c r="C38" s="203" t="s">
        <v>165</v>
      </c>
      <c r="D38" s="195"/>
      <c r="E38" s="205">
        <v>248.86023887200039</v>
      </c>
      <c r="F38" s="205">
        <v>121.59403928544127</v>
      </c>
      <c r="G38" s="207">
        <v>121.59403928544127</v>
      </c>
      <c r="H38" s="208"/>
      <c r="I38" s="196"/>
      <c r="J38" s="202"/>
    </row>
    <row r="39" spans="2:10">
      <c r="B39" s="195"/>
      <c r="C39" s="203" t="s">
        <v>166</v>
      </c>
      <c r="D39" s="195"/>
      <c r="E39" s="205">
        <v>272.72377713000026</v>
      </c>
      <c r="F39" s="205">
        <v>121.59403928544127</v>
      </c>
      <c r="G39" s="207">
        <v>121.59403928544127</v>
      </c>
      <c r="H39" s="208"/>
      <c r="I39" s="196"/>
      <c r="J39" s="202"/>
    </row>
    <row r="40" spans="2:10">
      <c r="B40" s="195"/>
      <c r="C40" s="203" t="s">
        <v>167</v>
      </c>
      <c r="D40" s="195"/>
      <c r="E40" s="205">
        <v>207.47561208600001</v>
      </c>
      <c r="F40" s="205">
        <v>121.59403928544127</v>
      </c>
      <c r="G40" s="207">
        <v>121.59403928544127</v>
      </c>
      <c r="H40" s="208"/>
      <c r="I40" s="196"/>
      <c r="J40" s="202"/>
    </row>
    <row r="41" spans="2:10">
      <c r="B41" s="195"/>
      <c r="C41" s="203" t="s">
        <v>168</v>
      </c>
      <c r="D41" s="195"/>
      <c r="E41" s="205">
        <v>183.20199234599929</v>
      </c>
      <c r="F41" s="205">
        <v>121.59403928544127</v>
      </c>
      <c r="G41" s="207">
        <v>121.59403928544127</v>
      </c>
      <c r="H41" s="208"/>
      <c r="I41" s="196"/>
      <c r="J41" s="202"/>
    </row>
    <row r="42" spans="2:10">
      <c r="B42" s="195"/>
      <c r="C42" s="203" t="s">
        <v>169</v>
      </c>
      <c r="D42" s="195"/>
      <c r="E42" s="205">
        <v>164.03582318799994</v>
      </c>
      <c r="F42" s="205">
        <v>121.59403928544127</v>
      </c>
      <c r="G42" s="207">
        <v>121.59403928544127</v>
      </c>
      <c r="H42" s="208"/>
      <c r="I42" s="196"/>
      <c r="J42" s="202"/>
    </row>
    <row r="43" spans="2:10">
      <c r="B43" s="195"/>
      <c r="C43" s="203" t="s">
        <v>170</v>
      </c>
      <c r="D43" s="195"/>
      <c r="E43" s="205">
        <v>135.61262416800074</v>
      </c>
      <c r="F43" s="205">
        <v>121.59403928544127</v>
      </c>
      <c r="G43" s="207">
        <v>121.59403928544127</v>
      </c>
      <c r="H43" s="208"/>
      <c r="I43" s="196"/>
      <c r="J43" s="202"/>
    </row>
    <row r="44" spans="2:10">
      <c r="B44" s="195"/>
      <c r="C44" s="203" t="s">
        <v>171</v>
      </c>
      <c r="D44" s="195"/>
      <c r="E44" s="205">
        <v>101.45426819199965</v>
      </c>
      <c r="F44" s="205">
        <v>121.59403928544127</v>
      </c>
      <c r="G44" s="207">
        <v>101.45426819199965</v>
      </c>
      <c r="H44" s="208"/>
      <c r="I44" s="196"/>
      <c r="J44" s="202"/>
    </row>
    <row r="45" spans="2:10">
      <c r="B45" s="195"/>
      <c r="C45" s="203" t="s">
        <v>172</v>
      </c>
      <c r="D45" s="195"/>
      <c r="E45" s="205">
        <v>97.397172722000221</v>
      </c>
      <c r="F45" s="205">
        <v>121.59403928544127</v>
      </c>
      <c r="G45" s="207">
        <v>97.397172722000221</v>
      </c>
      <c r="H45" s="208"/>
      <c r="I45" s="196"/>
      <c r="J45" s="202"/>
    </row>
    <row r="46" spans="2:10">
      <c r="B46" s="195"/>
      <c r="C46" s="203" t="s">
        <v>173</v>
      </c>
      <c r="D46" s="195"/>
      <c r="E46" s="205">
        <v>131.75015749399984</v>
      </c>
      <c r="F46" s="205">
        <v>121.59403928544127</v>
      </c>
      <c r="G46" s="207">
        <v>121.59403928544127</v>
      </c>
      <c r="H46" s="208"/>
      <c r="I46" s="196"/>
      <c r="J46" s="202"/>
    </row>
    <row r="47" spans="2:10">
      <c r="B47" s="195"/>
      <c r="C47" s="203" t="s">
        <v>174</v>
      </c>
      <c r="D47" s="195"/>
      <c r="E47" s="205">
        <v>261.28123860799997</v>
      </c>
      <c r="F47" s="205">
        <v>121.59403928544127</v>
      </c>
      <c r="G47" s="207">
        <v>121.59403928544127</v>
      </c>
      <c r="H47" s="208"/>
      <c r="I47" s="196"/>
      <c r="J47" s="202"/>
    </row>
    <row r="48" spans="2:10">
      <c r="B48" s="195"/>
      <c r="C48" s="203" t="s">
        <v>175</v>
      </c>
      <c r="D48" s="195"/>
      <c r="E48" s="205">
        <v>186.32725619599975</v>
      </c>
      <c r="F48" s="205">
        <v>121.59403928544127</v>
      </c>
      <c r="G48" s="207">
        <v>121.59403928544127</v>
      </c>
      <c r="H48" s="208"/>
      <c r="I48" s="196"/>
      <c r="J48" s="202"/>
    </row>
    <row r="49" spans="2:10">
      <c r="B49" s="195"/>
      <c r="C49" s="203" t="s">
        <v>176</v>
      </c>
      <c r="D49" s="195"/>
      <c r="E49" s="205">
        <v>194.03083275399982</v>
      </c>
      <c r="F49" s="205">
        <v>121.59403928544127</v>
      </c>
      <c r="G49" s="207">
        <v>121.59403928544127</v>
      </c>
      <c r="H49" s="208"/>
      <c r="I49" s="196" t="s">
        <v>120</v>
      </c>
      <c r="J49" s="202">
        <v>121.59403928544127</v>
      </c>
    </row>
    <row r="50" spans="2:10">
      <c r="B50" s="195"/>
      <c r="C50" s="203" t="s">
        <v>177</v>
      </c>
      <c r="D50" s="195"/>
      <c r="E50" s="205">
        <v>156.61388492600068</v>
      </c>
      <c r="F50" s="205">
        <v>121.59403928544127</v>
      </c>
      <c r="G50" s="207">
        <v>121.59403928544127</v>
      </c>
      <c r="H50" s="208"/>
      <c r="I50" s="196"/>
      <c r="J50" s="202"/>
    </row>
    <row r="51" spans="2:10">
      <c r="B51" s="195"/>
      <c r="C51" s="203" t="s">
        <v>178</v>
      </c>
      <c r="D51" s="195"/>
      <c r="E51" s="205">
        <v>151.01464206799935</v>
      </c>
      <c r="F51" s="205">
        <v>121.59403928544127</v>
      </c>
      <c r="G51" s="207">
        <v>121.59403928544127</v>
      </c>
      <c r="H51" s="208"/>
      <c r="I51" s="196"/>
      <c r="J51" s="202"/>
    </row>
    <row r="52" spans="2:10">
      <c r="B52" s="195"/>
      <c r="C52" s="203" t="s">
        <v>179</v>
      </c>
      <c r="D52" s="195"/>
      <c r="E52" s="205">
        <v>123.2484825020005</v>
      </c>
      <c r="F52" s="205">
        <v>121.59403928544127</v>
      </c>
      <c r="G52" s="207">
        <v>121.59403928544127</v>
      </c>
      <c r="H52" s="208"/>
      <c r="I52" s="196"/>
      <c r="J52" s="202"/>
    </row>
    <row r="53" spans="2:10">
      <c r="B53" s="195"/>
      <c r="C53" s="203" t="s">
        <v>180</v>
      </c>
      <c r="D53" s="195"/>
      <c r="E53" s="205">
        <v>126.39738593399957</v>
      </c>
      <c r="F53" s="205">
        <v>121.59403928544127</v>
      </c>
      <c r="G53" s="207">
        <v>121.59403928544127</v>
      </c>
      <c r="H53" s="208"/>
      <c r="I53" s="196"/>
      <c r="J53" s="202"/>
    </row>
    <row r="54" spans="2:10">
      <c r="B54" s="195"/>
      <c r="C54" s="203" t="s">
        <v>181</v>
      </c>
      <c r="D54" s="195"/>
      <c r="E54" s="205">
        <v>101.98508724999994</v>
      </c>
      <c r="F54" s="205">
        <v>121.59403928544127</v>
      </c>
      <c r="G54" s="207">
        <v>101.98508724999994</v>
      </c>
      <c r="H54" s="208"/>
      <c r="I54" s="196"/>
      <c r="J54" s="202"/>
    </row>
    <row r="55" spans="2:10">
      <c r="B55" s="195"/>
      <c r="C55" s="203" t="s">
        <v>182</v>
      </c>
      <c r="D55" s="195"/>
      <c r="E55" s="205">
        <v>101.95417584400026</v>
      </c>
      <c r="F55" s="205">
        <v>121.59403928544127</v>
      </c>
      <c r="G55" s="207">
        <v>101.95417584400026</v>
      </c>
      <c r="H55" s="208"/>
      <c r="I55" s="196"/>
      <c r="J55" s="202"/>
    </row>
    <row r="56" spans="2:10">
      <c r="B56" s="195"/>
      <c r="C56" s="203" t="s">
        <v>183</v>
      </c>
      <c r="D56" s="195"/>
      <c r="E56" s="205">
        <v>92.337894834000153</v>
      </c>
      <c r="F56" s="205">
        <v>121.59403928544127</v>
      </c>
      <c r="G56" s="207">
        <v>92.337894834000153</v>
      </c>
      <c r="H56" s="208"/>
      <c r="I56" s="196"/>
      <c r="J56" s="202"/>
    </row>
    <row r="57" spans="2:10">
      <c r="B57" s="195"/>
      <c r="C57" s="203" t="s">
        <v>184</v>
      </c>
      <c r="D57" s="195"/>
      <c r="E57" s="205">
        <v>89.519695271999623</v>
      </c>
      <c r="F57" s="205">
        <v>121.59403928544127</v>
      </c>
      <c r="G57" s="207">
        <v>89.519695271999623</v>
      </c>
      <c r="H57" s="208"/>
      <c r="I57" s="196"/>
      <c r="J57" s="202"/>
    </row>
    <row r="58" spans="2:10">
      <c r="B58" s="195"/>
      <c r="C58" s="203" t="s">
        <v>185</v>
      </c>
      <c r="D58" s="195"/>
      <c r="E58" s="205">
        <v>88.790611620000433</v>
      </c>
      <c r="F58" s="205">
        <v>121.59403928544127</v>
      </c>
      <c r="G58" s="207">
        <v>88.790611620000433</v>
      </c>
      <c r="H58" s="208"/>
      <c r="I58" s="196"/>
      <c r="J58" s="202"/>
    </row>
    <row r="59" spans="2:10">
      <c r="B59" s="195"/>
      <c r="C59" s="203" t="s">
        <v>186</v>
      </c>
      <c r="D59" s="195"/>
      <c r="E59" s="205">
        <v>82.884872703999775</v>
      </c>
      <c r="F59" s="205">
        <v>121.59403928544127</v>
      </c>
      <c r="G59" s="207">
        <v>82.884872703999775</v>
      </c>
      <c r="H59" s="208"/>
      <c r="I59" s="196"/>
      <c r="J59" s="202"/>
    </row>
    <row r="60" spans="2:10">
      <c r="B60" s="195"/>
      <c r="C60" s="203" t="s">
        <v>187</v>
      </c>
      <c r="D60" s="195"/>
      <c r="E60" s="205">
        <v>80.281867278000234</v>
      </c>
      <c r="F60" s="205">
        <v>121.59403928544127</v>
      </c>
      <c r="G60" s="207">
        <v>80.281867278000234</v>
      </c>
      <c r="H60" s="208"/>
      <c r="I60" s="196"/>
      <c r="J60" s="202"/>
    </row>
    <row r="61" spans="2:10">
      <c r="B61" s="195"/>
      <c r="C61" s="203" t="s">
        <v>188</v>
      </c>
      <c r="D61" s="195"/>
      <c r="E61" s="205">
        <v>87.995253632000299</v>
      </c>
      <c r="F61" s="205">
        <v>121.59403928544127</v>
      </c>
      <c r="G61" s="207">
        <v>87.995253632000299</v>
      </c>
      <c r="H61" s="208"/>
      <c r="I61" s="196"/>
      <c r="J61" s="202"/>
    </row>
    <row r="62" spans="2:10">
      <c r="B62" s="195"/>
      <c r="C62" s="203" t="s">
        <v>189</v>
      </c>
      <c r="D62" s="195"/>
      <c r="E62" s="205">
        <v>84.778273327999742</v>
      </c>
      <c r="F62" s="205">
        <v>121.59403928544127</v>
      </c>
      <c r="G62" s="207">
        <v>84.778273327999742</v>
      </c>
      <c r="H62" s="208"/>
      <c r="I62" s="196"/>
      <c r="J62" s="202"/>
    </row>
    <row r="63" spans="2:10">
      <c r="B63" s="195" t="s">
        <v>190</v>
      </c>
      <c r="C63" s="203" t="s">
        <v>191</v>
      </c>
      <c r="D63" s="195"/>
      <c r="E63" s="205">
        <v>78.569219625999835</v>
      </c>
      <c r="F63" s="205">
        <v>121.86565383345805</v>
      </c>
      <c r="G63" s="207">
        <v>78.569219625999835</v>
      </c>
      <c r="H63" s="195"/>
      <c r="I63" s="196"/>
      <c r="J63" s="202"/>
    </row>
    <row r="64" spans="2:10">
      <c r="B64" s="195"/>
      <c r="C64" s="203" t="s">
        <v>192</v>
      </c>
      <c r="D64" s="195"/>
      <c r="E64" s="205">
        <v>78.729144272000468</v>
      </c>
      <c r="F64" s="205">
        <v>121.86565383345805</v>
      </c>
      <c r="G64" s="207">
        <v>78.729144272000468</v>
      </c>
      <c r="H64" s="195"/>
      <c r="I64" s="196"/>
      <c r="J64" s="202"/>
    </row>
    <row r="65" spans="2:10">
      <c r="B65" s="195"/>
      <c r="C65" s="203" t="s">
        <v>193</v>
      </c>
      <c r="D65" s="204"/>
      <c r="E65" s="205">
        <v>77.853596935999249</v>
      </c>
      <c r="F65" s="206">
        <v>121.86565383345805</v>
      </c>
      <c r="G65" s="207">
        <v>77.853596935999249</v>
      </c>
      <c r="H65" s="208"/>
      <c r="I65" s="196"/>
      <c r="J65" s="202"/>
    </row>
    <row r="66" spans="2:10">
      <c r="B66" s="204"/>
      <c r="C66" s="203" t="s">
        <v>194</v>
      </c>
      <c r="D66" s="204"/>
      <c r="E66" s="205">
        <v>84.024676752000616</v>
      </c>
      <c r="F66" s="206">
        <v>121.86565383345805</v>
      </c>
      <c r="G66" s="207">
        <v>84.024676752000616</v>
      </c>
      <c r="H66" s="208"/>
      <c r="I66" s="196"/>
      <c r="J66" s="202"/>
    </row>
    <row r="67" spans="2:10">
      <c r="B67" s="195"/>
      <c r="C67" s="203" t="s">
        <v>195</v>
      </c>
      <c r="D67" s="195"/>
      <c r="E67" s="205">
        <v>98.161687485999821</v>
      </c>
      <c r="F67" s="205">
        <v>121.86565383345805</v>
      </c>
      <c r="G67" s="207">
        <v>98.161687485999821</v>
      </c>
      <c r="H67" s="208"/>
      <c r="I67" s="196"/>
      <c r="J67" s="202"/>
    </row>
    <row r="68" spans="2:10">
      <c r="B68" s="195"/>
      <c r="C68" s="203" t="s">
        <v>196</v>
      </c>
      <c r="D68" s="195"/>
      <c r="E68" s="205">
        <v>110.56219259600017</v>
      </c>
      <c r="F68" s="205">
        <v>121.86565383345805</v>
      </c>
      <c r="G68" s="207">
        <v>110.56219259600017</v>
      </c>
      <c r="H68" s="208"/>
      <c r="I68" s="196"/>
      <c r="J68" s="202"/>
    </row>
    <row r="69" spans="2:10">
      <c r="B69" s="195"/>
      <c r="C69" s="203" t="s">
        <v>197</v>
      </c>
      <c r="D69" s="195"/>
      <c r="E69" s="205">
        <v>106.18836470199956</v>
      </c>
      <c r="F69" s="205">
        <v>121.86565383345805</v>
      </c>
      <c r="G69" s="207">
        <v>106.18836470199956</v>
      </c>
      <c r="H69" s="208"/>
      <c r="I69" s="196"/>
      <c r="J69" s="202"/>
    </row>
    <row r="70" spans="2:10">
      <c r="B70" s="195"/>
      <c r="C70" s="203" t="s">
        <v>198</v>
      </c>
      <c r="D70" s="195"/>
      <c r="E70" s="205">
        <v>96.101246392000434</v>
      </c>
      <c r="F70" s="205">
        <v>121.86565383345805</v>
      </c>
      <c r="G70" s="207">
        <v>96.101246392000434</v>
      </c>
      <c r="H70" s="208"/>
      <c r="I70" s="196"/>
      <c r="J70" s="202"/>
    </row>
    <row r="71" spans="2:10">
      <c r="B71" s="195"/>
      <c r="C71" s="203" t="s">
        <v>199</v>
      </c>
      <c r="D71" s="195"/>
      <c r="E71" s="205">
        <v>93.587625871999521</v>
      </c>
      <c r="F71" s="205">
        <v>121.86565383345805</v>
      </c>
      <c r="G71" s="207">
        <v>93.587625871999521</v>
      </c>
      <c r="H71" s="208"/>
      <c r="I71" s="196"/>
      <c r="J71" s="202"/>
    </row>
    <row r="72" spans="2:10">
      <c r="B72" s="195"/>
      <c r="C72" s="203" t="s">
        <v>200</v>
      </c>
      <c r="D72" s="195"/>
      <c r="E72" s="205">
        <v>93.382853536000553</v>
      </c>
      <c r="F72" s="205">
        <v>121.86565383345805</v>
      </c>
      <c r="G72" s="207">
        <v>93.382853536000553</v>
      </c>
      <c r="H72" s="208"/>
      <c r="I72" s="196"/>
      <c r="J72" s="202"/>
    </row>
    <row r="73" spans="2:10">
      <c r="B73" s="195"/>
      <c r="C73" s="203" t="s">
        <v>201</v>
      </c>
      <c r="D73" s="195"/>
      <c r="E73" s="205">
        <v>91.335976969999876</v>
      </c>
      <c r="F73" s="205">
        <v>121.86565383345805</v>
      </c>
      <c r="G73" s="207">
        <v>91.335976969999876</v>
      </c>
      <c r="H73" s="208"/>
      <c r="I73" s="196"/>
      <c r="J73" s="202"/>
    </row>
    <row r="74" spans="2:10">
      <c r="B74" s="195"/>
      <c r="C74" s="203" t="s">
        <v>202</v>
      </c>
      <c r="D74" s="195"/>
      <c r="E74" s="205">
        <v>116.33127781000009</v>
      </c>
      <c r="F74" s="205">
        <v>121.86565383345805</v>
      </c>
      <c r="G74" s="207">
        <v>116.33127781000009</v>
      </c>
      <c r="H74" s="208"/>
      <c r="I74" s="196"/>
      <c r="J74" s="202"/>
    </row>
    <row r="75" spans="2:10">
      <c r="B75" s="195"/>
      <c r="C75" s="203" t="s">
        <v>203</v>
      </c>
      <c r="D75" s="195"/>
      <c r="E75" s="205">
        <v>87.208041061999964</v>
      </c>
      <c r="F75" s="205">
        <v>121.86565383345805</v>
      </c>
      <c r="G75" s="207">
        <v>87.208041061999964</v>
      </c>
      <c r="H75" s="208"/>
      <c r="I75" s="196"/>
      <c r="J75" s="202"/>
    </row>
    <row r="76" spans="2:10">
      <c r="B76" s="195"/>
      <c r="C76" s="203" t="s">
        <v>204</v>
      </c>
      <c r="D76" s="195"/>
      <c r="E76" s="205">
        <v>93.841022537999606</v>
      </c>
      <c r="F76" s="205">
        <v>121.86565383345805</v>
      </c>
      <c r="G76" s="207">
        <v>93.841022537999606</v>
      </c>
      <c r="H76" s="208"/>
      <c r="I76" s="196"/>
      <c r="J76" s="202"/>
    </row>
    <row r="77" spans="2:10">
      <c r="B77" s="195"/>
      <c r="C77" s="203" t="s">
        <v>205</v>
      </c>
      <c r="D77" s="195"/>
      <c r="E77" s="205">
        <v>77.110101530000378</v>
      </c>
      <c r="F77" s="205">
        <v>121.86565383345805</v>
      </c>
      <c r="G77" s="207">
        <v>77.110101530000378</v>
      </c>
      <c r="H77" s="208"/>
      <c r="I77" s="196" t="s">
        <v>121</v>
      </c>
      <c r="J77" s="202">
        <v>121.86565383345805</v>
      </c>
    </row>
    <row r="78" spans="2:10">
      <c r="B78" s="195"/>
      <c r="C78" s="203" t="s">
        <v>206</v>
      </c>
      <c r="D78" s="195"/>
      <c r="E78" s="205">
        <v>80.141746747999875</v>
      </c>
      <c r="F78" s="205">
        <v>121.86565383345805</v>
      </c>
      <c r="G78" s="207">
        <v>80.141746747999875</v>
      </c>
      <c r="H78" s="208"/>
      <c r="I78" s="196"/>
      <c r="J78" s="202"/>
    </row>
    <row r="79" spans="2:10">
      <c r="B79" s="195"/>
      <c r="C79" s="203" t="s">
        <v>207</v>
      </c>
      <c r="D79" s="195"/>
      <c r="E79" s="205">
        <v>70.557616206000262</v>
      </c>
      <c r="F79" s="205">
        <v>121.86565383345805</v>
      </c>
      <c r="G79" s="207">
        <v>70.557616206000262</v>
      </c>
      <c r="H79" s="208"/>
      <c r="I79" s="196"/>
      <c r="J79" s="202"/>
    </row>
    <row r="80" spans="2:10">
      <c r="B80" s="195"/>
      <c r="C80" s="203" t="s">
        <v>208</v>
      </c>
      <c r="D80" s="195"/>
      <c r="E80" s="205">
        <v>67.843051219999168</v>
      </c>
      <c r="F80" s="205">
        <v>121.86565383345805</v>
      </c>
      <c r="G80" s="207">
        <v>67.843051219999168</v>
      </c>
      <c r="H80" s="208"/>
      <c r="I80" s="196"/>
      <c r="J80" s="202"/>
    </row>
    <row r="81" spans="2:10">
      <c r="B81" s="195"/>
      <c r="C81" s="203" t="s">
        <v>209</v>
      </c>
      <c r="D81" s="195"/>
      <c r="E81" s="205">
        <v>89.068449022000422</v>
      </c>
      <c r="F81" s="205">
        <v>121.86565383345805</v>
      </c>
      <c r="G81" s="207">
        <v>89.068449022000422</v>
      </c>
      <c r="H81" s="208"/>
      <c r="I81" s="196"/>
      <c r="J81" s="202"/>
    </row>
    <row r="82" spans="2:10">
      <c r="B82" s="195"/>
      <c r="C82" s="203" t="s">
        <v>210</v>
      </c>
      <c r="D82" s="195"/>
      <c r="E82" s="205">
        <v>68.425539755999637</v>
      </c>
      <c r="F82" s="205">
        <v>121.86565383345805</v>
      </c>
      <c r="G82" s="207">
        <v>68.425539755999637</v>
      </c>
      <c r="H82" s="208"/>
      <c r="I82" s="196"/>
      <c r="J82" s="202"/>
    </row>
    <row r="83" spans="2:10">
      <c r="B83" s="195"/>
      <c r="C83" s="203" t="s">
        <v>211</v>
      </c>
      <c r="D83" s="195"/>
      <c r="E83" s="205">
        <v>70.426230386000228</v>
      </c>
      <c r="F83" s="205">
        <v>121.86565383345805</v>
      </c>
      <c r="G83" s="207">
        <v>70.426230386000228</v>
      </c>
      <c r="H83" s="208"/>
      <c r="I83" s="196"/>
      <c r="J83" s="202"/>
    </row>
    <row r="84" spans="2:10">
      <c r="B84" s="195"/>
      <c r="C84" s="203" t="s">
        <v>212</v>
      </c>
      <c r="D84" s="195"/>
      <c r="E84" s="205">
        <v>69.120999780000616</v>
      </c>
      <c r="F84" s="205">
        <v>121.86565383345805</v>
      </c>
      <c r="G84" s="207">
        <v>69.120999780000616</v>
      </c>
      <c r="H84" s="208"/>
      <c r="I84" s="196"/>
      <c r="J84" s="202"/>
    </row>
    <row r="85" spans="2:10">
      <c r="B85" s="195"/>
      <c r="C85" s="203" t="s">
        <v>213</v>
      </c>
      <c r="D85" s="195"/>
      <c r="E85" s="205">
        <v>65.557339009999964</v>
      </c>
      <c r="F85" s="205">
        <v>121.86565383345805</v>
      </c>
      <c r="G85" s="207">
        <v>65.557339009999964</v>
      </c>
      <c r="H85" s="208"/>
      <c r="I85" s="196"/>
      <c r="J85" s="202"/>
    </row>
    <row r="86" spans="2:10">
      <c r="B86" s="195"/>
      <c r="C86" s="203" t="s">
        <v>214</v>
      </c>
      <c r="D86" s="195"/>
      <c r="E86" s="205">
        <v>92.618067891999743</v>
      </c>
      <c r="F86" s="205">
        <v>121.86565383345805</v>
      </c>
      <c r="G86" s="207">
        <v>92.618067891999743</v>
      </c>
      <c r="H86" s="208"/>
      <c r="I86" s="196"/>
      <c r="J86" s="202"/>
    </row>
    <row r="87" spans="2:10">
      <c r="B87" s="195"/>
      <c r="C87" s="203" t="s">
        <v>215</v>
      </c>
      <c r="D87" s="195"/>
      <c r="E87" s="205">
        <v>72.624456459999564</v>
      </c>
      <c r="F87" s="205">
        <v>121.86565383345805</v>
      </c>
      <c r="G87" s="207">
        <v>72.624456459999564</v>
      </c>
      <c r="H87" s="208"/>
      <c r="I87" s="196"/>
      <c r="J87" s="202"/>
    </row>
    <row r="88" spans="2:10">
      <c r="B88" s="195"/>
      <c r="C88" s="203" t="s">
        <v>216</v>
      </c>
      <c r="D88" s="195"/>
      <c r="E88" s="205">
        <v>91.763044690000683</v>
      </c>
      <c r="F88" s="205">
        <v>121.86565383345805</v>
      </c>
      <c r="G88" s="207">
        <v>91.763044690000683</v>
      </c>
      <c r="H88" s="208"/>
      <c r="I88" s="196"/>
      <c r="J88" s="202"/>
    </row>
    <row r="89" spans="2:10">
      <c r="B89" s="195"/>
      <c r="C89" s="203" t="s">
        <v>217</v>
      </c>
      <c r="D89" s="195"/>
      <c r="E89" s="205">
        <v>92.736862681999767</v>
      </c>
      <c r="F89" s="205">
        <v>121.86565383345805</v>
      </c>
      <c r="G89" s="207">
        <v>92.736862681999767</v>
      </c>
      <c r="H89" s="208"/>
      <c r="I89" s="196"/>
      <c r="J89" s="202"/>
    </row>
    <row r="90" spans="2:10">
      <c r="B90" s="195"/>
      <c r="C90" s="203" t="s">
        <v>218</v>
      </c>
      <c r="D90" s="195"/>
      <c r="E90" s="205">
        <v>87.911533190000057</v>
      </c>
      <c r="F90" s="205">
        <v>121.86565383345805</v>
      </c>
      <c r="G90" s="207">
        <v>87.911533190000057</v>
      </c>
      <c r="H90" s="208"/>
      <c r="I90" s="196"/>
      <c r="J90" s="202"/>
    </row>
    <row r="91" spans="2:10">
      <c r="B91" s="195"/>
      <c r="C91" s="203" t="s">
        <v>219</v>
      </c>
      <c r="D91" s="195"/>
      <c r="E91" s="205">
        <v>84.938549743999815</v>
      </c>
      <c r="F91" s="205">
        <v>121.86565383345805</v>
      </c>
      <c r="G91" s="207">
        <v>84.938549743999815</v>
      </c>
      <c r="H91" s="208"/>
      <c r="I91" s="196"/>
      <c r="J91" s="202"/>
    </row>
    <row r="92" spans="2:10">
      <c r="B92" s="195"/>
      <c r="C92" s="203" t="s">
        <v>220</v>
      </c>
      <c r="D92" s="195"/>
      <c r="E92" s="205">
        <v>91.524458749999582</v>
      </c>
      <c r="F92" s="205">
        <v>121.86565383345805</v>
      </c>
      <c r="G92" s="207">
        <v>91.524458749999582</v>
      </c>
      <c r="H92" s="208"/>
      <c r="I92" s="196"/>
      <c r="J92" s="202"/>
    </row>
    <row r="93" spans="2:10">
      <c r="B93" s="195"/>
      <c r="C93" s="203" t="s">
        <v>221</v>
      </c>
      <c r="D93" s="195"/>
      <c r="E93" s="205">
        <v>88.348820120000767</v>
      </c>
      <c r="F93" s="205">
        <v>121.86565383345805</v>
      </c>
      <c r="G93" s="207">
        <v>88.348820120000767</v>
      </c>
      <c r="H93" s="208"/>
      <c r="I93" s="196"/>
      <c r="J93" s="202"/>
    </row>
    <row r="94" spans="2:10">
      <c r="B94" s="195" t="s">
        <v>222</v>
      </c>
      <c r="C94" s="203" t="s">
        <v>223</v>
      </c>
      <c r="D94" s="195"/>
      <c r="E94" s="205">
        <v>50.352269123999868</v>
      </c>
      <c r="F94" s="205">
        <v>124.56999026068334</v>
      </c>
      <c r="G94" s="207">
        <v>50.352269123999868</v>
      </c>
      <c r="H94" s="195"/>
      <c r="I94" s="196"/>
      <c r="J94" s="202"/>
    </row>
    <row r="95" spans="2:10">
      <c r="B95" s="204"/>
      <c r="C95" s="209" t="s">
        <v>224</v>
      </c>
      <c r="D95" s="204"/>
      <c r="E95" s="205">
        <v>104.53455092400009</v>
      </c>
      <c r="F95" s="206">
        <v>124.56999026068334</v>
      </c>
      <c r="G95" s="207">
        <v>104.53455092400009</v>
      </c>
      <c r="H95" s="195"/>
      <c r="I95" s="196"/>
      <c r="J95" s="202"/>
    </row>
    <row r="96" spans="2:10">
      <c r="B96" s="195"/>
      <c r="C96" s="203" t="s">
        <v>225</v>
      </c>
      <c r="D96" s="204"/>
      <c r="E96" s="205">
        <v>68.399094653999214</v>
      </c>
      <c r="F96" s="206">
        <v>124.56999026068334</v>
      </c>
      <c r="G96" s="207">
        <v>68.399094653999214</v>
      </c>
      <c r="H96" s="208"/>
      <c r="I96" s="196"/>
      <c r="J96" s="202"/>
    </row>
    <row r="97" spans="2:10">
      <c r="B97" s="204"/>
      <c r="C97" s="203" t="s">
        <v>226</v>
      </c>
      <c r="D97" s="204"/>
      <c r="E97" s="205">
        <v>70.405811476000181</v>
      </c>
      <c r="F97" s="206">
        <v>124.56999026068334</v>
      </c>
      <c r="G97" s="207">
        <v>70.405811476000181</v>
      </c>
      <c r="H97" s="208"/>
      <c r="I97" s="196"/>
      <c r="J97" s="202"/>
    </row>
    <row r="98" spans="2:10">
      <c r="B98" s="195"/>
      <c r="C98" s="203" t="s">
        <v>227</v>
      </c>
      <c r="D98" s="195"/>
      <c r="E98" s="205">
        <v>68.117350422000243</v>
      </c>
      <c r="F98" s="205">
        <v>124.56999026068334</v>
      </c>
      <c r="G98" s="207">
        <v>68.117350422000243</v>
      </c>
      <c r="H98" s="208"/>
      <c r="I98" s="196"/>
      <c r="J98" s="202"/>
    </row>
    <row r="99" spans="2:10">
      <c r="B99" s="195"/>
      <c r="C99" s="203" t="s">
        <v>228</v>
      </c>
      <c r="D99" s="195"/>
      <c r="E99" s="205">
        <v>61.268930777999557</v>
      </c>
      <c r="F99" s="205">
        <v>124.56999026068334</v>
      </c>
      <c r="G99" s="207">
        <v>61.268930777999557</v>
      </c>
      <c r="H99" s="208"/>
      <c r="I99" s="196"/>
      <c r="J99" s="202"/>
    </row>
    <row r="100" spans="2:10">
      <c r="B100" s="195"/>
      <c r="C100" s="203" t="s">
        <v>229</v>
      </c>
      <c r="D100" s="195"/>
      <c r="E100" s="205">
        <v>52.591938492000203</v>
      </c>
      <c r="F100" s="205">
        <v>124.56999026068334</v>
      </c>
      <c r="G100" s="207">
        <v>52.591938492000203</v>
      </c>
      <c r="H100" s="208"/>
      <c r="I100" s="196"/>
      <c r="J100" s="202"/>
    </row>
    <row r="101" spans="2:10">
      <c r="B101" s="195"/>
      <c r="C101" s="203" t="s">
        <v>230</v>
      </c>
      <c r="D101" s="195"/>
      <c r="E101" s="205">
        <v>60.950289219999839</v>
      </c>
      <c r="F101" s="205">
        <v>124.56999026068334</v>
      </c>
      <c r="G101" s="207">
        <v>60.950289219999839</v>
      </c>
      <c r="H101" s="208"/>
      <c r="I101" s="196"/>
      <c r="J101" s="202"/>
    </row>
    <row r="102" spans="2:10">
      <c r="B102" s="195"/>
      <c r="C102" s="203" t="s">
        <v>231</v>
      </c>
      <c r="D102" s="195"/>
      <c r="E102" s="205">
        <v>68.996165410000259</v>
      </c>
      <c r="F102" s="205">
        <v>124.56999026068334</v>
      </c>
      <c r="G102" s="207">
        <v>68.996165410000259</v>
      </c>
      <c r="H102" s="208"/>
      <c r="I102" s="196"/>
      <c r="J102" s="202"/>
    </row>
    <row r="103" spans="2:10">
      <c r="B103" s="195"/>
      <c r="C103" s="203" t="s">
        <v>232</v>
      </c>
      <c r="D103" s="195"/>
      <c r="E103" s="205">
        <v>50.235958724000128</v>
      </c>
      <c r="F103" s="205">
        <v>124.56999026068334</v>
      </c>
      <c r="G103" s="207">
        <v>50.235958724000128</v>
      </c>
      <c r="H103" s="208"/>
      <c r="I103" s="196"/>
      <c r="J103" s="202"/>
    </row>
    <row r="104" spans="2:10">
      <c r="B104" s="195"/>
      <c r="C104" s="203" t="s">
        <v>233</v>
      </c>
      <c r="D104" s="195"/>
      <c r="E104" s="205">
        <v>48.389794138000362</v>
      </c>
      <c r="F104" s="205">
        <v>124.56999026068334</v>
      </c>
      <c r="G104" s="207">
        <v>48.389794138000362</v>
      </c>
      <c r="H104" s="208"/>
      <c r="I104" s="196"/>
      <c r="J104" s="202"/>
    </row>
    <row r="105" spans="2:10">
      <c r="B105" s="195"/>
      <c r="C105" s="203" t="s">
        <v>234</v>
      </c>
      <c r="D105" s="195"/>
      <c r="E105" s="205">
        <v>60.117869601999587</v>
      </c>
      <c r="F105" s="205">
        <v>124.56999026068334</v>
      </c>
      <c r="G105" s="207">
        <v>60.117869601999587</v>
      </c>
      <c r="H105" s="208"/>
      <c r="I105" s="196"/>
      <c r="J105" s="202"/>
    </row>
    <row r="106" spans="2:10">
      <c r="B106" s="195"/>
      <c r="C106" s="203" t="s">
        <v>235</v>
      </c>
      <c r="D106" s="195"/>
      <c r="E106" s="205">
        <v>47.288735300000091</v>
      </c>
      <c r="F106" s="205">
        <v>124.56999026068334</v>
      </c>
      <c r="G106" s="207">
        <v>47.288735300000091</v>
      </c>
      <c r="H106" s="208"/>
      <c r="I106" s="196"/>
      <c r="J106" s="202"/>
    </row>
    <row r="107" spans="2:10">
      <c r="B107" s="195"/>
      <c r="C107" s="203" t="s">
        <v>236</v>
      </c>
      <c r="D107" s="195"/>
      <c r="E107" s="205">
        <v>57.062085407999824</v>
      </c>
      <c r="F107" s="205">
        <v>124.56999026068334</v>
      </c>
      <c r="G107" s="207">
        <v>57.062085407999824</v>
      </c>
      <c r="H107" s="208"/>
      <c r="I107" s="196"/>
      <c r="J107" s="202"/>
    </row>
    <row r="108" spans="2:10">
      <c r="B108" s="195"/>
      <c r="C108" s="203" t="s">
        <v>237</v>
      </c>
      <c r="D108" s="195"/>
      <c r="E108" s="205">
        <v>48.91781325599991</v>
      </c>
      <c r="F108" s="205">
        <v>124.56999026068334</v>
      </c>
      <c r="G108" s="207">
        <v>48.91781325599991</v>
      </c>
      <c r="H108" s="208"/>
      <c r="I108" s="196" t="s">
        <v>122</v>
      </c>
      <c r="J108" s="202">
        <v>124.56999026068334</v>
      </c>
    </row>
    <row r="109" spans="2:10">
      <c r="B109" s="195"/>
      <c r="C109" s="203" t="s">
        <v>238</v>
      </c>
      <c r="D109" s="195"/>
      <c r="E109" s="205">
        <v>54.182635689999991</v>
      </c>
      <c r="F109" s="205">
        <v>124.56999026068334</v>
      </c>
      <c r="G109" s="207">
        <v>54.182635689999991</v>
      </c>
      <c r="H109" s="208"/>
      <c r="I109" s="196"/>
      <c r="J109" s="202"/>
    </row>
    <row r="110" spans="2:10">
      <c r="B110" s="195"/>
      <c r="C110" s="203" t="s">
        <v>239</v>
      </c>
      <c r="D110" s="195"/>
      <c r="E110" s="205">
        <v>41.69241370000065</v>
      </c>
      <c r="F110" s="205">
        <v>124.56999026068334</v>
      </c>
      <c r="G110" s="207">
        <v>41.69241370000065</v>
      </c>
      <c r="H110" s="208"/>
      <c r="I110" s="196"/>
      <c r="J110" s="202"/>
    </row>
    <row r="111" spans="2:10">
      <c r="B111" s="195"/>
      <c r="C111" s="203" t="s">
        <v>240</v>
      </c>
      <c r="D111" s="195"/>
      <c r="E111" s="205">
        <v>42.954923417999204</v>
      </c>
      <c r="F111" s="205">
        <v>124.56999026068334</v>
      </c>
      <c r="G111" s="207">
        <v>42.954923417999204</v>
      </c>
      <c r="H111" s="208"/>
      <c r="I111" s="196"/>
      <c r="J111" s="202"/>
    </row>
    <row r="112" spans="2:10">
      <c r="B112" s="195"/>
      <c r="C112" s="203" t="s">
        <v>241</v>
      </c>
      <c r="D112" s="195"/>
      <c r="E112" s="205">
        <v>49.269046782000345</v>
      </c>
      <c r="F112" s="205">
        <v>124.56999026068334</v>
      </c>
      <c r="G112" s="207">
        <v>49.269046782000345</v>
      </c>
      <c r="H112" s="208"/>
      <c r="I112" s="196"/>
      <c r="J112" s="202"/>
    </row>
    <row r="113" spans="2:10">
      <c r="B113" s="195"/>
      <c r="C113" s="203" t="s">
        <v>242</v>
      </c>
      <c r="D113" s="195"/>
      <c r="E113" s="205">
        <v>39.245910387999849</v>
      </c>
      <c r="F113" s="205">
        <v>124.56999026068334</v>
      </c>
      <c r="G113" s="207">
        <v>39.245910387999849</v>
      </c>
      <c r="H113" s="208"/>
      <c r="I113" s="196"/>
      <c r="J113" s="202"/>
    </row>
    <row r="114" spans="2:10">
      <c r="B114" s="195"/>
      <c r="C114" s="203" t="s">
        <v>243</v>
      </c>
      <c r="D114" s="195"/>
      <c r="E114" s="205">
        <v>35.626072822000268</v>
      </c>
      <c r="F114" s="205">
        <v>124.56999026068334</v>
      </c>
      <c r="G114" s="207">
        <v>35.626072822000268</v>
      </c>
      <c r="H114" s="208"/>
      <c r="I114" s="196"/>
      <c r="J114" s="202"/>
    </row>
    <row r="115" spans="2:10">
      <c r="B115" s="195"/>
      <c r="C115" s="203" t="s">
        <v>244</v>
      </c>
      <c r="D115" s="195"/>
      <c r="E115" s="205">
        <v>38.641712047999505</v>
      </c>
      <c r="F115" s="205">
        <v>124.56999026068334</v>
      </c>
      <c r="G115" s="207">
        <v>38.641712047999505</v>
      </c>
      <c r="H115" s="208"/>
      <c r="I115" s="196"/>
      <c r="J115" s="202"/>
    </row>
    <row r="116" spans="2:10">
      <c r="B116" s="195"/>
      <c r="C116" s="203" t="s">
        <v>245</v>
      </c>
      <c r="D116" s="195"/>
      <c r="E116" s="205">
        <v>45.58477872600065</v>
      </c>
      <c r="F116" s="205">
        <v>124.56999026068334</v>
      </c>
      <c r="G116" s="207">
        <v>45.58477872600065</v>
      </c>
      <c r="H116" s="208"/>
      <c r="I116" s="196"/>
      <c r="J116" s="202"/>
    </row>
    <row r="117" spans="2:10">
      <c r="B117" s="195"/>
      <c r="C117" s="203" t="s">
        <v>246</v>
      </c>
      <c r="D117" s="195"/>
      <c r="E117" s="205">
        <v>25.279467405999757</v>
      </c>
      <c r="F117" s="205">
        <v>124.56999026068334</v>
      </c>
      <c r="G117" s="207">
        <v>25.279467405999757</v>
      </c>
      <c r="H117" s="208"/>
      <c r="I117" s="196"/>
      <c r="J117" s="202"/>
    </row>
    <row r="118" spans="2:10">
      <c r="B118" s="195"/>
      <c r="C118" s="203" t="s">
        <v>247</v>
      </c>
      <c r="D118" s="195"/>
      <c r="E118" s="205">
        <v>37.94497552999983</v>
      </c>
      <c r="F118" s="205">
        <v>124.56999026068334</v>
      </c>
      <c r="G118" s="207">
        <v>37.94497552999983</v>
      </c>
      <c r="H118" s="208"/>
      <c r="I118" s="196"/>
      <c r="J118" s="202"/>
    </row>
    <row r="119" spans="2:10">
      <c r="B119" s="195"/>
      <c r="C119" s="203" t="s">
        <v>248</v>
      </c>
      <c r="D119" s="195"/>
      <c r="E119" s="205">
        <v>45.971260284000628</v>
      </c>
      <c r="F119" s="205">
        <v>124.56999026068334</v>
      </c>
      <c r="G119" s="207">
        <v>45.971260284000628</v>
      </c>
      <c r="H119" s="208"/>
      <c r="I119" s="196"/>
      <c r="J119" s="202"/>
    </row>
    <row r="120" spans="2:10">
      <c r="B120" s="195"/>
      <c r="C120" s="203" t="s">
        <v>249</v>
      </c>
      <c r="D120" s="195"/>
      <c r="E120" s="205">
        <v>36.412935001999109</v>
      </c>
      <c r="F120" s="205">
        <v>124.56999026068334</v>
      </c>
      <c r="G120" s="207">
        <v>36.412935001999109</v>
      </c>
      <c r="H120" s="208"/>
      <c r="I120" s="196"/>
      <c r="J120" s="202"/>
    </row>
    <row r="121" spans="2:10">
      <c r="B121" s="195"/>
      <c r="C121" s="203" t="s">
        <v>250</v>
      </c>
      <c r="D121" s="195"/>
      <c r="E121" s="205">
        <v>38.012882802000547</v>
      </c>
      <c r="F121" s="205">
        <v>124.56999026068334</v>
      </c>
      <c r="G121" s="207">
        <v>38.012882802000547</v>
      </c>
      <c r="H121" s="208"/>
      <c r="I121" s="196"/>
      <c r="J121" s="202"/>
    </row>
    <row r="122" spans="2:10">
      <c r="B122" s="195"/>
      <c r="C122" s="203" t="s">
        <v>251</v>
      </c>
      <c r="D122" s="195"/>
      <c r="E122" s="205">
        <v>31.611246863999664</v>
      </c>
      <c r="F122" s="205">
        <v>124.56999026068334</v>
      </c>
      <c r="G122" s="207">
        <v>31.611246863999664</v>
      </c>
      <c r="H122" s="208"/>
      <c r="I122" s="196"/>
      <c r="J122" s="202"/>
    </row>
    <row r="123" spans="2:10">
      <c r="B123" s="195"/>
      <c r="C123" s="203" t="s">
        <v>252</v>
      </c>
      <c r="D123" s="195"/>
      <c r="E123" s="205">
        <v>65.674594078000027</v>
      </c>
      <c r="F123" s="205">
        <v>124.56999026068334</v>
      </c>
      <c r="G123" s="207">
        <v>65.674594078000027</v>
      </c>
      <c r="H123" s="208"/>
      <c r="I123" s="196"/>
      <c r="J123" s="202"/>
    </row>
    <row r="124" spans="2:10">
      <c r="B124" s="195" t="s">
        <v>253</v>
      </c>
      <c r="C124" s="203" t="s">
        <v>254</v>
      </c>
      <c r="D124" s="195"/>
      <c r="E124" s="205">
        <v>47.881841462000089</v>
      </c>
      <c r="F124" s="205">
        <v>107.09627122369358</v>
      </c>
      <c r="G124" s="207">
        <v>47.881841462000089</v>
      </c>
      <c r="H124" s="208"/>
      <c r="I124" s="196"/>
      <c r="J124" s="202"/>
    </row>
    <row r="125" spans="2:10">
      <c r="B125" s="195"/>
      <c r="C125" s="203" t="s">
        <v>255</v>
      </c>
      <c r="D125" s="195"/>
      <c r="E125" s="205">
        <v>34.552846632000112</v>
      </c>
      <c r="F125" s="205">
        <v>107.09627122369358</v>
      </c>
      <c r="G125" s="207">
        <v>34.552846632000112</v>
      </c>
      <c r="H125" s="195"/>
      <c r="I125" s="196"/>
      <c r="J125" s="202"/>
    </row>
    <row r="126" spans="2:10">
      <c r="B126" s="204"/>
      <c r="C126" s="209" t="s">
        <v>256</v>
      </c>
      <c r="D126" s="204"/>
      <c r="E126" s="205">
        <v>37.44059208399964</v>
      </c>
      <c r="F126" s="206">
        <v>107.09627122369358</v>
      </c>
      <c r="G126" s="207">
        <v>37.44059208399964</v>
      </c>
      <c r="H126" s="195"/>
      <c r="I126" s="196"/>
      <c r="J126" s="202"/>
    </row>
    <row r="127" spans="2:10">
      <c r="B127" s="195"/>
      <c r="C127" s="203" t="s">
        <v>257</v>
      </c>
      <c r="D127" s="204"/>
      <c r="E127" s="205">
        <v>27.251807492000633</v>
      </c>
      <c r="F127" s="206">
        <v>107.09627122369358</v>
      </c>
      <c r="G127" s="207">
        <v>27.251807492000633</v>
      </c>
      <c r="H127" s="208"/>
      <c r="I127" s="196"/>
      <c r="J127" s="202"/>
    </row>
    <row r="128" spans="2:10">
      <c r="B128" s="204"/>
      <c r="C128" s="203" t="s">
        <v>258</v>
      </c>
      <c r="D128" s="204"/>
      <c r="E128" s="205">
        <v>57.147915550000072</v>
      </c>
      <c r="F128" s="206">
        <v>107.09627122369358</v>
      </c>
      <c r="G128" s="207">
        <v>57.147915550000072</v>
      </c>
      <c r="H128" s="208"/>
      <c r="I128" s="196"/>
      <c r="J128" s="202"/>
    </row>
    <row r="129" spans="2:10">
      <c r="B129" s="195"/>
      <c r="C129" s="203" t="s">
        <v>259</v>
      </c>
      <c r="D129" s="195"/>
      <c r="E129" s="205">
        <v>54.309371110000129</v>
      </c>
      <c r="F129" s="205">
        <v>107.09627122369358</v>
      </c>
      <c r="G129" s="207">
        <v>54.309371110000129</v>
      </c>
      <c r="H129" s="208"/>
      <c r="I129" s="196"/>
      <c r="J129" s="202"/>
    </row>
    <row r="130" spans="2:10">
      <c r="B130" s="195"/>
      <c r="C130" s="203" t="s">
        <v>260</v>
      </c>
      <c r="D130" s="195"/>
      <c r="E130" s="205">
        <v>55.647618377999621</v>
      </c>
      <c r="F130" s="205">
        <v>107.09627122369358</v>
      </c>
      <c r="G130" s="207">
        <v>55.647618377999621</v>
      </c>
      <c r="H130" s="208"/>
      <c r="I130" s="196"/>
      <c r="J130" s="202"/>
    </row>
    <row r="131" spans="2:10">
      <c r="B131" s="195"/>
      <c r="C131" s="203" t="s">
        <v>261</v>
      </c>
      <c r="D131" s="195"/>
      <c r="E131" s="205">
        <v>39.89573734600004</v>
      </c>
      <c r="F131" s="205">
        <v>107.09627122369358</v>
      </c>
      <c r="G131" s="207">
        <v>39.89573734600004</v>
      </c>
      <c r="H131" s="208"/>
      <c r="I131" s="196"/>
      <c r="J131" s="202"/>
    </row>
    <row r="132" spans="2:10">
      <c r="B132" s="195"/>
      <c r="C132" s="203" t="s">
        <v>262</v>
      </c>
      <c r="D132" s="195"/>
      <c r="E132" s="205">
        <v>44.97566751600003</v>
      </c>
      <c r="F132" s="205">
        <v>107.09627122369358</v>
      </c>
      <c r="G132" s="207">
        <v>44.97566751600003</v>
      </c>
      <c r="H132" s="208"/>
      <c r="I132" s="196"/>
      <c r="J132" s="202"/>
    </row>
    <row r="133" spans="2:10">
      <c r="B133" s="195"/>
      <c r="C133" s="203" t="s">
        <v>263</v>
      </c>
      <c r="D133" s="195"/>
      <c r="E133" s="205">
        <v>52.482749465999824</v>
      </c>
      <c r="F133" s="205">
        <v>107.09627122369358</v>
      </c>
      <c r="G133" s="207">
        <v>52.482749465999824</v>
      </c>
      <c r="H133" s="208"/>
      <c r="I133" s="196"/>
      <c r="J133" s="202"/>
    </row>
    <row r="134" spans="2:10">
      <c r="B134" s="195"/>
      <c r="C134" s="203" t="s">
        <v>264</v>
      </c>
      <c r="D134" s="195"/>
      <c r="E134" s="205">
        <v>85.533420404000196</v>
      </c>
      <c r="F134" s="205">
        <v>107.09627122369358</v>
      </c>
      <c r="G134" s="207">
        <v>85.533420404000196</v>
      </c>
      <c r="H134" s="208"/>
      <c r="I134" s="196"/>
      <c r="J134" s="202"/>
    </row>
    <row r="135" spans="2:10">
      <c r="B135" s="195"/>
      <c r="C135" s="203" t="s">
        <v>265</v>
      </c>
      <c r="D135" s="195"/>
      <c r="E135" s="205">
        <v>57.370332081999486</v>
      </c>
      <c r="F135" s="205">
        <v>107.09627122369358</v>
      </c>
      <c r="G135" s="207">
        <v>57.370332081999486</v>
      </c>
      <c r="H135" s="208"/>
      <c r="I135" s="196"/>
      <c r="J135" s="202"/>
    </row>
    <row r="136" spans="2:10">
      <c r="B136" s="195"/>
      <c r="C136" s="203" t="s">
        <v>266</v>
      </c>
      <c r="D136" s="195"/>
      <c r="E136" s="205">
        <v>93.696607060000687</v>
      </c>
      <c r="F136" s="205">
        <v>107.09627122369358</v>
      </c>
      <c r="G136" s="207">
        <v>93.696607060000687</v>
      </c>
      <c r="H136" s="208"/>
      <c r="I136" s="196"/>
      <c r="J136" s="202"/>
    </row>
    <row r="137" spans="2:10">
      <c r="B137" s="195"/>
      <c r="C137" s="203" t="s">
        <v>267</v>
      </c>
      <c r="D137" s="195"/>
      <c r="E137" s="205">
        <v>162.60134454599967</v>
      </c>
      <c r="F137" s="205">
        <v>107.09627122369358</v>
      </c>
      <c r="G137" s="207">
        <v>107.09627122369358</v>
      </c>
      <c r="H137" s="208"/>
      <c r="I137" s="196"/>
      <c r="J137" s="202"/>
    </row>
    <row r="138" spans="2:10">
      <c r="B138" s="195"/>
      <c r="C138" s="203" t="s">
        <v>268</v>
      </c>
      <c r="D138" s="195"/>
      <c r="E138" s="205">
        <v>74.02775829999959</v>
      </c>
      <c r="F138" s="205">
        <v>107.09627122369358</v>
      </c>
      <c r="G138" s="207">
        <v>74.02775829999959</v>
      </c>
      <c r="H138" s="208"/>
      <c r="I138" s="196" t="s">
        <v>121</v>
      </c>
      <c r="J138" s="202">
        <v>107.09627122369358</v>
      </c>
    </row>
    <row r="139" spans="2:10">
      <c r="B139" s="195"/>
      <c r="C139" s="203" t="s">
        <v>269</v>
      </c>
      <c r="D139" s="195"/>
      <c r="E139" s="205">
        <v>66.362392640000692</v>
      </c>
      <c r="F139" s="205">
        <v>107.09627122369358</v>
      </c>
      <c r="G139" s="207">
        <v>66.362392640000692</v>
      </c>
      <c r="H139" s="208"/>
      <c r="I139" s="196"/>
      <c r="J139" s="202"/>
    </row>
    <row r="140" spans="2:10">
      <c r="B140" s="195"/>
      <c r="C140" s="203" t="s">
        <v>270</v>
      </c>
      <c r="D140" s="195"/>
      <c r="E140" s="205">
        <v>191.95822727199965</v>
      </c>
      <c r="F140" s="205">
        <v>107.09627122369358</v>
      </c>
      <c r="G140" s="207">
        <v>107.09627122369358</v>
      </c>
      <c r="H140" s="208"/>
      <c r="I140" s="196"/>
      <c r="J140" s="202"/>
    </row>
    <row r="141" spans="2:10">
      <c r="B141" s="195"/>
      <c r="C141" s="203" t="s">
        <v>271</v>
      </c>
      <c r="D141" s="195"/>
      <c r="E141" s="205">
        <v>67.432566308000347</v>
      </c>
      <c r="F141" s="205">
        <v>107.09627122369358</v>
      </c>
      <c r="G141" s="207">
        <v>67.432566308000347</v>
      </c>
      <c r="H141" s="208"/>
      <c r="I141" s="196"/>
      <c r="J141" s="202"/>
    </row>
    <row r="142" spans="2:10">
      <c r="B142" s="195"/>
      <c r="C142" s="203" t="s">
        <v>272</v>
      </c>
      <c r="D142" s="195"/>
      <c r="E142" s="205">
        <v>71.787703447999888</v>
      </c>
      <c r="F142" s="205">
        <v>107.09627122369358</v>
      </c>
      <c r="G142" s="207">
        <v>71.787703447999888</v>
      </c>
      <c r="H142" s="208"/>
      <c r="I142" s="196"/>
      <c r="J142" s="202"/>
    </row>
    <row r="143" spans="2:10">
      <c r="B143" s="195"/>
      <c r="C143" s="203" t="s">
        <v>273</v>
      </c>
      <c r="D143" s="195"/>
      <c r="E143" s="205">
        <v>75.636390528000135</v>
      </c>
      <c r="F143" s="205">
        <v>107.09627122369358</v>
      </c>
      <c r="G143" s="207">
        <v>75.636390528000135</v>
      </c>
      <c r="H143" s="208"/>
      <c r="I143" s="196"/>
      <c r="J143" s="202"/>
    </row>
    <row r="144" spans="2:10">
      <c r="B144" s="195"/>
      <c r="C144" s="203" t="s">
        <v>274</v>
      </c>
      <c r="D144" s="195"/>
      <c r="E144" s="205">
        <v>57.757311237999922</v>
      </c>
      <c r="F144" s="205">
        <v>107.09627122369358</v>
      </c>
      <c r="G144" s="207">
        <v>57.757311237999922</v>
      </c>
      <c r="H144" s="208"/>
      <c r="I144" s="196"/>
      <c r="J144" s="202"/>
    </row>
    <row r="145" spans="2:10">
      <c r="B145" s="195"/>
      <c r="C145" s="203" t="s">
        <v>275</v>
      </c>
      <c r="D145" s="195"/>
      <c r="E145" s="205">
        <v>47.548131131999696</v>
      </c>
      <c r="F145" s="205">
        <v>107.09627122369358</v>
      </c>
      <c r="G145" s="207">
        <v>47.548131131999696</v>
      </c>
      <c r="H145" s="208"/>
      <c r="I145" s="196"/>
      <c r="J145" s="202"/>
    </row>
    <row r="146" spans="2:10">
      <c r="B146" s="195"/>
      <c r="C146" s="203" t="s">
        <v>276</v>
      </c>
      <c r="D146" s="195"/>
      <c r="E146" s="205">
        <v>45.503632126000092</v>
      </c>
      <c r="F146" s="205">
        <v>107.09627122369358</v>
      </c>
      <c r="G146" s="207">
        <v>45.503632126000092</v>
      </c>
      <c r="H146" s="208"/>
      <c r="I146" s="196"/>
      <c r="J146" s="202"/>
    </row>
    <row r="147" spans="2:10">
      <c r="B147" s="195"/>
      <c r="C147" s="203" t="s">
        <v>277</v>
      </c>
      <c r="D147" s="195"/>
      <c r="E147" s="205">
        <v>40.98325245999974</v>
      </c>
      <c r="F147" s="205">
        <v>107.09627122369358</v>
      </c>
      <c r="G147" s="207">
        <v>40.98325245999974</v>
      </c>
      <c r="H147" s="208"/>
      <c r="I147" s="196"/>
      <c r="J147" s="202"/>
    </row>
    <row r="148" spans="2:10">
      <c r="B148" s="195"/>
      <c r="C148" s="203" t="s">
        <v>278</v>
      </c>
      <c r="D148" s="195"/>
      <c r="E148" s="205">
        <v>64.447822310000149</v>
      </c>
      <c r="F148" s="205">
        <v>107.09627122369358</v>
      </c>
      <c r="G148" s="207">
        <v>64.447822310000149</v>
      </c>
      <c r="H148" s="208"/>
      <c r="I148" s="196"/>
      <c r="J148" s="202"/>
    </row>
    <row r="149" spans="2:10">
      <c r="B149" s="195"/>
      <c r="C149" s="203" t="s">
        <v>279</v>
      </c>
      <c r="D149" s="195"/>
      <c r="E149" s="205">
        <v>67.470620878000005</v>
      </c>
      <c r="F149" s="205">
        <v>107.09627122369358</v>
      </c>
      <c r="G149" s="207">
        <v>67.470620878000005</v>
      </c>
      <c r="H149" s="208"/>
      <c r="I149" s="196"/>
      <c r="J149" s="202"/>
    </row>
    <row r="150" spans="2:10">
      <c r="B150" s="195"/>
      <c r="C150" s="203" t="s">
        <v>280</v>
      </c>
      <c r="D150" s="195"/>
      <c r="E150" s="205">
        <v>35.125676860000297</v>
      </c>
      <c r="F150" s="205">
        <v>107.09627122369358</v>
      </c>
      <c r="G150" s="207">
        <v>35.125676860000297</v>
      </c>
      <c r="H150" s="208"/>
      <c r="I150" s="196"/>
      <c r="J150" s="202"/>
    </row>
    <row r="151" spans="2:10">
      <c r="B151" s="195"/>
      <c r="C151" s="203" t="s">
        <v>281</v>
      </c>
      <c r="D151" s="195"/>
      <c r="E151" s="205">
        <v>66.528605583999777</v>
      </c>
      <c r="F151" s="205">
        <v>107.09627122369358</v>
      </c>
      <c r="G151" s="207">
        <v>66.528605583999777</v>
      </c>
      <c r="H151" s="208"/>
      <c r="I151" s="196"/>
      <c r="J151" s="202"/>
    </row>
    <row r="152" spans="2:10">
      <c r="B152" s="195"/>
      <c r="C152" s="203" t="s">
        <v>282</v>
      </c>
      <c r="D152" s="195"/>
      <c r="E152" s="205">
        <v>61.295498284000104</v>
      </c>
      <c r="F152" s="205">
        <v>107.09627122369358</v>
      </c>
      <c r="G152" s="207">
        <v>61.295498284000104</v>
      </c>
      <c r="H152" s="208"/>
      <c r="I152" s="196"/>
      <c r="J152" s="202"/>
    </row>
    <row r="153" spans="2:10">
      <c r="B153" s="195"/>
      <c r="C153" s="203" t="s">
        <v>283</v>
      </c>
      <c r="D153" s="195"/>
      <c r="E153" s="205">
        <v>62.022194529999837</v>
      </c>
      <c r="F153" s="205">
        <v>107.09627122369358</v>
      </c>
      <c r="G153" s="207">
        <v>62.022194529999837</v>
      </c>
      <c r="H153" s="208"/>
      <c r="I153" s="196"/>
      <c r="J153" s="202"/>
    </row>
    <row r="154" spans="2:10">
      <c r="B154" s="195"/>
      <c r="C154" s="203" t="s">
        <v>284</v>
      </c>
      <c r="D154" s="195"/>
      <c r="E154" s="205">
        <v>42.563773130000257</v>
      </c>
      <c r="F154" s="205">
        <v>107.09627122369358</v>
      </c>
      <c r="G154" s="207">
        <v>42.563773130000257</v>
      </c>
      <c r="H154" s="208"/>
      <c r="I154" s="196"/>
      <c r="J154" s="202"/>
    </row>
    <row r="155" spans="2:10">
      <c r="B155" s="195" t="s">
        <v>285</v>
      </c>
      <c r="C155" s="203" t="s">
        <v>286</v>
      </c>
      <c r="D155" s="195"/>
      <c r="E155" s="205">
        <v>40.37253589799996</v>
      </c>
      <c r="F155" s="205">
        <v>66.924163856986667</v>
      </c>
      <c r="G155" s="207">
        <v>40.37253589799996</v>
      </c>
      <c r="H155" s="208"/>
      <c r="I155" s="196"/>
      <c r="J155" s="202"/>
    </row>
    <row r="156" spans="2:10">
      <c r="B156" s="204"/>
      <c r="C156" s="209" t="s">
        <v>287</v>
      </c>
      <c r="D156" s="204"/>
      <c r="E156" s="205">
        <v>62.394150317999575</v>
      </c>
      <c r="F156" s="206">
        <v>66.924163856986667</v>
      </c>
      <c r="G156" s="207">
        <v>62.394150317999575</v>
      </c>
      <c r="H156" s="195"/>
      <c r="I156" s="196"/>
      <c r="J156" s="202"/>
    </row>
    <row r="157" spans="2:10">
      <c r="B157" s="195"/>
      <c r="C157" s="203" t="s">
        <v>288</v>
      </c>
      <c r="D157" s="204"/>
      <c r="E157" s="205">
        <v>49.959671258000206</v>
      </c>
      <c r="F157" s="206">
        <v>66.924163856986667</v>
      </c>
      <c r="G157" s="207">
        <v>49.959671258000206</v>
      </c>
      <c r="H157" s="208"/>
      <c r="I157" s="196"/>
      <c r="J157" s="202"/>
    </row>
    <row r="158" spans="2:10">
      <c r="B158" s="204"/>
      <c r="C158" s="203" t="s">
        <v>289</v>
      </c>
      <c r="D158" s="204"/>
      <c r="E158" s="205">
        <v>48.784967280000537</v>
      </c>
      <c r="F158" s="206">
        <v>66.924163856986667</v>
      </c>
      <c r="G158" s="207">
        <v>48.784967280000537</v>
      </c>
      <c r="H158" s="208"/>
      <c r="I158" s="196"/>
      <c r="J158" s="202"/>
    </row>
    <row r="159" spans="2:10">
      <c r="B159" s="195"/>
      <c r="C159" s="203" t="s">
        <v>290</v>
      </c>
      <c r="D159" s="195"/>
      <c r="E159" s="205">
        <v>64.971606035999187</v>
      </c>
      <c r="F159" s="205">
        <v>66.924163856986667</v>
      </c>
      <c r="G159" s="207">
        <v>64.971606035999187</v>
      </c>
      <c r="H159" s="208"/>
      <c r="I159" s="196"/>
      <c r="J159" s="202"/>
    </row>
    <row r="160" spans="2:10">
      <c r="B160" s="195"/>
      <c r="C160" s="203" t="s">
        <v>291</v>
      </c>
      <c r="D160" s="195"/>
      <c r="E160" s="205">
        <v>67.688613684000345</v>
      </c>
      <c r="F160" s="205">
        <v>66.924163856986667</v>
      </c>
      <c r="G160" s="207">
        <v>66.924163856986667</v>
      </c>
      <c r="H160" s="208"/>
      <c r="I160" s="196"/>
      <c r="J160" s="202"/>
    </row>
    <row r="161" spans="2:10">
      <c r="B161" s="195"/>
      <c r="C161" s="203" t="s">
        <v>292</v>
      </c>
      <c r="D161" s="195"/>
      <c r="E161" s="205">
        <v>31.814615683999666</v>
      </c>
      <c r="F161" s="205">
        <v>66.924163856986667</v>
      </c>
      <c r="G161" s="207">
        <v>31.814615683999666</v>
      </c>
      <c r="H161" s="208"/>
      <c r="I161" s="196"/>
      <c r="J161" s="202"/>
    </row>
    <row r="162" spans="2:10">
      <c r="B162" s="195"/>
      <c r="C162" s="203" t="s">
        <v>293</v>
      </c>
      <c r="D162" s="195"/>
      <c r="E162" s="205">
        <v>32.079742932000357</v>
      </c>
      <c r="F162" s="205">
        <v>66.924163856986667</v>
      </c>
      <c r="G162" s="207">
        <v>32.079742932000357</v>
      </c>
      <c r="H162" s="208"/>
      <c r="I162" s="196"/>
      <c r="J162" s="202"/>
    </row>
    <row r="163" spans="2:10">
      <c r="B163" s="195"/>
      <c r="C163" s="203" t="s">
        <v>294</v>
      </c>
      <c r="D163" s="195"/>
      <c r="E163" s="205">
        <v>34.518308751999719</v>
      </c>
      <c r="F163" s="205">
        <v>66.924163856986667</v>
      </c>
      <c r="G163" s="207">
        <v>34.518308751999719</v>
      </c>
      <c r="H163" s="208"/>
      <c r="I163" s="196"/>
      <c r="J163" s="202"/>
    </row>
    <row r="164" spans="2:10">
      <c r="B164" s="195"/>
      <c r="C164" s="203" t="s">
        <v>295</v>
      </c>
      <c r="D164" s="195"/>
      <c r="E164" s="205">
        <v>43.633513102000016</v>
      </c>
      <c r="F164" s="205">
        <v>66.924163856986667</v>
      </c>
      <c r="G164" s="207">
        <v>43.633513102000016</v>
      </c>
      <c r="H164" s="208"/>
      <c r="I164" s="196"/>
      <c r="J164" s="202"/>
    </row>
    <row r="165" spans="2:10">
      <c r="B165" s="195"/>
      <c r="C165" s="203" t="s">
        <v>296</v>
      </c>
      <c r="D165" s="195"/>
      <c r="E165" s="205">
        <v>55.611623654000098</v>
      </c>
      <c r="F165" s="205">
        <v>66.924163856986667</v>
      </c>
      <c r="G165" s="207">
        <v>55.611623654000098</v>
      </c>
      <c r="H165" s="208"/>
      <c r="I165" s="196"/>
      <c r="J165" s="202"/>
    </row>
    <row r="166" spans="2:10">
      <c r="B166" s="195"/>
      <c r="C166" s="203" t="s">
        <v>297</v>
      </c>
      <c r="D166" s="195"/>
      <c r="E166" s="205">
        <v>32.360342644000184</v>
      </c>
      <c r="F166" s="205">
        <v>66.924163856986667</v>
      </c>
      <c r="G166" s="207">
        <v>32.360342644000184</v>
      </c>
      <c r="H166" s="208"/>
      <c r="I166" s="196"/>
      <c r="J166" s="202"/>
    </row>
    <row r="167" spans="2:10">
      <c r="B167" s="195"/>
      <c r="C167" s="203" t="s">
        <v>298</v>
      </c>
      <c r="D167" s="195"/>
      <c r="E167" s="205">
        <v>25.488739110000338</v>
      </c>
      <c r="F167" s="205">
        <v>66.924163856986667</v>
      </c>
      <c r="G167" s="207">
        <v>25.488739110000338</v>
      </c>
      <c r="H167" s="208"/>
      <c r="I167" s="196"/>
      <c r="J167" s="202"/>
    </row>
    <row r="168" spans="2:10">
      <c r="B168" s="195"/>
      <c r="C168" s="203" t="s">
        <v>299</v>
      </c>
      <c r="D168" s="195"/>
      <c r="E168" s="205">
        <v>47.70662364199957</v>
      </c>
      <c r="F168" s="205">
        <v>66.924163856986667</v>
      </c>
      <c r="G168" s="207">
        <v>47.70662364199957</v>
      </c>
      <c r="H168" s="208"/>
      <c r="I168" s="196"/>
      <c r="J168" s="202"/>
    </row>
    <row r="169" spans="2:10">
      <c r="B169" s="195"/>
      <c r="C169" s="203" t="s">
        <v>300</v>
      </c>
      <c r="D169" s="195"/>
      <c r="E169" s="205">
        <v>18.719012555999608</v>
      </c>
      <c r="F169" s="205">
        <v>66.924163856986667</v>
      </c>
      <c r="G169" s="207">
        <v>18.719012555999608</v>
      </c>
      <c r="H169" s="208"/>
      <c r="I169" s="196" t="s">
        <v>123</v>
      </c>
      <c r="J169" s="202">
        <v>66.924163856986667</v>
      </c>
    </row>
    <row r="170" spans="2:10">
      <c r="B170" s="195"/>
      <c r="C170" s="203" t="s">
        <v>301</v>
      </c>
      <c r="D170" s="195"/>
      <c r="E170" s="205">
        <v>4.8513089740000455</v>
      </c>
      <c r="F170" s="205">
        <v>66.924163856986667</v>
      </c>
      <c r="G170" s="207">
        <v>4.8513089740000455</v>
      </c>
      <c r="H170" s="208"/>
      <c r="I170" s="196"/>
      <c r="J170" s="202"/>
    </row>
    <row r="171" spans="2:10">
      <c r="B171" s="195"/>
      <c r="C171" s="203" t="s">
        <v>302</v>
      </c>
      <c r="D171" s="195"/>
      <c r="E171" s="205">
        <v>42.871751320000484</v>
      </c>
      <c r="F171" s="205">
        <v>66.924163856986667</v>
      </c>
      <c r="G171" s="207">
        <v>42.871751320000484</v>
      </c>
      <c r="H171" s="208"/>
      <c r="I171" s="196"/>
      <c r="J171" s="202"/>
    </row>
    <row r="172" spans="2:10">
      <c r="B172" s="195"/>
      <c r="C172" s="203" t="s">
        <v>303</v>
      </c>
      <c r="D172" s="195"/>
      <c r="E172" s="205">
        <v>30.114699382000385</v>
      </c>
      <c r="F172" s="205">
        <v>66.924163856986667</v>
      </c>
      <c r="G172" s="207">
        <v>30.114699382000385</v>
      </c>
      <c r="H172" s="208"/>
      <c r="I172" s="196"/>
      <c r="J172" s="202"/>
    </row>
    <row r="173" spans="2:10">
      <c r="B173" s="195"/>
      <c r="C173" s="203" t="s">
        <v>304</v>
      </c>
      <c r="D173" s="195"/>
      <c r="E173" s="205">
        <v>28.701467371999961</v>
      </c>
      <c r="F173" s="205">
        <v>66.924163856986667</v>
      </c>
      <c r="G173" s="207">
        <v>28.701467371999961</v>
      </c>
      <c r="H173" s="208"/>
      <c r="I173" s="196"/>
      <c r="J173" s="202"/>
    </row>
    <row r="174" spans="2:10">
      <c r="B174" s="195"/>
      <c r="C174" s="203" t="s">
        <v>305</v>
      </c>
      <c r="D174" s="195"/>
      <c r="E174" s="205">
        <v>16.372677109999461</v>
      </c>
      <c r="F174" s="205">
        <v>66.924163856986667</v>
      </c>
      <c r="G174" s="207">
        <v>16.372677109999461</v>
      </c>
      <c r="H174" s="208"/>
      <c r="I174" s="196"/>
      <c r="J174" s="202"/>
    </row>
    <row r="175" spans="2:10">
      <c r="B175" s="195"/>
      <c r="C175" s="203" t="s">
        <v>306</v>
      </c>
      <c r="D175" s="195"/>
      <c r="E175" s="205">
        <v>42.365094168000091</v>
      </c>
      <c r="F175" s="205">
        <v>66.924163856986667</v>
      </c>
      <c r="G175" s="207">
        <v>42.365094168000091</v>
      </c>
      <c r="H175" s="208"/>
      <c r="I175" s="196"/>
      <c r="J175" s="202"/>
    </row>
    <row r="176" spans="2:10">
      <c r="B176" s="195"/>
      <c r="C176" s="203" t="s">
        <v>307</v>
      </c>
      <c r="D176" s="195"/>
      <c r="E176" s="205">
        <v>25.260739727999798</v>
      </c>
      <c r="F176" s="205">
        <v>66.924163856986667</v>
      </c>
      <c r="G176" s="207">
        <v>25.260739727999798</v>
      </c>
      <c r="H176" s="208"/>
      <c r="I176" s="196"/>
      <c r="J176" s="202"/>
    </row>
    <row r="177" spans="2:10">
      <c r="B177" s="195"/>
      <c r="C177" s="203" t="s">
        <v>308</v>
      </c>
      <c r="D177" s="195"/>
      <c r="E177" s="205">
        <v>16.764126220000115</v>
      </c>
      <c r="F177" s="205">
        <v>66.924163856986667</v>
      </c>
      <c r="G177" s="207">
        <v>16.764126220000115</v>
      </c>
      <c r="H177" s="208"/>
      <c r="I177" s="196"/>
      <c r="J177" s="202"/>
    </row>
    <row r="178" spans="2:10">
      <c r="B178" s="195"/>
      <c r="C178" s="203" t="s">
        <v>309</v>
      </c>
      <c r="D178" s="195"/>
      <c r="E178" s="205">
        <v>24.694495263999787</v>
      </c>
      <c r="F178" s="205">
        <v>66.924163856986667</v>
      </c>
      <c r="G178" s="207">
        <v>24.694495263999787</v>
      </c>
      <c r="H178" s="208"/>
      <c r="I178" s="196"/>
      <c r="J178" s="202"/>
    </row>
    <row r="179" spans="2:10">
      <c r="B179" s="195"/>
      <c r="C179" s="203" t="s">
        <v>310</v>
      </c>
      <c r="D179" s="195"/>
      <c r="E179" s="205">
        <v>23.061919642000088</v>
      </c>
      <c r="F179" s="205">
        <v>66.924163856986667</v>
      </c>
      <c r="G179" s="207">
        <v>23.061919642000088</v>
      </c>
      <c r="H179" s="208"/>
      <c r="I179" s="196"/>
      <c r="J179" s="202"/>
    </row>
    <row r="180" spans="2:10">
      <c r="B180" s="195"/>
      <c r="C180" s="203" t="s">
        <v>311</v>
      </c>
      <c r="D180" s="195"/>
      <c r="E180" s="205">
        <v>20.265577129999937</v>
      </c>
      <c r="F180" s="205">
        <v>66.924163856986667</v>
      </c>
      <c r="G180" s="207">
        <v>20.265577129999937</v>
      </c>
      <c r="H180" s="208"/>
      <c r="I180" s="196"/>
      <c r="J180" s="202"/>
    </row>
    <row r="181" spans="2:10">
      <c r="B181" s="195"/>
      <c r="C181" s="203" t="s">
        <v>312</v>
      </c>
      <c r="D181" s="195"/>
      <c r="E181" s="205">
        <v>29.313554212000717</v>
      </c>
      <c r="F181" s="205">
        <v>66.924163856986667</v>
      </c>
      <c r="G181" s="207">
        <v>29.313554212000717</v>
      </c>
      <c r="H181" s="208"/>
      <c r="I181" s="196"/>
      <c r="J181" s="202"/>
    </row>
    <row r="182" spans="2:10">
      <c r="B182" s="195"/>
      <c r="C182" s="203" t="s">
        <v>313</v>
      </c>
      <c r="D182" s="195"/>
      <c r="E182" s="205">
        <v>34.741246739999923</v>
      </c>
      <c r="F182" s="205">
        <v>66.924163856986667</v>
      </c>
      <c r="G182" s="207">
        <v>34.741246739999923</v>
      </c>
      <c r="H182" s="208"/>
      <c r="I182" s="196"/>
      <c r="J182" s="202"/>
    </row>
    <row r="183" spans="2:10">
      <c r="B183" s="195"/>
      <c r="C183" s="203" t="s">
        <v>314</v>
      </c>
      <c r="D183" s="195"/>
      <c r="E183" s="205">
        <v>31.414335347999586</v>
      </c>
      <c r="F183" s="205">
        <v>66.924163856986667</v>
      </c>
      <c r="G183" s="207">
        <v>31.414335347999586</v>
      </c>
      <c r="H183" s="208"/>
      <c r="I183" s="196"/>
      <c r="J183" s="202"/>
    </row>
    <row r="184" spans="2:10">
      <c r="B184" s="195"/>
      <c r="C184" s="203" t="s">
        <v>315</v>
      </c>
      <c r="D184" s="195"/>
      <c r="E184" s="205">
        <v>47.25411161599979</v>
      </c>
      <c r="F184" s="205">
        <v>66.924163856986667</v>
      </c>
      <c r="G184" s="207">
        <v>47.25411161599979</v>
      </c>
      <c r="H184" s="208"/>
      <c r="I184" s="196"/>
      <c r="J184" s="202"/>
    </row>
    <row r="185" spans="2:10">
      <c r="B185" s="195" t="s">
        <v>316</v>
      </c>
      <c r="C185" s="203" t="s">
        <v>317</v>
      </c>
      <c r="D185" s="195"/>
      <c r="E185" s="205">
        <v>17.629889559999917</v>
      </c>
      <c r="F185" s="205">
        <v>29.455424956312914</v>
      </c>
      <c r="G185" s="207">
        <v>17.629889559999917</v>
      </c>
      <c r="H185" s="208"/>
      <c r="I185" s="196"/>
      <c r="J185" s="202"/>
    </row>
    <row r="186" spans="2:10">
      <c r="B186" s="195"/>
      <c r="C186" s="203" t="s">
        <v>318</v>
      </c>
      <c r="D186" s="195"/>
      <c r="E186" s="205">
        <v>33.041621928000133</v>
      </c>
      <c r="F186" s="205">
        <v>29.455424956312914</v>
      </c>
      <c r="G186" s="207">
        <v>29.455424956312914</v>
      </c>
      <c r="H186" s="208"/>
      <c r="I186" s="196"/>
      <c r="J186" s="202"/>
    </row>
    <row r="187" spans="2:10">
      <c r="B187" s="204"/>
      <c r="C187" s="209" t="s">
        <v>319</v>
      </c>
      <c r="D187" s="204"/>
      <c r="E187" s="205">
        <v>32.463222740000155</v>
      </c>
      <c r="F187" s="206">
        <v>29.455424956312914</v>
      </c>
      <c r="G187" s="207">
        <v>29.455424956312914</v>
      </c>
      <c r="H187" s="195"/>
      <c r="I187" s="196"/>
      <c r="J187" s="202"/>
    </row>
    <row r="188" spans="2:10">
      <c r="B188" s="195"/>
      <c r="C188" s="203" t="s">
        <v>320</v>
      </c>
      <c r="D188" s="204"/>
      <c r="E188" s="205">
        <v>22.374748725999606</v>
      </c>
      <c r="F188" s="206">
        <v>29.455424956312914</v>
      </c>
      <c r="G188" s="207">
        <v>22.374748725999606</v>
      </c>
      <c r="H188" s="208"/>
      <c r="I188" s="196"/>
      <c r="J188" s="202"/>
    </row>
    <row r="189" spans="2:10">
      <c r="B189" s="204"/>
      <c r="C189" s="203" t="s">
        <v>321</v>
      </c>
      <c r="D189" s="204"/>
      <c r="E189" s="205">
        <v>19.179821824000253</v>
      </c>
      <c r="F189" s="206">
        <v>29.455424956312914</v>
      </c>
      <c r="G189" s="207">
        <v>19.179821824000253</v>
      </c>
      <c r="H189" s="208"/>
      <c r="I189" s="196"/>
      <c r="J189" s="202"/>
    </row>
    <row r="190" spans="2:10">
      <c r="B190" s="195"/>
      <c r="C190" s="203" t="s">
        <v>322</v>
      </c>
      <c r="D190" s="195"/>
      <c r="E190" s="205">
        <v>20.961642350000112</v>
      </c>
      <c r="F190" s="205">
        <v>29.455424956312914</v>
      </c>
      <c r="G190" s="207">
        <v>20.961642350000112</v>
      </c>
      <c r="H190" s="208"/>
      <c r="I190" s="196"/>
      <c r="J190" s="202"/>
    </row>
    <row r="191" spans="2:10">
      <c r="B191" s="195"/>
      <c r="C191" s="203" t="s">
        <v>323</v>
      </c>
      <c r="D191" s="195"/>
      <c r="E191" s="205">
        <v>30.074392741999684</v>
      </c>
      <c r="F191" s="205">
        <v>29.455424956312914</v>
      </c>
      <c r="G191" s="207">
        <v>29.455424956312914</v>
      </c>
      <c r="H191" s="208"/>
      <c r="I191" s="196"/>
      <c r="J191" s="202"/>
    </row>
    <row r="192" spans="2:10">
      <c r="B192" s="195"/>
      <c r="C192" s="203" t="s">
        <v>324</v>
      </c>
      <c r="D192" s="195"/>
      <c r="E192" s="205">
        <v>39.072449470000123</v>
      </c>
      <c r="F192" s="205">
        <v>29.455424956312914</v>
      </c>
      <c r="G192" s="207">
        <v>29.455424956312914</v>
      </c>
      <c r="H192" s="208"/>
      <c r="I192" s="196"/>
      <c r="J192" s="202"/>
    </row>
    <row r="193" spans="2:10">
      <c r="B193" s="195"/>
      <c r="C193" s="203" t="s">
        <v>325</v>
      </c>
      <c r="D193" s="195"/>
      <c r="E193" s="205">
        <v>10.452418350000272</v>
      </c>
      <c r="F193" s="205">
        <v>29.455424956312914</v>
      </c>
      <c r="G193" s="207">
        <v>10.452418350000272</v>
      </c>
      <c r="H193" s="208"/>
      <c r="I193" s="196"/>
      <c r="J193" s="202"/>
    </row>
    <row r="194" spans="2:10">
      <c r="B194" s="195"/>
      <c r="C194" s="203" t="s">
        <v>326</v>
      </c>
      <c r="D194" s="195"/>
      <c r="E194" s="205">
        <v>49.714428229999889</v>
      </c>
      <c r="F194" s="205">
        <v>29.455424956312914</v>
      </c>
      <c r="G194" s="207">
        <v>29.455424956312914</v>
      </c>
      <c r="H194" s="208"/>
      <c r="I194" s="196"/>
      <c r="J194" s="202"/>
    </row>
    <row r="195" spans="2:10">
      <c r="B195" s="195"/>
      <c r="C195" s="203" t="s">
        <v>327</v>
      </c>
      <c r="D195" s="195"/>
      <c r="E195" s="205">
        <v>3.5964873880000221</v>
      </c>
      <c r="F195" s="205">
        <v>29.455424956312914</v>
      </c>
      <c r="G195" s="207">
        <v>3.5964873880000221</v>
      </c>
      <c r="H195" s="208"/>
      <c r="I195" s="196"/>
      <c r="J195" s="202"/>
    </row>
    <row r="196" spans="2:10">
      <c r="B196" s="195"/>
      <c r="C196" s="203" t="s">
        <v>328</v>
      </c>
      <c r="D196" s="195"/>
      <c r="E196" s="205">
        <v>25.261630490000023</v>
      </c>
      <c r="F196" s="205">
        <v>29.455424956312914</v>
      </c>
      <c r="G196" s="207">
        <v>25.261630490000023</v>
      </c>
      <c r="H196" s="208"/>
      <c r="I196" s="196"/>
      <c r="J196" s="202"/>
    </row>
    <row r="197" spans="2:10">
      <c r="B197" s="195"/>
      <c r="C197" s="203" t="s">
        <v>329</v>
      </c>
      <c r="D197" s="195"/>
      <c r="E197" s="205">
        <v>16.862148058000088</v>
      </c>
      <c r="F197" s="205">
        <v>29.455424956312914</v>
      </c>
      <c r="G197" s="207">
        <v>16.862148058000088</v>
      </c>
      <c r="H197" s="208"/>
      <c r="I197" s="196"/>
      <c r="J197" s="202"/>
    </row>
    <row r="198" spans="2:10">
      <c r="B198" s="195"/>
      <c r="C198" s="203" t="s">
        <v>330</v>
      </c>
      <c r="D198" s="195"/>
      <c r="E198" s="205">
        <v>12.64196985199958</v>
      </c>
      <c r="F198" s="205">
        <v>29.455424956312914</v>
      </c>
      <c r="G198" s="207">
        <v>12.64196985199958</v>
      </c>
      <c r="H198" s="208"/>
      <c r="I198" s="196"/>
      <c r="J198" s="202"/>
    </row>
    <row r="199" spans="2:10">
      <c r="B199" s="195"/>
      <c r="C199" s="203" t="s">
        <v>331</v>
      </c>
      <c r="D199" s="195"/>
      <c r="E199" s="205">
        <v>18.813900324000482</v>
      </c>
      <c r="F199" s="205">
        <v>29.455424956312914</v>
      </c>
      <c r="G199" s="207">
        <v>18.813900324000482</v>
      </c>
      <c r="H199" s="208"/>
      <c r="I199" s="196" t="s">
        <v>123</v>
      </c>
      <c r="J199" s="202">
        <v>29.455424956312914</v>
      </c>
    </row>
    <row r="200" spans="2:10">
      <c r="B200" s="195"/>
      <c r="C200" s="203" t="s">
        <v>332</v>
      </c>
      <c r="D200" s="195"/>
      <c r="E200" s="205">
        <v>44.375635526000131</v>
      </c>
      <c r="F200" s="205">
        <v>29.455424956312914</v>
      </c>
      <c r="G200" s="207">
        <v>29.455424956312914</v>
      </c>
      <c r="H200" s="208"/>
      <c r="I200" s="196"/>
      <c r="J200" s="202"/>
    </row>
    <row r="201" spans="2:10">
      <c r="B201" s="195"/>
      <c r="C201" s="203" t="s">
        <v>333</v>
      </c>
      <c r="D201" s="195"/>
      <c r="E201" s="205">
        <v>1.0058903679999991</v>
      </c>
      <c r="F201" s="205">
        <v>29.455424956312914</v>
      </c>
      <c r="G201" s="207">
        <v>1.0058903679999991</v>
      </c>
      <c r="H201" s="208"/>
      <c r="I201" s="196"/>
      <c r="J201" s="202"/>
    </row>
    <row r="202" spans="2:10">
      <c r="B202" s="195"/>
      <c r="C202" s="203" t="s">
        <v>334</v>
      </c>
      <c r="D202" s="195"/>
      <c r="E202" s="205">
        <v>4.4931087440001232</v>
      </c>
      <c r="F202" s="205">
        <v>29.455424956312914</v>
      </c>
      <c r="G202" s="207">
        <v>4.4931087440001232</v>
      </c>
      <c r="H202" s="208"/>
      <c r="I202" s="196"/>
      <c r="J202" s="202"/>
    </row>
    <row r="203" spans="2:10">
      <c r="B203" s="195"/>
      <c r="C203" s="203" t="s">
        <v>335</v>
      </c>
      <c r="D203" s="195"/>
      <c r="E203" s="205">
        <v>16.20269827999968</v>
      </c>
      <c r="F203" s="205">
        <v>29.455424956312914</v>
      </c>
      <c r="G203" s="207">
        <v>16.20269827999968</v>
      </c>
      <c r="H203" s="208"/>
      <c r="I203" s="196"/>
      <c r="J203" s="202"/>
    </row>
    <row r="204" spans="2:10">
      <c r="B204" s="195"/>
      <c r="C204" s="203" t="s">
        <v>336</v>
      </c>
      <c r="D204" s="195"/>
      <c r="E204" s="205">
        <v>8.5069737639999694</v>
      </c>
      <c r="F204" s="205">
        <v>29.455424956312914</v>
      </c>
      <c r="G204" s="207">
        <v>8.5069737639999694</v>
      </c>
      <c r="H204" s="208"/>
      <c r="I204" s="196"/>
      <c r="J204" s="202"/>
    </row>
    <row r="205" spans="2:10">
      <c r="B205" s="195"/>
      <c r="C205" s="203" t="s">
        <v>337</v>
      </c>
      <c r="D205" s="195"/>
      <c r="E205" s="205">
        <v>11.65973510600017</v>
      </c>
      <c r="F205" s="205">
        <v>29.455424956312914</v>
      </c>
      <c r="G205" s="207">
        <v>11.65973510600017</v>
      </c>
      <c r="H205" s="208"/>
      <c r="I205" s="196"/>
      <c r="J205" s="202"/>
    </row>
    <row r="206" spans="2:10">
      <c r="B206" s="195"/>
      <c r="C206" s="203" t="s">
        <v>338</v>
      </c>
      <c r="D206" s="195"/>
      <c r="E206" s="205">
        <v>3.5801353179997135</v>
      </c>
      <c r="F206" s="205">
        <v>29.455424956312914</v>
      </c>
      <c r="G206" s="207">
        <v>3.5801353179997135</v>
      </c>
      <c r="H206" s="208"/>
      <c r="I206" s="196"/>
      <c r="J206" s="202"/>
    </row>
    <row r="207" spans="2:10">
      <c r="B207" s="195"/>
      <c r="C207" s="203" t="s">
        <v>339</v>
      </c>
      <c r="D207" s="195"/>
      <c r="E207" s="205">
        <v>11.501396654000299</v>
      </c>
      <c r="F207" s="205">
        <v>29.455424956312914</v>
      </c>
      <c r="G207" s="207">
        <v>11.501396654000299</v>
      </c>
      <c r="H207" s="208"/>
      <c r="I207" s="196"/>
      <c r="J207" s="202"/>
    </row>
    <row r="208" spans="2:10">
      <c r="B208" s="195"/>
      <c r="C208" s="203" t="s">
        <v>340</v>
      </c>
      <c r="D208" s="195"/>
      <c r="E208" s="205">
        <v>29.826264983999629</v>
      </c>
      <c r="F208" s="205">
        <v>29.455424956312914</v>
      </c>
      <c r="G208" s="207">
        <v>29.455424956312914</v>
      </c>
      <c r="H208" s="208"/>
      <c r="I208" s="196"/>
      <c r="J208" s="202"/>
    </row>
    <row r="209" spans="2:10">
      <c r="B209" s="195"/>
      <c r="C209" s="203" t="s">
        <v>341</v>
      </c>
      <c r="D209" s="195"/>
      <c r="E209" s="205">
        <v>3.1561152319998356</v>
      </c>
      <c r="F209" s="205">
        <v>29.455424956312914</v>
      </c>
      <c r="G209" s="207">
        <v>3.1561152319998356</v>
      </c>
      <c r="H209" s="208"/>
      <c r="I209" s="196"/>
      <c r="J209" s="202"/>
    </row>
    <row r="210" spans="2:10">
      <c r="B210" s="195"/>
      <c r="C210" s="203" t="s">
        <v>342</v>
      </c>
      <c r="D210" s="195"/>
      <c r="E210" s="205">
        <v>8.6858206500006858</v>
      </c>
      <c r="F210" s="205">
        <v>29.455424956312914</v>
      </c>
      <c r="G210" s="207">
        <v>8.6858206500006858</v>
      </c>
      <c r="H210" s="208"/>
      <c r="I210" s="196"/>
      <c r="J210" s="202"/>
    </row>
    <row r="211" spans="2:10">
      <c r="B211" s="195"/>
      <c r="C211" s="203" t="s">
        <v>343</v>
      </c>
      <c r="D211" s="195"/>
      <c r="E211" s="205">
        <v>15.671003331999582</v>
      </c>
      <c r="F211" s="205">
        <v>29.455424956312914</v>
      </c>
      <c r="G211" s="207">
        <v>15.671003331999582</v>
      </c>
      <c r="H211" s="208"/>
      <c r="I211" s="196"/>
      <c r="J211" s="202"/>
    </row>
    <row r="212" spans="2:10">
      <c r="B212" s="195"/>
      <c r="C212" s="203" t="s">
        <v>344</v>
      </c>
      <c r="D212" s="195"/>
      <c r="E212" s="205">
        <v>13.390439215999722</v>
      </c>
      <c r="F212" s="205">
        <v>29.455424956312914</v>
      </c>
      <c r="G212" s="207">
        <v>13.390439215999722</v>
      </c>
      <c r="H212" s="208"/>
      <c r="I212" s="196"/>
      <c r="J212" s="202"/>
    </row>
    <row r="213" spans="2:10">
      <c r="B213" s="195"/>
      <c r="C213" s="203" t="s">
        <v>345</v>
      </c>
      <c r="D213" s="195"/>
      <c r="E213" s="205">
        <v>1.52724735000064</v>
      </c>
      <c r="F213" s="205">
        <v>29.455424956312914</v>
      </c>
      <c r="G213" s="207">
        <v>1.52724735000064</v>
      </c>
      <c r="H213" s="208"/>
      <c r="I213" s="196"/>
      <c r="J213" s="202"/>
    </row>
    <row r="214" spans="2:10">
      <c r="B214" s="195"/>
      <c r="C214" s="203" t="s">
        <v>346</v>
      </c>
      <c r="D214" s="195"/>
      <c r="E214" s="205">
        <v>7.6585041500001028</v>
      </c>
      <c r="F214" s="205">
        <v>29.455424956312914</v>
      </c>
      <c r="G214" s="207">
        <v>7.6585041500001028</v>
      </c>
      <c r="H214" s="208"/>
      <c r="I214" s="196"/>
      <c r="J214" s="202"/>
    </row>
    <row r="215" spans="2:10">
      <c r="B215" s="195"/>
      <c r="C215" s="203" t="s">
        <v>347</v>
      </c>
      <c r="D215" s="195"/>
      <c r="E215" s="205">
        <v>23.753820245999862</v>
      </c>
      <c r="F215" s="205">
        <v>29.455424956312914</v>
      </c>
      <c r="G215" s="207">
        <v>23.753820245999862</v>
      </c>
      <c r="H215" s="208"/>
      <c r="I215" s="196"/>
      <c r="J215" s="202"/>
    </row>
    <row r="216" spans="2:10">
      <c r="B216" s="195" t="s">
        <v>348</v>
      </c>
      <c r="C216" s="203" t="s">
        <v>349</v>
      </c>
      <c r="D216" s="195"/>
      <c r="E216" s="205">
        <v>3.8168256220002226</v>
      </c>
      <c r="F216" s="205">
        <v>18.199252429090322</v>
      </c>
      <c r="G216" s="207">
        <v>3.8168256220002226</v>
      </c>
      <c r="H216" s="208"/>
      <c r="I216" s="196"/>
      <c r="J216" s="202"/>
    </row>
    <row r="217" spans="2:10">
      <c r="B217" s="204"/>
      <c r="C217" s="209" t="s">
        <v>350</v>
      </c>
      <c r="D217" s="204"/>
      <c r="E217" s="205">
        <v>1.4390734259992315</v>
      </c>
      <c r="F217" s="206">
        <v>18.199252429090322</v>
      </c>
      <c r="G217" s="207">
        <v>1.4390734259992315</v>
      </c>
      <c r="H217" s="195"/>
      <c r="I217" s="196"/>
      <c r="J217" s="202"/>
    </row>
    <row r="218" spans="2:10">
      <c r="B218" s="204"/>
      <c r="C218" s="209" t="s">
        <v>351</v>
      </c>
      <c r="D218" s="204"/>
      <c r="E218" s="205">
        <v>2.9768475200000819</v>
      </c>
      <c r="F218" s="206">
        <v>18.199252429090322</v>
      </c>
      <c r="G218" s="207">
        <v>2.9768475200000819</v>
      </c>
      <c r="H218" s="195"/>
      <c r="I218" s="196"/>
      <c r="J218" s="202"/>
    </row>
    <row r="219" spans="2:10">
      <c r="B219" s="195"/>
      <c r="C219" s="203" t="s">
        <v>352</v>
      </c>
      <c r="D219" s="204"/>
      <c r="E219" s="206">
        <v>4.1446258560001583</v>
      </c>
      <c r="F219" s="206">
        <v>18.199252429090322</v>
      </c>
      <c r="G219" s="207">
        <v>4.1446258560001583</v>
      </c>
      <c r="H219" s="208"/>
      <c r="I219" s="196"/>
      <c r="J219" s="202"/>
    </row>
    <row r="220" spans="2:10">
      <c r="B220" s="204"/>
      <c r="C220" s="203" t="s">
        <v>353</v>
      </c>
      <c r="D220" s="204"/>
      <c r="E220" s="206">
        <v>14.927450494000192</v>
      </c>
      <c r="F220" s="206">
        <v>18.199252429090322</v>
      </c>
      <c r="G220" s="207">
        <v>14.927450494000192</v>
      </c>
      <c r="H220" s="208"/>
      <c r="I220" s="196"/>
      <c r="J220" s="202"/>
    </row>
    <row r="221" spans="2:10">
      <c r="B221" s="195"/>
      <c r="C221" s="203" t="s">
        <v>354</v>
      </c>
      <c r="D221" s="195"/>
      <c r="E221" s="206">
        <v>21.924414267999925</v>
      </c>
      <c r="F221" s="205">
        <v>18.199252429090322</v>
      </c>
      <c r="G221" s="207">
        <v>18.199252429090322</v>
      </c>
      <c r="H221" s="208"/>
      <c r="I221" s="196"/>
      <c r="J221" s="202"/>
    </row>
    <row r="222" spans="2:10">
      <c r="B222" s="195"/>
      <c r="C222" s="203" t="s">
        <v>355</v>
      </c>
      <c r="D222" s="195"/>
      <c r="E222" s="206">
        <v>4.3516992580000657</v>
      </c>
      <c r="F222" s="205">
        <v>18.199252429090322</v>
      </c>
      <c r="G222" s="207">
        <v>4.3516992580000657</v>
      </c>
      <c r="H222" s="208"/>
      <c r="I222" s="196"/>
      <c r="J222" s="202"/>
    </row>
    <row r="223" spans="2:10">
      <c r="B223" s="195"/>
      <c r="C223" s="203" t="s">
        <v>356</v>
      </c>
      <c r="D223" s="195"/>
      <c r="E223" s="206">
        <v>4.9573860239996579</v>
      </c>
      <c r="F223" s="205">
        <v>18.199252429090322</v>
      </c>
      <c r="G223" s="207">
        <v>4.9573860239996579</v>
      </c>
      <c r="H223" s="208"/>
      <c r="I223" s="196"/>
      <c r="J223" s="202"/>
    </row>
    <row r="224" spans="2:10">
      <c r="B224" s="195"/>
      <c r="C224" s="203" t="s">
        <v>357</v>
      </c>
      <c r="D224" s="195"/>
      <c r="E224" s="206">
        <v>7.6060317239999868</v>
      </c>
      <c r="F224" s="205">
        <v>18.199252429090322</v>
      </c>
      <c r="G224" s="207">
        <v>7.6060317239999868</v>
      </c>
      <c r="H224" s="208"/>
      <c r="I224" s="196"/>
      <c r="J224" s="202"/>
    </row>
    <row r="225" spans="2:10">
      <c r="B225" s="195"/>
      <c r="C225" s="203" t="s">
        <v>358</v>
      </c>
      <c r="D225" s="195"/>
      <c r="E225" s="206">
        <v>11.689617402</v>
      </c>
      <c r="F225" s="205">
        <v>18.199252429090322</v>
      </c>
      <c r="G225" s="207">
        <v>11.689617402</v>
      </c>
      <c r="H225" s="208"/>
      <c r="I225" s="196"/>
      <c r="J225" s="202"/>
    </row>
    <row r="226" spans="2:10">
      <c r="B226" s="195"/>
      <c r="C226" s="203" t="s">
        <v>359</v>
      </c>
      <c r="D226" s="195"/>
      <c r="E226" s="206">
        <v>5.4022796820006693</v>
      </c>
      <c r="F226" s="205">
        <v>18.199252429090322</v>
      </c>
      <c r="G226" s="207">
        <v>5.4022796820006693</v>
      </c>
      <c r="H226" s="208"/>
      <c r="I226" s="196"/>
      <c r="J226" s="202"/>
    </row>
    <row r="227" spans="2:10">
      <c r="B227" s="195"/>
      <c r="C227" s="203" t="s">
        <v>360</v>
      </c>
      <c r="D227" s="195"/>
      <c r="E227" s="206">
        <v>16.487690755999655</v>
      </c>
      <c r="F227" s="205">
        <v>18.199252429090322</v>
      </c>
      <c r="G227" s="207">
        <v>16.487690755999655</v>
      </c>
      <c r="H227" s="208"/>
      <c r="I227" s="196"/>
      <c r="J227" s="202"/>
    </row>
    <row r="228" spans="2:10">
      <c r="B228" s="195"/>
      <c r="C228" s="203" t="s">
        <v>361</v>
      </c>
      <c r="D228" s="195"/>
      <c r="E228" s="206">
        <v>7.0919091539998513</v>
      </c>
      <c r="F228" s="205">
        <v>18.199252429090322</v>
      </c>
      <c r="G228" s="207">
        <v>7.0919091539998513</v>
      </c>
      <c r="H228" s="208"/>
      <c r="I228" s="196"/>
      <c r="J228" s="202"/>
    </row>
    <row r="229" spans="2:10">
      <c r="B229" s="195"/>
      <c r="C229" s="203" t="s">
        <v>362</v>
      </c>
      <c r="D229" s="195"/>
      <c r="E229" s="206">
        <v>3.661566798000119</v>
      </c>
      <c r="F229" s="205">
        <v>18.199252429090322</v>
      </c>
      <c r="G229" s="207">
        <v>3.661566798000119</v>
      </c>
      <c r="H229" s="208"/>
      <c r="I229" s="196"/>
      <c r="J229" s="202"/>
    </row>
    <row r="230" spans="2:10">
      <c r="B230" s="195"/>
      <c r="C230" s="203" t="s">
        <v>363</v>
      </c>
      <c r="D230" s="195"/>
      <c r="E230" s="206">
        <v>10.475100337999793</v>
      </c>
      <c r="F230" s="205">
        <v>18.199252429090322</v>
      </c>
      <c r="G230" s="207">
        <v>10.475100337999793</v>
      </c>
      <c r="H230" s="208"/>
      <c r="I230" s="196" t="s">
        <v>122</v>
      </c>
      <c r="J230" s="202">
        <v>18.199252429090322</v>
      </c>
    </row>
    <row r="231" spans="2:10">
      <c r="B231" s="195"/>
      <c r="C231" s="203" t="s">
        <v>364</v>
      </c>
      <c r="D231" s="195"/>
      <c r="E231" s="206">
        <v>3.1593870580005476</v>
      </c>
      <c r="F231" s="205">
        <v>18.199252429090322</v>
      </c>
      <c r="G231" s="207">
        <v>3.1593870580005476</v>
      </c>
      <c r="H231" s="208"/>
      <c r="I231" s="196"/>
      <c r="J231" s="202"/>
    </row>
    <row r="232" spans="2:10">
      <c r="B232" s="195"/>
      <c r="C232" s="203" t="s">
        <v>365</v>
      </c>
      <c r="D232" s="195"/>
      <c r="E232" s="206">
        <v>0.45896479200006796</v>
      </c>
      <c r="F232" s="205">
        <v>18.199252429090322</v>
      </c>
      <c r="G232" s="207">
        <v>0.45896479200006796</v>
      </c>
      <c r="H232" s="208"/>
      <c r="I232" s="196"/>
      <c r="J232" s="202"/>
    </row>
    <row r="233" spans="2:10">
      <c r="B233" s="195"/>
      <c r="C233" s="203" t="s">
        <v>366</v>
      </c>
      <c r="D233" s="195"/>
      <c r="E233" s="206">
        <v>9.4797988639998785</v>
      </c>
      <c r="F233" s="205">
        <v>18.199252429090322</v>
      </c>
      <c r="G233" s="207">
        <v>9.4797988639998785</v>
      </c>
      <c r="H233" s="208"/>
      <c r="I233" s="196"/>
      <c r="J233" s="202"/>
    </row>
    <row r="234" spans="2:10">
      <c r="B234" s="195"/>
      <c r="C234" s="203" t="s">
        <v>367</v>
      </c>
      <c r="D234" s="195"/>
      <c r="E234" s="206">
        <v>7.8928468739995994</v>
      </c>
      <c r="F234" s="205">
        <v>18.199252429090322</v>
      </c>
      <c r="G234" s="207">
        <v>7.8928468739995994</v>
      </c>
      <c r="H234" s="208"/>
      <c r="I234" s="196"/>
      <c r="J234" s="202"/>
    </row>
    <row r="235" spans="2:10">
      <c r="B235" s="195"/>
      <c r="C235" s="203" t="s">
        <v>368</v>
      </c>
      <c r="D235" s="195"/>
      <c r="E235" s="206">
        <v>12.568396003999778</v>
      </c>
      <c r="F235" s="205">
        <v>18.199252429090322</v>
      </c>
      <c r="G235" s="207">
        <v>12.568396003999778</v>
      </c>
      <c r="H235" s="208"/>
      <c r="I235" s="196"/>
      <c r="J235" s="202"/>
    </row>
    <row r="236" spans="2:10">
      <c r="B236" s="195"/>
      <c r="C236" s="203" t="s">
        <v>369</v>
      </c>
      <c r="D236" s="195"/>
      <c r="E236" s="206">
        <v>5.658252427999896</v>
      </c>
      <c r="F236" s="205">
        <v>18.199252429090322</v>
      </c>
      <c r="G236" s="207">
        <v>5.658252427999896</v>
      </c>
      <c r="H236" s="208"/>
      <c r="I236" s="196"/>
      <c r="J236" s="202"/>
    </row>
    <row r="237" spans="2:10">
      <c r="B237" s="195"/>
      <c r="C237" s="203" t="s">
        <v>370</v>
      </c>
      <c r="D237" s="195"/>
      <c r="E237" s="206">
        <v>4.5894439959999778</v>
      </c>
      <c r="F237" s="205">
        <v>18.199252429090322</v>
      </c>
      <c r="G237" s="207">
        <v>4.5894439959999778</v>
      </c>
      <c r="H237" s="208"/>
      <c r="I237" s="196"/>
      <c r="J237" s="202"/>
    </row>
    <row r="238" spans="2:10">
      <c r="B238" s="195"/>
      <c r="C238" s="203" t="s">
        <v>371</v>
      </c>
      <c r="D238" s="195"/>
      <c r="E238" s="206">
        <v>2.9210418860007135</v>
      </c>
      <c r="F238" s="205">
        <v>18.199252429090322</v>
      </c>
      <c r="G238" s="207">
        <v>2.9210418860007135</v>
      </c>
      <c r="H238" s="208"/>
      <c r="I238" s="196"/>
      <c r="J238" s="202"/>
    </row>
    <row r="239" spans="2:10">
      <c r="B239" s="195"/>
      <c r="C239" s="203" t="s">
        <v>372</v>
      </c>
      <c r="D239" s="195"/>
      <c r="E239" s="206">
        <v>4.626087771999992</v>
      </c>
      <c r="F239" s="205">
        <v>18.199252429090322</v>
      </c>
      <c r="G239" s="207">
        <v>4.626087771999992</v>
      </c>
      <c r="H239" s="208"/>
      <c r="I239" s="196"/>
      <c r="J239" s="202"/>
    </row>
    <row r="240" spans="2:10">
      <c r="B240" s="195"/>
      <c r="C240" s="203" t="s">
        <v>373</v>
      </c>
      <c r="D240" s="195"/>
      <c r="E240" s="206">
        <v>6.1624998199996499</v>
      </c>
      <c r="F240" s="205">
        <v>18.199252429090322</v>
      </c>
      <c r="G240" s="207">
        <v>6.1624998199996499</v>
      </c>
      <c r="H240" s="208"/>
      <c r="I240" s="196"/>
      <c r="J240" s="202"/>
    </row>
    <row r="241" spans="2:10">
      <c r="B241" s="195"/>
      <c r="C241" s="203" t="s">
        <v>374</v>
      </c>
      <c r="D241" s="195"/>
      <c r="E241" s="206">
        <v>1.9062715880004926</v>
      </c>
      <c r="F241" s="205">
        <v>18.199252429090322</v>
      </c>
      <c r="G241" s="207">
        <v>1.9062715880004926</v>
      </c>
      <c r="H241" s="208"/>
      <c r="I241" s="196"/>
      <c r="J241" s="202"/>
    </row>
    <row r="242" spans="2:10">
      <c r="B242" s="195"/>
      <c r="C242" s="203" t="s">
        <v>375</v>
      </c>
      <c r="D242" s="195"/>
      <c r="E242" s="206">
        <v>21.763451713999657</v>
      </c>
      <c r="F242" s="205">
        <v>18.199252429090322</v>
      </c>
      <c r="G242" s="207">
        <v>18.199252429090322</v>
      </c>
      <c r="H242" s="208"/>
      <c r="I242" s="196"/>
      <c r="J242" s="202"/>
    </row>
    <row r="243" spans="2:10">
      <c r="B243" s="195"/>
      <c r="C243" s="203" t="s">
        <v>376</v>
      </c>
      <c r="D243" s="195"/>
      <c r="E243" s="206">
        <v>1.9350464739997406</v>
      </c>
      <c r="F243" s="205">
        <v>18.199252429090322</v>
      </c>
      <c r="G243" s="207">
        <v>1.9350464739997406</v>
      </c>
      <c r="H243" s="208"/>
      <c r="I243" s="196"/>
      <c r="J243" s="202"/>
    </row>
    <row r="244" spans="2:10">
      <c r="B244" s="195"/>
      <c r="C244" s="203" t="s">
        <v>377</v>
      </c>
      <c r="D244" s="195"/>
      <c r="E244" s="206">
        <v>20.435218976000037</v>
      </c>
      <c r="F244" s="205">
        <v>18.199252429090322</v>
      </c>
      <c r="G244" s="207">
        <v>18.199252429090322</v>
      </c>
      <c r="H244" s="208"/>
      <c r="I244" s="196"/>
      <c r="J244" s="202"/>
    </row>
    <row r="245" spans="2:10">
      <c r="B245" s="195"/>
      <c r="C245" s="203" t="s">
        <v>378</v>
      </c>
      <c r="D245" s="195"/>
      <c r="E245" s="206">
        <v>17.370576209999832</v>
      </c>
      <c r="F245" s="205">
        <v>18.199252429090322</v>
      </c>
      <c r="G245" s="207">
        <v>17.370576209999832</v>
      </c>
      <c r="H245" s="208"/>
      <c r="I245" s="196"/>
      <c r="J245" s="202"/>
    </row>
    <row r="246" spans="2:10">
      <c r="B246" s="195"/>
      <c r="C246" s="203" t="s">
        <v>379</v>
      </c>
      <c r="D246" s="195"/>
      <c r="E246" s="206">
        <v>10.939863956000016</v>
      </c>
      <c r="F246" s="205">
        <v>18.199252429090322</v>
      </c>
      <c r="G246" s="207">
        <v>10.939863956000016</v>
      </c>
      <c r="H246" s="208"/>
      <c r="I246" s="196"/>
      <c r="J246" s="202"/>
    </row>
    <row r="247" spans="2:10">
      <c r="B247" s="195" t="s">
        <v>380</v>
      </c>
      <c r="C247" s="203" t="s">
        <v>381</v>
      </c>
      <c r="D247" s="195"/>
      <c r="E247" s="206">
        <v>8.180970124000325</v>
      </c>
      <c r="F247" s="205">
        <v>23.763030165550013</v>
      </c>
      <c r="G247" s="207">
        <v>8.180970124000325</v>
      </c>
      <c r="H247" s="208"/>
      <c r="I247" s="196"/>
      <c r="J247" s="202"/>
    </row>
    <row r="248" spans="2:10">
      <c r="B248" s="204"/>
      <c r="C248" s="209" t="s">
        <v>382</v>
      </c>
      <c r="D248" s="204"/>
      <c r="E248" s="206">
        <v>18.026470175999915</v>
      </c>
      <c r="F248" s="206">
        <v>23.763030165550013</v>
      </c>
      <c r="G248" s="207">
        <v>18.026470175999915</v>
      </c>
      <c r="H248" s="195"/>
      <c r="I248" s="196"/>
      <c r="J248" s="202"/>
    </row>
    <row r="249" spans="2:10">
      <c r="B249" s="204"/>
      <c r="C249" s="209" t="s">
        <v>383</v>
      </c>
      <c r="D249" s="204"/>
      <c r="E249" s="206">
        <v>9.984554954000334</v>
      </c>
      <c r="F249" s="206">
        <v>23.763030165550013</v>
      </c>
      <c r="G249" s="207">
        <v>9.984554954000334</v>
      </c>
      <c r="H249" s="195"/>
      <c r="I249" s="196"/>
      <c r="J249" s="202"/>
    </row>
    <row r="250" spans="2:10">
      <c r="B250" s="195"/>
      <c r="C250" s="203" t="s">
        <v>384</v>
      </c>
      <c r="D250" s="204"/>
      <c r="E250" s="206">
        <v>12.916998063999431</v>
      </c>
      <c r="F250" s="206">
        <v>23.763030165550013</v>
      </c>
      <c r="G250" s="207">
        <v>12.916998063999431</v>
      </c>
      <c r="H250" s="208"/>
      <c r="I250" s="196"/>
      <c r="J250" s="202"/>
    </row>
    <row r="251" spans="2:10">
      <c r="B251" s="204"/>
      <c r="C251" s="203" t="s">
        <v>385</v>
      </c>
      <c r="D251" s="204"/>
      <c r="E251" s="206">
        <v>9.2133161040006755</v>
      </c>
      <c r="F251" s="206">
        <v>23.763030165550013</v>
      </c>
      <c r="G251" s="207">
        <v>9.2133161040006755</v>
      </c>
      <c r="H251" s="208"/>
      <c r="I251" s="196"/>
      <c r="J251" s="202"/>
    </row>
    <row r="252" spans="2:10">
      <c r="B252" s="195"/>
      <c r="C252" s="203" t="s">
        <v>386</v>
      </c>
      <c r="D252" s="195"/>
      <c r="E252" s="206">
        <v>5.932177771999533</v>
      </c>
      <c r="F252" s="205">
        <v>23.763030165550013</v>
      </c>
      <c r="G252" s="207">
        <v>5.932177771999533</v>
      </c>
      <c r="H252" s="208"/>
      <c r="I252" s="196"/>
      <c r="J252" s="202"/>
    </row>
    <row r="253" spans="2:10">
      <c r="B253" s="195"/>
      <c r="C253" s="203" t="s">
        <v>387</v>
      </c>
      <c r="D253" s="195"/>
      <c r="E253" s="206">
        <v>8.0937387440001611</v>
      </c>
      <c r="F253" s="205">
        <v>23.763030165550013</v>
      </c>
      <c r="G253" s="207">
        <v>8.0937387440001611</v>
      </c>
      <c r="H253" s="208"/>
      <c r="I253" s="196"/>
      <c r="J253" s="202"/>
    </row>
    <row r="254" spans="2:10">
      <c r="B254" s="195"/>
      <c r="C254" s="203" t="s">
        <v>388</v>
      </c>
      <c r="D254" s="195"/>
      <c r="E254" s="206">
        <v>12.080987826000184</v>
      </c>
      <c r="F254" s="205">
        <v>23.763030165550013</v>
      </c>
      <c r="G254" s="207">
        <v>12.080987826000184</v>
      </c>
      <c r="H254" s="208"/>
      <c r="I254" s="196"/>
      <c r="J254" s="202"/>
    </row>
    <row r="255" spans="2:10">
      <c r="B255" s="195"/>
      <c r="C255" s="203" t="s">
        <v>389</v>
      </c>
      <c r="D255" s="195"/>
      <c r="E255" s="206">
        <v>16.890004373999449</v>
      </c>
      <c r="F255" s="205">
        <v>23.763030165550013</v>
      </c>
      <c r="G255" s="207">
        <v>16.890004373999449</v>
      </c>
      <c r="H255" s="208"/>
      <c r="I255" s="196"/>
      <c r="J255" s="202"/>
    </row>
    <row r="256" spans="2:10">
      <c r="B256" s="195"/>
      <c r="C256" s="203" t="s">
        <v>390</v>
      </c>
      <c r="D256" s="195"/>
      <c r="E256" s="206">
        <v>30.758945924000031</v>
      </c>
      <c r="F256" s="205">
        <v>23.763030165550013</v>
      </c>
      <c r="G256" s="207">
        <v>23.763030165550013</v>
      </c>
      <c r="H256" s="208"/>
      <c r="I256" s="196"/>
      <c r="J256" s="202"/>
    </row>
    <row r="257" spans="2:10">
      <c r="B257" s="195"/>
      <c r="C257" s="203" t="s">
        <v>391</v>
      </c>
      <c r="D257" s="195"/>
      <c r="E257" s="206">
        <v>9.2117546279999587</v>
      </c>
      <c r="F257" s="205">
        <v>23.763030165550013</v>
      </c>
      <c r="G257" s="207">
        <v>9.2117546279999587</v>
      </c>
      <c r="H257" s="208"/>
      <c r="I257" s="196"/>
      <c r="J257" s="202"/>
    </row>
    <row r="258" spans="2:10">
      <c r="B258" s="195"/>
      <c r="C258" s="203" t="s">
        <v>392</v>
      </c>
      <c r="D258" s="195"/>
      <c r="E258" s="206">
        <v>2.1365062840003839</v>
      </c>
      <c r="F258" s="205">
        <v>23.763030165550013</v>
      </c>
      <c r="G258" s="207">
        <v>2.1365062840003839</v>
      </c>
      <c r="H258" s="208"/>
      <c r="I258" s="196"/>
      <c r="J258" s="202"/>
    </row>
    <row r="259" spans="2:10">
      <c r="B259" s="195"/>
      <c r="C259" s="203" t="s">
        <v>393</v>
      </c>
      <c r="D259" s="195"/>
      <c r="E259" s="206">
        <v>1.5705005419996414</v>
      </c>
      <c r="F259" s="205">
        <v>23.763030165550013</v>
      </c>
      <c r="G259" s="207">
        <v>1.5705005419996414</v>
      </c>
      <c r="H259" s="208"/>
      <c r="I259" s="196"/>
      <c r="J259" s="202"/>
    </row>
    <row r="260" spans="2:10">
      <c r="B260" s="195"/>
      <c r="C260" s="203" t="s">
        <v>394</v>
      </c>
      <c r="D260" s="195"/>
      <c r="E260" s="206">
        <v>1.9040827580003878</v>
      </c>
      <c r="F260" s="205">
        <v>23.763030165550013</v>
      </c>
      <c r="G260" s="207">
        <v>1.9040827580003878</v>
      </c>
      <c r="H260" s="208"/>
      <c r="I260" s="196"/>
      <c r="J260" s="202"/>
    </row>
    <row r="261" spans="2:10">
      <c r="B261" s="195"/>
      <c r="C261" s="203" t="s">
        <v>395</v>
      </c>
      <c r="D261" s="195"/>
      <c r="E261" s="206">
        <v>1.3805502099996001</v>
      </c>
      <c r="F261" s="205">
        <v>23.763030165550013</v>
      </c>
      <c r="G261" s="207">
        <v>1.3805502099996001</v>
      </c>
      <c r="H261" s="208"/>
      <c r="I261" s="196" t="s">
        <v>124</v>
      </c>
      <c r="J261" s="202">
        <v>23.763030165550013</v>
      </c>
    </row>
    <row r="262" spans="2:10">
      <c r="B262" s="195"/>
      <c r="C262" s="203" t="s">
        <v>396</v>
      </c>
      <c r="D262" s="195"/>
      <c r="E262" s="206">
        <v>0.34352824000048987</v>
      </c>
      <c r="F262" s="205">
        <v>23.763030165550013</v>
      </c>
      <c r="G262" s="207">
        <v>0.34352824000048987</v>
      </c>
      <c r="H262" s="208"/>
      <c r="I262" s="196"/>
      <c r="J262" s="202"/>
    </row>
    <row r="263" spans="2:10">
      <c r="B263" s="195"/>
      <c r="C263" s="203" t="s">
        <v>397</v>
      </c>
      <c r="D263" s="195"/>
      <c r="E263" s="206">
        <v>12.725772416000249</v>
      </c>
      <c r="F263" s="205">
        <v>23.763030165550013</v>
      </c>
      <c r="G263" s="207">
        <v>12.725772416000249</v>
      </c>
      <c r="H263" s="208"/>
      <c r="I263" s="196"/>
      <c r="J263" s="202"/>
    </row>
    <row r="264" spans="2:10">
      <c r="B264" s="195"/>
      <c r="C264" s="203" t="s">
        <v>398</v>
      </c>
      <c r="D264" s="195"/>
      <c r="E264" s="206">
        <v>13.632197353999778</v>
      </c>
      <c r="F264" s="205">
        <v>23.763030165550013</v>
      </c>
      <c r="G264" s="207">
        <v>13.632197353999778</v>
      </c>
      <c r="H264" s="208"/>
      <c r="I264" s="196"/>
      <c r="J264" s="202"/>
    </row>
    <row r="265" spans="2:10">
      <c r="B265" s="195"/>
      <c r="C265" s="203" t="s">
        <v>399</v>
      </c>
      <c r="D265" s="195"/>
      <c r="E265" s="206">
        <v>7.8261512639997939</v>
      </c>
      <c r="F265" s="205">
        <v>23.763030165550013</v>
      </c>
      <c r="G265" s="207">
        <v>7.8261512639997939</v>
      </c>
      <c r="H265" s="208"/>
      <c r="I265" s="196"/>
      <c r="J265" s="202"/>
    </row>
    <row r="266" spans="2:10">
      <c r="B266" s="195"/>
      <c r="C266" s="203" t="s">
        <v>400</v>
      </c>
      <c r="D266" s="195"/>
      <c r="E266" s="206">
        <v>5.0882767800000925</v>
      </c>
      <c r="F266" s="205">
        <v>23.763030165550013</v>
      </c>
      <c r="G266" s="207">
        <v>5.0882767800000925</v>
      </c>
      <c r="H266" s="208"/>
      <c r="I266" s="196"/>
      <c r="J266" s="202"/>
    </row>
    <row r="267" spans="2:10">
      <c r="B267" s="195"/>
      <c r="C267" s="203" t="s">
        <v>401</v>
      </c>
      <c r="D267" s="195"/>
      <c r="E267" s="206">
        <v>9.2572838220002005</v>
      </c>
      <c r="F267" s="205">
        <v>23.763030165550013</v>
      </c>
      <c r="G267" s="207">
        <v>9.2572838220002005</v>
      </c>
      <c r="H267" s="208"/>
      <c r="I267" s="196"/>
      <c r="J267" s="202"/>
    </row>
    <row r="268" spans="2:10">
      <c r="B268" s="195"/>
      <c r="C268" s="203" t="s">
        <v>402</v>
      </c>
      <c r="D268" s="195"/>
      <c r="E268" s="206">
        <v>16.816750676000076</v>
      </c>
      <c r="F268" s="205">
        <v>23.763030165550013</v>
      </c>
      <c r="G268" s="207">
        <v>16.816750676000076</v>
      </c>
      <c r="H268" s="208"/>
      <c r="I268" s="196"/>
      <c r="J268" s="202"/>
    </row>
    <row r="269" spans="2:10">
      <c r="B269" s="195"/>
      <c r="C269" s="203" t="s">
        <v>403</v>
      </c>
      <c r="D269" s="195"/>
      <c r="E269" s="206">
        <v>9.3781935739992655</v>
      </c>
      <c r="F269" s="205">
        <v>23.763030165550013</v>
      </c>
      <c r="G269" s="207">
        <v>9.3781935739992655</v>
      </c>
      <c r="H269" s="208"/>
      <c r="I269" s="196"/>
      <c r="J269" s="202"/>
    </row>
    <row r="270" spans="2:10">
      <c r="B270" s="195"/>
      <c r="C270" s="203" t="s">
        <v>404</v>
      </c>
      <c r="D270" s="195"/>
      <c r="E270" s="206">
        <v>14.31201613600054</v>
      </c>
      <c r="F270" s="205">
        <v>23.763030165550013</v>
      </c>
      <c r="G270" s="207">
        <v>14.31201613600054</v>
      </c>
      <c r="H270" s="208"/>
      <c r="I270" s="196"/>
      <c r="J270" s="202"/>
    </row>
    <row r="271" spans="2:10">
      <c r="B271" s="195"/>
      <c r="C271" s="203" t="s">
        <v>405</v>
      </c>
      <c r="D271" s="195"/>
      <c r="E271" s="206">
        <v>6.2449970279997915</v>
      </c>
      <c r="F271" s="205">
        <v>23.763030165550013</v>
      </c>
      <c r="G271" s="207">
        <v>6.2449970279997915</v>
      </c>
      <c r="H271" s="208"/>
      <c r="I271" s="196"/>
      <c r="J271" s="202"/>
    </row>
    <row r="272" spans="2:10">
      <c r="B272" s="195"/>
      <c r="C272" s="203" t="s">
        <v>406</v>
      </c>
      <c r="D272" s="195"/>
      <c r="E272" s="206">
        <v>6.1732966640001896</v>
      </c>
      <c r="F272" s="205">
        <v>23.763030165550013</v>
      </c>
      <c r="G272" s="207">
        <v>6.1732966640001896</v>
      </c>
      <c r="H272" s="208"/>
      <c r="I272" s="196"/>
      <c r="J272" s="202"/>
    </row>
    <row r="273" spans="2:10">
      <c r="B273" s="195"/>
      <c r="C273" s="203" t="s">
        <v>407</v>
      </c>
      <c r="D273" s="195"/>
      <c r="E273" s="206">
        <v>1.9939837979996504</v>
      </c>
      <c r="F273" s="205">
        <v>23.763030165550013</v>
      </c>
      <c r="G273" s="207">
        <v>1.9939837979996504</v>
      </c>
      <c r="H273" s="208"/>
      <c r="I273" s="196"/>
      <c r="J273" s="202"/>
    </row>
    <row r="274" spans="2:10">
      <c r="B274" s="195"/>
      <c r="C274" s="203" t="s">
        <v>408</v>
      </c>
      <c r="D274" s="195"/>
      <c r="E274" s="206">
        <v>12.916576510000127</v>
      </c>
      <c r="F274" s="205">
        <v>23.763030165550013</v>
      </c>
      <c r="G274" s="207">
        <v>12.916576510000127</v>
      </c>
      <c r="H274" s="208"/>
      <c r="I274" s="196"/>
      <c r="J274" s="202"/>
    </row>
    <row r="275" spans="2:10">
      <c r="B275" s="195"/>
      <c r="C275" s="203" t="s">
        <v>409</v>
      </c>
      <c r="D275" s="195"/>
      <c r="E275" s="206">
        <v>4.2173000019998348</v>
      </c>
      <c r="F275" s="205">
        <v>23.763030165550013</v>
      </c>
      <c r="G275" s="207">
        <v>4.2173000019998348</v>
      </c>
      <c r="H275" s="208"/>
      <c r="I275" s="196"/>
      <c r="J275" s="202"/>
    </row>
    <row r="276" spans="2:10">
      <c r="B276" s="195"/>
      <c r="C276" s="203" t="s">
        <v>410</v>
      </c>
      <c r="D276" s="195"/>
      <c r="E276" s="206">
        <v>17.52342169000061</v>
      </c>
      <c r="F276" s="205">
        <v>23.763030165550013</v>
      </c>
      <c r="G276" s="207">
        <v>17.52342169000061</v>
      </c>
      <c r="H276" s="208"/>
      <c r="I276" s="196"/>
      <c r="J276" s="202"/>
    </row>
    <row r="277" spans="2:10">
      <c r="B277" s="195" t="s">
        <v>411</v>
      </c>
      <c r="C277" s="203" t="s">
        <v>412</v>
      </c>
      <c r="D277" s="195"/>
      <c r="E277" s="206">
        <v>18.704515311999913</v>
      </c>
      <c r="F277" s="205">
        <v>46.95716737441289</v>
      </c>
      <c r="G277" s="207">
        <v>18.704515311999913</v>
      </c>
      <c r="H277" s="208"/>
      <c r="I277" s="196"/>
      <c r="J277" s="202"/>
    </row>
    <row r="278" spans="2:10">
      <c r="B278" s="204"/>
      <c r="C278" s="209" t="s">
        <v>413</v>
      </c>
      <c r="D278" s="204"/>
      <c r="E278" s="206">
        <v>7.9486282499992846</v>
      </c>
      <c r="F278" s="206">
        <v>46.95716737441289</v>
      </c>
      <c r="G278" s="207">
        <v>7.9486282499992846</v>
      </c>
      <c r="H278" s="195"/>
      <c r="I278" s="196"/>
      <c r="J278" s="202"/>
    </row>
    <row r="279" spans="2:10">
      <c r="B279" s="195"/>
      <c r="C279" s="203" t="s">
        <v>414</v>
      </c>
      <c r="D279" s="204"/>
      <c r="E279" s="206">
        <v>20.168072540000686</v>
      </c>
      <c r="F279" s="206">
        <v>46.95716737441289</v>
      </c>
      <c r="G279" s="207">
        <v>20.168072540000686</v>
      </c>
      <c r="H279" s="208"/>
      <c r="I279" s="196"/>
      <c r="J279" s="202"/>
    </row>
    <row r="280" spans="2:10">
      <c r="B280" s="195"/>
      <c r="C280" s="203" t="s">
        <v>415</v>
      </c>
      <c r="D280" s="195"/>
      <c r="E280" s="206">
        <v>8.2282621300000436</v>
      </c>
      <c r="F280" s="205">
        <v>46.95716737441289</v>
      </c>
      <c r="G280" s="207">
        <v>8.2282621300000436</v>
      </c>
      <c r="H280" s="208"/>
      <c r="I280" s="196"/>
      <c r="J280" s="202"/>
    </row>
    <row r="281" spans="2:10">
      <c r="B281" s="195"/>
      <c r="C281" s="203" t="s">
        <v>416</v>
      </c>
      <c r="D281" s="195"/>
      <c r="E281" s="206">
        <v>4.6197929479992315</v>
      </c>
      <c r="F281" s="205">
        <v>46.95716737441289</v>
      </c>
      <c r="G281" s="207">
        <v>4.6197929479992315</v>
      </c>
      <c r="H281" s="208"/>
      <c r="I281" s="196"/>
      <c r="J281" s="202"/>
    </row>
    <row r="282" spans="2:10">
      <c r="B282" s="195"/>
      <c r="C282" s="203" t="s">
        <v>417</v>
      </c>
      <c r="D282" s="195"/>
      <c r="E282" s="206">
        <v>23.979947690000003</v>
      </c>
      <c r="F282" s="205">
        <v>46.95716737441289</v>
      </c>
      <c r="G282" s="207">
        <v>23.979947690000003</v>
      </c>
      <c r="H282" s="208"/>
      <c r="I282" s="196"/>
      <c r="J282" s="202"/>
    </row>
    <row r="283" spans="2:10">
      <c r="B283" s="195"/>
      <c r="C283" s="203" t="s">
        <v>418</v>
      </c>
      <c r="D283" s="195"/>
      <c r="E283" s="206">
        <v>8.6178349180003195</v>
      </c>
      <c r="F283" s="205">
        <v>46.95716737441289</v>
      </c>
      <c r="G283" s="207">
        <v>8.6178349180003195</v>
      </c>
      <c r="H283" s="208"/>
      <c r="I283" s="196"/>
      <c r="J283" s="202"/>
    </row>
    <row r="284" spans="2:10">
      <c r="B284" s="195"/>
      <c r="C284" s="203" t="s">
        <v>419</v>
      </c>
      <c r="D284" s="195"/>
      <c r="E284" s="206">
        <v>11.772894552000514</v>
      </c>
      <c r="F284" s="205">
        <v>46.95716737441289</v>
      </c>
      <c r="G284" s="207">
        <v>11.772894552000514</v>
      </c>
      <c r="H284" s="208"/>
      <c r="I284" s="196"/>
      <c r="J284" s="202"/>
    </row>
    <row r="285" spans="2:10">
      <c r="B285" s="195"/>
      <c r="C285" s="203" t="s">
        <v>420</v>
      </c>
      <c r="D285" s="195"/>
      <c r="E285" s="206">
        <v>7.8747849579994647</v>
      </c>
      <c r="F285" s="205">
        <v>46.95716737441289</v>
      </c>
      <c r="G285" s="207">
        <v>7.8747849579994647</v>
      </c>
      <c r="H285" s="208"/>
      <c r="I285" s="196"/>
      <c r="J285" s="202"/>
    </row>
    <row r="286" spans="2:10">
      <c r="B286" s="195"/>
      <c r="C286" s="203" t="s">
        <v>421</v>
      </c>
      <c r="D286" s="195"/>
      <c r="E286" s="206">
        <v>13.135850287999672</v>
      </c>
      <c r="F286" s="205">
        <v>46.95716737441289</v>
      </c>
      <c r="G286" s="207">
        <v>13.135850287999672</v>
      </c>
      <c r="H286" s="208"/>
      <c r="I286" s="196"/>
      <c r="J286" s="202"/>
    </row>
    <row r="287" spans="2:10">
      <c r="B287" s="195"/>
      <c r="C287" s="203" t="s">
        <v>422</v>
      </c>
      <c r="D287" s="195"/>
      <c r="E287" s="206">
        <v>3.1997314180002765</v>
      </c>
      <c r="F287" s="205">
        <v>46.95716737441289</v>
      </c>
      <c r="G287" s="207">
        <v>3.1997314180002765</v>
      </c>
      <c r="H287" s="208"/>
      <c r="I287" s="196"/>
      <c r="J287" s="202"/>
    </row>
    <row r="288" spans="2:10">
      <c r="B288" s="195"/>
      <c r="C288" s="203" t="s">
        <v>423</v>
      </c>
      <c r="D288" s="195"/>
      <c r="E288" s="206">
        <v>7.489909994000441</v>
      </c>
      <c r="F288" s="205">
        <v>46.95716737441289</v>
      </c>
      <c r="G288" s="207">
        <v>7.489909994000441</v>
      </c>
      <c r="H288" s="208"/>
      <c r="I288" s="196"/>
      <c r="J288" s="202"/>
    </row>
    <row r="289" spans="2:10">
      <c r="B289" s="195"/>
      <c r="C289" s="203" t="s">
        <v>424</v>
      </c>
      <c r="D289" s="195"/>
      <c r="E289" s="206">
        <v>7.0782381979996591</v>
      </c>
      <c r="F289" s="205">
        <v>46.95716737441289</v>
      </c>
      <c r="G289" s="207">
        <v>7.0782381979996591</v>
      </c>
      <c r="H289" s="208"/>
      <c r="I289" s="196"/>
      <c r="J289" s="202"/>
    </row>
    <row r="290" spans="2:10">
      <c r="B290" s="195"/>
      <c r="C290" s="203" t="s">
        <v>425</v>
      </c>
      <c r="D290" s="195"/>
      <c r="E290" s="206">
        <v>6.2584046580004333</v>
      </c>
      <c r="F290" s="205">
        <v>46.95716737441289</v>
      </c>
      <c r="G290" s="207">
        <v>6.2584046580004333</v>
      </c>
      <c r="H290" s="208"/>
      <c r="I290" s="196"/>
      <c r="J290" s="202"/>
    </row>
    <row r="291" spans="2:10">
      <c r="B291" s="195"/>
      <c r="C291" s="203" t="s">
        <v>426</v>
      </c>
      <c r="D291" s="195"/>
      <c r="E291" s="206">
        <v>16.927156399999777</v>
      </c>
      <c r="F291" s="205">
        <v>46.95716737441289</v>
      </c>
      <c r="G291" s="207">
        <v>16.927156399999777</v>
      </c>
      <c r="H291" s="208"/>
      <c r="I291" s="196" t="s">
        <v>125</v>
      </c>
      <c r="J291" s="202">
        <v>46.95716737441289</v>
      </c>
    </row>
    <row r="292" spans="2:10">
      <c r="B292" s="195"/>
      <c r="C292" s="203" t="s">
        <v>427</v>
      </c>
      <c r="D292" s="195"/>
      <c r="E292" s="206">
        <v>8.1017168120000012</v>
      </c>
      <c r="F292" s="205">
        <v>46.95716737441289</v>
      </c>
      <c r="G292" s="207">
        <v>8.1017168120000012</v>
      </c>
      <c r="H292" s="208"/>
      <c r="I292" s="196"/>
      <c r="J292" s="202"/>
    </row>
    <row r="293" spans="2:10">
      <c r="B293" s="195"/>
      <c r="C293" s="203" t="s">
        <v>428</v>
      </c>
      <c r="D293" s="195"/>
      <c r="E293" s="206">
        <v>5.3093006480000877</v>
      </c>
      <c r="F293" s="205">
        <v>46.95716737441289</v>
      </c>
      <c r="G293" s="207">
        <v>5.3093006480000877</v>
      </c>
      <c r="H293" s="208"/>
      <c r="I293" s="196"/>
      <c r="J293" s="202"/>
    </row>
    <row r="294" spans="2:10">
      <c r="B294" s="195"/>
      <c r="C294" s="203" t="s">
        <v>429</v>
      </c>
      <c r="D294" s="195"/>
      <c r="E294" s="206">
        <v>9.2630509999999404</v>
      </c>
      <c r="F294" s="205">
        <v>46.95716737441289</v>
      </c>
      <c r="G294" s="207">
        <v>9.2630509999999404</v>
      </c>
      <c r="H294" s="208"/>
      <c r="I294" s="196"/>
      <c r="J294" s="202"/>
    </row>
    <row r="295" spans="2:10">
      <c r="B295" s="195"/>
      <c r="C295" s="203" t="s">
        <v>430</v>
      </c>
      <c r="D295" s="195"/>
      <c r="E295" s="206">
        <v>13.12294974800008</v>
      </c>
      <c r="F295" s="205">
        <v>46.95716737441289</v>
      </c>
      <c r="G295" s="207">
        <v>13.12294974800008</v>
      </c>
      <c r="H295" s="208"/>
      <c r="I295" s="196"/>
      <c r="J295" s="202"/>
    </row>
    <row r="296" spans="2:10">
      <c r="B296" s="195"/>
      <c r="C296" s="203" t="s">
        <v>431</v>
      </c>
      <c r="D296" s="195"/>
      <c r="E296" s="206">
        <v>31.442332551999669</v>
      </c>
      <c r="F296" s="205">
        <v>46.95716737441289</v>
      </c>
      <c r="G296" s="207">
        <v>31.442332551999669</v>
      </c>
      <c r="H296" s="208"/>
      <c r="I296" s="196"/>
      <c r="J296" s="202"/>
    </row>
    <row r="297" spans="2:10">
      <c r="B297" s="195"/>
      <c r="C297" s="203" t="s">
        <v>432</v>
      </c>
      <c r="D297" s="195"/>
      <c r="E297" s="206">
        <v>28.55759120000047</v>
      </c>
      <c r="F297" s="205">
        <v>46.95716737441289</v>
      </c>
      <c r="G297" s="207">
        <v>28.55759120000047</v>
      </c>
      <c r="H297" s="208"/>
      <c r="I297" s="196"/>
      <c r="J297" s="202"/>
    </row>
    <row r="298" spans="2:10">
      <c r="B298" s="195"/>
      <c r="C298" s="203" t="s">
        <v>433</v>
      </c>
      <c r="D298" s="195"/>
      <c r="E298" s="206">
        <v>21.153104345999374</v>
      </c>
      <c r="F298" s="205">
        <v>46.95716737441289</v>
      </c>
      <c r="G298" s="207">
        <v>21.153104345999374</v>
      </c>
      <c r="H298" s="208"/>
      <c r="I298" s="196"/>
      <c r="J298" s="202"/>
    </row>
    <row r="299" spans="2:10">
      <c r="B299" s="195"/>
      <c r="C299" s="203" t="s">
        <v>434</v>
      </c>
      <c r="D299" s="195"/>
      <c r="E299" s="206">
        <v>13.915616522000233</v>
      </c>
      <c r="F299" s="205">
        <v>46.95716737441289</v>
      </c>
      <c r="G299" s="207">
        <v>13.915616522000233</v>
      </c>
      <c r="H299" s="208"/>
      <c r="I299" s="196"/>
      <c r="J299" s="202"/>
    </row>
    <row r="300" spans="2:10">
      <c r="B300" s="195"/>
      <c r="C300" s="203" t="s">
        <v>435</v>
      </c>
      <c r="D300" s="195"/>
      <c r="E300" s="206">
        <v>16.208384197999635</v>
      </c>
      <c r="F300" s="205">
        <v>46.95716737441289</v>
      </c>
      <c r="G300" s="207">
        <v>16.208384197999635</v>
      </c>
      <c r="H300" s="208"/>
      <c r="I300" s="196"/>
      <c r="J300" s="202"/>
    </row>
    <row r="301" spans="2:10">
      <c r="B301" s="195"/>
      <c r="C301" s="203" t="s">
        <v>436</v>
      </c>
      <c r="D301" s="195"/>
      <c r="E301" s="206">
        <v>15.650725930000466</v>
      </c>
      <c r="F301" s="205">
        <v>46.95716737441289</v>
      </c>
      <c r="G301" s="207">
        <v>15.650725930000466</v>
      </c>
      <c r="H301" s="208"/>
      <c r="I301" s="196"/>
      <c r="J301" s="202"/>
    </row>
    <row r="302" spans="2:10">
      <c r="B302" s="195"/>
      <c r="C302" s="203" t="s">
        <v>437</v>
      </c>
      <c r="D302" s="195"/>
      <c r="E302" s="206">
        <v>11.03848122400008</v>
      </c>
      <c r="F302" s="205">
        <v>46.95716737441289</v>
      </c>
      <c r="G302" s="207">
        <v>11.03848122400008</v>
      </c>
      <c r="H302" s="208"/>
      <c r="I302" s="196"/>
      <c r="J302" s="202"/>
    </row>
    <row r="303" spans="2:10">
      <c r="B303" s="195"/>
      <c r="C303" s="203" t="s">
        <v>438</v>
      </c>
      <c r="D303" s="195"/>
      <c r="E303" s="206">
        <v>13.911933183999464</v>
      </c>
      <c r="F303" s="205">
        <v>46.95716737441289</v>
      </c>
      <c r="G303" s="207">
        <v>13.911933183999464</v>
      </c>
      <c r="H303" s="208"/>
      <c r="I303" s="196"/>
      <c r="J303" s="202"/>
    </row>
    <row r="304" spans="2:10">
      <c r="B304" s="195"/>
      <c r="C304" s="203" t="s">
        <v>439</v>
      </c>
      <c r="D304" s="195"/>
      <c r="E304" s="206">
        <v>7.4580657020006473</v>
      </c>
      <c r="F304" s="205">
        <v>46.95716737441289</v>
      </c>
      <c r="G304" s="207">
        <v>7.4580657020006473</v>
      </c>
      <c r="H304" s="208"/>
      <c r="I304" s="196"/>
      <c r="J304" s="202"/>
    </row>
    <row r="305" spans="2:10">
      <c r="B305" s="195"/>
      <c r="C305" s="203" t="s">
        <v>440</v>
      </c>
      <c r="D305" s="195"/>
      <c r="E305" s="206">
        <v>31.727150849999934</v>
      </c>
      <c r="F305" s="205">
        <v>46.95716737441289</v>
      </c>
      <c r="G305" s="207">
        <v>31.727150849999934</v>
      </c>
      <c r="H305" s="208"/>
      <c r="I305" s="196"/>
      <c r="J305" s="202"/>
    </row>
    <row r="306" spans="2:10">
      <c r="B306" s="195"/>
      <c r="C306" s="203" t="s">
        <v>441</v>
      </c>
      <c r="D306" s="195"/>
      <c r="E306" s="206">
        <v>9.2012166319993884</v>
      </c>
      <c r="F306" s="205">
        <v>46.95716737441289</v>
      </c>
      <c r="G306" s="207">
        <v>9.2012166319993884</v>
      </c>
      <c r="H306" s="208"/>
      <c r="I306" s="196"/>
      <c r="J306" s="202"/>
    </row>
    <row r="307" spans="2:10">
      <c r="B307" s="195"/>
      <c r="C307" s="203" t="s">
        <v>442</v>
      </c>
      <c r="D307" s="195"/>
      <c r="E307" s="206">
        <v>8.7855625760004763</v>
      </c>
      <c r="F307" s="205">
        <v>46.95716737441289</v>
      </c>
      <c r="G307" s="207">
        <v>8.7855625760004763</v>
      </c>
      <c r="H307" s="208"/>
      <c r="I307" s="196"/>
      <c r="J307" s="202"/>
    </row>
    <row r="308" spans="2:10">
      <c r="B308" s="195" t="s">
        <v>443</v>
      </c>
      <c r="C308" s="203" t="s">
        <v>444</v>
      </c>
      <c r="D308" s="195"/>
      <c r="E308" s="206">
        <v>8.2123473059999554</v>
      </c>
      <c r="F308" s="205">
        <v>89.663839823689997</v>
      </c>
      <c r="G308" s="207">
        <v>8.2123473059999554</v>
      </c>
      <c r="H308" s="208"/>
      <c r="I308" s="196"/>
      <c r="J308" s="202"/>
    </row>
    <row r="309" spans="2:10">
      <c r="B309" s="204"/>
      <c r="C309" s="209" t="s">
        <v>445</v>
      </c>
      <c r="D309" s="204"/>
      <c r="E309" s="206">
        <v>9.3671794860003121</v>
      </c>
      <c r="F309" s="206">
        <v>89.663839823689997</v>
      </c>
      <c r="G309" s="207">
        <v>9.3671794860003121</v>
      </c>
      <c r="H309" s="195"/>
      <c r="I309" s="196"/>
      <c r="J309" s="202"/>
    </row>
    <row r="310" spans="2:10">
      <c r="B310" s="195"/>
      <c r="C310" s="203" t="s">
        <v>446</v>
      </c>
      <c r="D310" s="204"/>
      <c r="E310" s="206">
        <v>14.115379666000115</v>
      </c>
      <c r="F310" s="206">
        <v>89.663839823689997</v>
      </c>
      <c r="G310" s="207">
        <v>14.115379666000115</v>
      </c>
      <c r="H310" s="208"/>
      <c r="I310" s="196"/>
      <c r="J310" s="202"/>
    </row>
    <row r="311" spans="2:10">
      <c r="B311" s="195"/>
      <c r="C311" s="203" t="s">
        <v>447</v>
      </c>
      <c r="D311" s="195"/>
      <c r="E311" s="206">
        <v>9.9511037799998281</v>
      </c>
      <c r="F311" s="205">
        <v>89.663839823689997</v>
      </c>
      <c r="G311" s="207">
        <v>9.9511037799998281</v>
      </c>
      <c r="H311" s="208"/>
      <c r="I311" s="196"/>
      <c r="J311" s="202"/>
    </row>
    <row r="312" spans="2:10">
      <c r="B312" s="195"/>
      <c r="C312" s="203" t="s">
        <v>448</v>
      </c>
      <c r="D312" s="195"/>
      <c r="E312" s="206">
        <v>28.846987403999993</v>
      </c>
      <c r="F312" s="205">
        <v>89.663839823689997</v>
      </c>
      <c r="G312" s="207">
        <v>28.846987403999993</v>
      </c>
      <c r="H312" s="208"/>
      <c r="I312" s="196"/>
      <c r="J312" s="202"/>
    </row>
    <row r="313" spans="2:10">
      <c r="B313" s="195"/>
      <c r="C313" s="203" t="s">
        <v>449</v>
      </c>
      <c r="D313" s="195"/>
      <c r="E313" s="206">
        <v>25.579473809999584</v>
      </c>
      <c r="F313" s="205">
        <v>89.663839823689997</v>
      </c>
      <c r="G313" s="207">
        <v>25.579473809999584</v>
      </c>
      <c r="H313" s="208"/>
      <c r="I313" s="196"/>
      <c r="J313" s="202"/>
    </row>
    <row r="314" spans="2:10">
      <c r="B314" s="195"/>
      <c r="C314" s="203" t="s">
        <v>450</v>
      </c>
      <c r="D314" s="195"/>
      <c r="E314" s="206">
        <v>15.439841493999896</v>
      </c>
      <c r="F314" s="205">
        <v>89.663839823689997</v>
      </c>
      <c r="G314" s="207">
        <v>15.439841493999896</v>
      </c>
      <c r="H314" s="208"/>
      <c r="I314" s="196"/>
      <c r="J314" s="202"/>
    </row>
    <row r="315" spans="2:10">
      <c r="B315" s="195"/>
      <c r="C315" s="203" t="s">
        <v>451</v>
      </c>
      <c r="D315" s="195"/>
      <c r="E315" s="206">
        <v>2.1980885600001567</v>
      </c>
      <c r="F315" s="205">
        <v>89.663839823689997</v>
      </c>
      <c r="G315" s="207">
        <v>2.1980885600001567</v>
      </c>
      <c r="H315" s="208"/>
      <c r="I315" s="196"/>
      <c r="J315" s="202"/>
    </row>
    <row r="316" spans="2:10">
      <c r="B316" s="195"/>
      <c r="C316" s="203" t="s">
        <v>452</v>
      </c>
      <c r="D316" s="195"/>
      <c r="E316" s="206">
        <v>10.762405394000391</v>
      </c>
      <c r="F316" s="205">
        <v>89.663839823689997</v>
      </c>
      <c r="G316" s="207">
        <v>10.762405394000391</v>
      </c>
      <c r="H316" s="208"/>
      <c r="I316" s="196"/>
      <c r="J316" s="202"/>
    </row>
    <row r="317" spans="2:10">
      <c r="B317" s="195"/>
      <c r="C317" s="203" t="s">
        <v>453</v>
      </c>
      <c r="D317" s="195"/>
      <c r="E317" s="206">
        <v>27.188716181999261</v>
      </c>
      <c r="F317" s="205">
        <v>89.663839823689997</v>
      </c>
      <c r="G317" s="207">
        <v>27.188716181999261</v>
      </c>
      <c r="H317" s="208"/>
      <c r="I317" s="196"/>
      <c r="J317" s="202"/>
    </row>
    <row r="318" spans="2:10">
      <c r="B318" s="195"/>
      <c r="C318" s="203" t="s">
        <v>454</v>
      </c>
      <c r="D318" s="195"/>
      <c r="E318" s="206">
        <v>21.376766288000521</v>
      </c>
      <c r="F318" s="205">
        <v>89.663839823689997</v>
      </c>
      <c r="G318" s="207">
        <v>21.376766288000521</v>
      </c>
      <c r="H318" s="208"/>
      <c r="I318" s="196"/>
      <c r="J318" s="202"/>
    </row>
    <row r="319" spans="2:10">
      <c r="B319" s="195"/>
      <c r="C319" s="203" t="s">
        <v>455</v>
      </c>
      <c r="D319" s="195"/>
      <c r="E319" s="206">
        <v>33.461879177999542</v>
      </c>
      <c r="F319" s="205">
        <v>89.663839823689997</v>
      </c>
      <c r="G319" s="207">
        <v>33.461879177999542</v>
      </c>
      <c r="H319" s="208"/>
      <c r="I319" s="196"/>
      <c r="J319" s="202"/>
    </row>
    <row r="320" spans="2:10">
      <c r="B320" s="195"/>
      <c r="C320" s="203" t="s">
        <v>456</v>
      </c>
      <c r="D320" s="195"/>
      <c r="E320" s="206">
        <v>32.098920494000197</v>
      </c>
      <c r="F320" s="205">
        <v>89.663839823689997</v>
      </c>
      <c r="G320" s="207">
        <v>32.098920494000197</v>
      </c>
      <c r="H320" s="208"/>
      <c r="I320" s="196"/>
      <c r="J320" s="202"/>
    </row>
    <row r="321" spans="2:10">
      <c r="B321" s="195"/>
      <c r="C321" s="203" t="s">
        <v>457</v>
      </c>
      <c r="D321" s="195"/>
      <c r="E321" s="206">
        <v>18.143776781999797</v>
      </c>
      <c r="F321" s="205">
        <v>89.663839823689997</v>
      </c>
      <c r="G321" s="207">
        <v>18.143776781999797</v>
      </c>
      <c r="H321" s="208"/>
      <c r="I321" s="196"/>
      <c r="J321" s="202"/>
    </row>
    <row r="322" spans="2:10">
      <c r="B322" s="195"/>
      <c r="C322" s="203" t="s">
        <v>458</v>
      </c>
      <c r="D322" s="195"/>
      <c r="E322" s="206">
        <v>7.7899623420007371</v>
      </c>
      <c r="F322" s="205">
        <v>89.663839823689997</v>
      </c>
      <c r="G322" s="207">
        <v>7.7899623420007371</v>
      </c>
      <c r="H322" s="208"/>
      <c r="I322" s="196" t="s">
        <v>126</v>
      </c>
      <c r="J322" s="202">
        <v>89.663839823689997</v>
      </c>
    </row>
    <row r="323" spans="2:10">
      <c r="B323" s="195"/>
      <c r="C323" s="203" t="s">
        <v>459</v>
      </c>
      <c r="D323" s="195"/>
      <c r="E323" s="206">
        <v>14.539573775999962</v>
      </c>
      <c r="F323" s="205">
        <v>89.663839823689997</v>
      </c>
      <c r="G323" s="207">
        <v>14.539573775999962</v>
      </c>
      <c r="H323" s="208"/>
      <c r="I323" s="196"/>
      <c r="J323" s="202"/>
    </row>
    <row r="324" spans="2:10">
      <c r="B324" s="195"/>
      <c r="C324" s="203" t="s">
        <v>460</v>
      </c>
      <c r="D324" s="195"/>
      <c r="E324" s="206">
        <v>12.58327540199938</v>
      </c>
      <c r="F324" s="205">
        <v>89.663839823689997</v>
      </c>
      <c r="G324" s="207">
        <v>12.58327540199938</v>
      </c>
      <c r="H324" s="208"/>
      <c r="I324" s="196"/>
      <c r="J324" s="202"/>
    </row>
    <row r="325" spans="2:10">
      <c r="B325" s="195"/>
      <c r="C325" s="203" t="s">
        <v>461</v>
      </c>
      <c r="D325" s="195"/>
      <c r="E325" s="206">
        <v>33.071154081999971</v>
      </c>
      <c r="F325" s="205">
        <v>89.663839823689997</v>
      </c>
      <c r="G325" s="207">
        <v>33.071154081999971</v>
      </c>
      <c r="H325" s="208"/>
      <c r="I325" s="196"/>
      <c r="J325" s="202"/>
    </row>
    <row r="326" spans="2:10">
      <c r="B326" s="195"/>
      <c r="C326" s="203" t="s">
        <v>462</v>
      </c>
      <c r="D326" s="195"/>
      <c r="E326" s="206">
        <v>22.934885048000126</v>
      </c>
      <c r="F326" s="205">
        <v>89.663839823689997</v>
      </c>
      <c r="G326" s="207">
        <v>22.934885048000126</v>
      </c>
      <c r="H326" s="208"/>
      <c r="I326" s="196"/>
      <c r="J326" s="202"/>
    </row>
    <row r="327" spans="2:10">
      <c r="B327" s="195"/>
      <c r="C327" s="203" t="s">
        <v>463</v>
      </c>
      <c r="D327" s="195"/>
      <c r="E327" s="206">
        <v>15.907532910000347</v>
      </c>
      <c r="F327" s="205">
        <v>89.663839823689997</v>
      </c>
      <c r="G327" s="207">
        <v>15.907532910000347</v>
      </c>
      <c r="H327" s="208"/>
      <c r="I327" s="196"/>
      <c r="J327" s="202"/>
    </row>
    <row r="328" spans="2:10">
      <c r="B328" s="195"/>
      <c r="C328" s="203" t="s">
        <v>464</v>
      </c>
      <c r="D328" s="195"/>
      <c r="E328" s="206">
        <v>13.028878311999739</v>
      </c>
      <c r="F328" s="205">
        <v>89.663839823689997</v>
      </c>
      <c r="G328" s="207">
        <v>13.028878311999739</v>
      </c>
      <c r="H328" s="208"/>
      <c r="I328" s="196"/>
      <c r="J328" s="202"/>
    </row>
    <row r="329" spans="2:10">
      <c r="B329" s="195"/>
      <c r="C329" s="203" t="s">
        <v>465</v>
      </c>
      <c r="D329" s="195"/>
      <c r="E329" s="206">
        <v>10.57676741600031</v>
      </c>
      <c r="F329" s="205">
        <v>89.663839823689997</v>
      </c>
      <c r="G329" s="207">
        <v>10.57676741600031</v>
      </c>
      <c r="H329" s="208"/>
      <c r="I329" s="196"/>
      <c r="J329" s="202"/>
    </row>
    <row r="330" spans="2:10">
      <c r="B330" s="195"/>
      <c r="C330" s="203" t="s">
        <v>466</v>
      </c>
      <c r="D330" s="195"/>
      <c r="E330" s="206">
        <v>17.988621332000253</v>
      </c>
      <c r="F330" s="205">
        <v>89.663839823689997</v>
      </c>
      <c r="G330" s="207">
        <v>17.988621332000253</v>
      </c>
      <c r="H330" s="208"/>
      <c r="I330" s="196"/>
      <c r="J330" s="202"/>
    </row>
    <row r="331" spans="2:10">
      <c r="B331" s="195"/>
      <c r="C331" s="203" t="s">
        <v>467</v>
      </c>
      <c r="D331" s="195"/>
      <c r="E331" s="206">
        <v>17.959019549999681</v>
      </c>
      <c r="F331" s="205">
        <v>89.663839823689997</v>
      </c>
      <c r="G331" s="207">
        <v>17.959019549999681</v>
      </c>
      <c r="H331" s="208"/>
      <c r="I331" s="196"/>
      <c r="J331" s="202"/>
    </row>
    <row r="332" spans="2:10">
      <c r="B332" s="195"/>
      <c r="C332" s="203" t="s">
        <v>468</v>
      </c>
      <c r="D332" s="195"/>
      <c r="E332" s="206">
        <v>23.839756611999604</v>
      </c>
      <c r="F332" s="205">
        <v>89.663839823689997</v>
      </c>
      <c r="G332" s="207">
        <v>23.839756611999604</v>
      </c>
      <c r="H332" s="208"/>
      <c r="I332" s="196"/>
      <c r="J332" s="202"/>
    </row>
    <row r="333" spans="2:10">
      <c r="B333" s="195"/>
      <c r="C333" s="203" t="s">
        <v>469</v>
      </c>
      <c r="D333" s="195"/>
      <c r="E333" s="206">
        <v>26.108798189999813</v>
      </c>
      <c r="F333" s="205">
        <v>89.663839823689997</v>
      </c>
      <c r="G333" s="207">
        <v>26.108798189999813</v>
      </c>
      <c r="H333" s="208"/>
      <c r="I333" s="196"/>
      <c r="J333" s="202"/>
    </row>
    <row r="334" spans="2:10">
      <c r="B334" s="195"/>
      <c r="C334" s="203" t="s">
        <v>470</v>
      </c>
      <c r="D334" s="195"/>
      <c r="E334" s="206">
        <v>8.1165639680006905</v>
      </c>
      <c r="F334" s="205">
        <v>89.663839823689997</v>
      </c>
      <c r="G334" s="207">
        <v>8.1165639680006905</v>
      </c>
      <c r="H334" s="208"/>
      <c r="I334" s="196"/>
      <c r="J334" s="202"/>
    </row>
    <row r="335" spans="2:10">
      <c r="B335" s="195"/>
      <c r="C335" s="203" t="s">
        <v>471</v>
      </c>
      <c r="D335" s="195"/>
      <c r="E335" s="206">
        <v>3.428628071999583</v>
      </c>
      <c r="F335" s="205">
        <v>89.663839823689997</v>
      </c>
      <c r="G335" s="207">
        <v>3.428628071999583</v>
      </c>
      <c r="H335" s="208"/>
      <c r="I335" s="196"/>
      <c r="J335" s="202"/>
    </row>
    <row r="336" spans="2:10">
      <c r="B336" s="195"/>
      <c r="C336" s="203" t="s">
        <v>472</v>
      </c>
      <c r="D336" s="195"/>
      <c r="E336" s="206">
        <v>26.155670303999869</v>
      </c>
      <c r="F336" s="205">
        <v>89.663839823689997</v>
      </c>
      <c r="G336" s="207">
        <v>26.155670303999869</v>
      </c>
      <c r="H336" s="208"/>
      <c r="I336" s="196"/>
      <c r="J336" s="202"/>
    </row>
    <row r="337" spans="2:10">
      <c r="B337" s="195"/>
      <c r="C337" s="203" t="s">
        <v>473</v>
      </c>
      <c r="D337" s="195"/>
      <c r="E337" s="206">
        <v>17.435545392000581</v>
      </c>
      <c r="F337" s="205">
        <v>89.663839823689997</v>
      </c>
      <c r="G337" s="207">
        <v>17.435545392000581</v>
      </c>
      <c r="H337" s="208"/>
      <c r="I337" s="196"/>
      <c r="J337" s="202"/>
    </row>
    <row r="338" spans="2:10">
      <c r="B338" s="195" t="s">
        <v>474</v>
      </c>
      <c r="C338" s="203" t="s">
        <v>475</v>
      </c>
      <c r="D338" s="195"/>
      <c r="E338" s="206">
        <v>8.8454509540000448</v>
      </c>
      <c r="F338" s="205">
        <v>111.86776748330325</v>
      </c>
      <c r="G338" s="207">
        <v>8.8454509540000448</v>
      </c>
      <c r="H338" s="208"/>
      <c r="I338" s="196"/>
      <c r="J338" s="202"/>
    </row>
    <row r="339" spans="2:10">
      <c r="B339" s="204"/>
      <c r="C339" s="209" t="s">
        <v>476</v>
      </c>
      <c r="D339" s="204"/>
      <c r="E339" s="206">
        <v>31.225745385999865</v>
      </c>
      <c r="F339" s="206">
        <v>111.86776748330325</v>
      </c>
      <c r="G339" s="207">
        <v>31.225745385999865</v>
      </c>
      <c r="H339" s="195"/>
      <c r="I339" s="196"/>
      <c r="J339" s="202"/>
    </row>
    <row r="340" spans="2:10">
      <c r="B340" s="195"/>
      <c r="C340" s="203" t="s">
        <v>477</v>
      </c>
      <c r="D340" s="204"/>
      <c r="E340" s="206">
        <v>27.480775494000138</v>
      </c>
      <c r="F340" s="207">
        <v>111.86776748330325</v>
      </c>
      <c r="G340" s="207">
        <v>27.480775494000138</v>
      </c>
      <c r="H340" s="208"/>
      <c r="I340" s="196"/>
      <c r="J340" s="202"/>
    </row>
    <row r="341" spans="2:10">
      <c r="B341" s="195"/>
      <c r="C341" s="203" t="s">
        <v>478</v>
      </c>
      <c r="D341" s="195"/>
      <c r="E341" s="206">
        <v>6.6311686499996867</v>
      </c>
      <c r="F341" s="207">
        <v>111.86776748330325</v>
      </c>
      <c r="G341" s="207">
        <v>6.6311686499996867</v>
      </c>
      <c r="H341" s="208"/>
      <c r="I341" s="196"/>
      <c r="J341" s="202"/>
    </row>
    <row r="342" spans="2:10">
      <c r="B342" s="195"/>
      <c r="C342" s="203" t="s">
        <v>479</v>
      </c>
      <c r="D342" s="195"/>
      <c r="E342" s="206">
        <v>14.447189891999544</v>
      </c>
      <c r="F342" s="207">
        <v>111.86776748330325</v>
      </c>
      <c r="G342" s="207">
        <v>14.447189891999544</v>
      </c>
      <c r="H342" s="208"/>
      <c r="I342" s="196"/>
      <c r="J342" s="202"/>
    </row>
    <row r="343" spans="2:10">
      <c r="B343" s="195"/>
      <c r="C343" s="203" t="s">
        <v>480</v>
      </c>
      <c r="D343" s="195"/>
      <c r="E343" s="206">
        <v>14.697701754000246</v>
      </c>
      <c r="F343" s="207">
        <v>111.86776748330325</v>
      </c>
      <c r="G343" s="207">
        <v>14.697701754000246</v>
      </c>
      <c r="H343" s="208"/>
      <c r="I343" s="196"/>
      <c r="J343" s="202"/>
    </row>
    <row r="344" spans="2:10">
      <c r="B344" s="195"/>
      <c r="C344" s="203" t="s">
        <v>481</v>
      </c>
      <c r="D344" s="195"/>
      <c r="E344" s="206">
        <v>28.225186062000102</v>
      </c>
      <c r="F344" s="207">
        <v>111.86776748330325</v>
      </c>
      <c r="G344" s="207">
        <v>28.225186062000102</v>
      </c>
      <c r="H344" s="208"/>
      <c r="I344" s="196"/>
      <c r="J344" s="202"/>
    </row>
    <row r="345" spans="2:10">
      <c r="B345" s="195"/>
      <c r="C345" s="203" t="s">
        <v>482</v>
      </c>
      <c r="D345" s="195"/>
      <c r="E345" s="206">
        <v>24.07683959800044</v>
      </c>
      <c r="F345" s="207">
        <v>111.86776748330325</v>
      </c>
      <c r="G345" s="207">
        <v>24.07683959800044</v>
      </c>
      <c r="H345" s="208"/>
      <c r="I345" s="196"/>
      <c r="J345" s="202"/>
    </row>
    <row r="346" spans="2:10">
      <c r="B346" s="195"/>
      <c r="C346" s="203" t="s">
        <v>483</v>
      </c>
      <c r="D346" s="195"/>
      <c r="E346" s="206">
        <v>37.897427159999523</v>
      </c>
      <c r="F346" s="207">
        <v>111.86776748330325</v>
      </c>
      <c r="G346" s="207">
        <v>37.897427159999523</v>
      </c>
      <c r="H346" s="208"/>
      <c r="I346" s="196"/>
      <c r="J346" s="202"/>
    </row>
    <row r="347" spans="2:10">
      <c r="B347" s="195"/>
      <c r="C347" s="203" t="s">
        <v>484</v>
      </c>
      <c r="D347" s="195"/>
      <c r="E347" s="206">
        <v>75.774528893999857</v>
      </c>
      <c r="F347" s="207">
        <v>111.86776748330325</v>
      </c>
      <c r="G347" s="207">
        <v>75.774528893999857</v>
      </c>
      <c r="H347" s="208"/>
      <c r="I347" s="196"/>
      <c r="J347" s="202"/>
    </row>
    <row r="348" spans="2:10">
      <c r="B348" s="195"/>
      <c r="C348" s="203" t="s">
        <v>485</v>
      </c>
      <c r="D348" s="195"/>
      <c r="E348" s="206">
        <v>133.69625564600011</v>
      </c>
      <c r="F348" s="207">
        <v>111.86776748330325</v>
      </c>
      <c r="G348" s="207">
        <v>111.86776748330325</v>
      </c>
      <c r="H348" s="208"/>
      <c r="I348" s="196"/>
      <c r="J348" s="202"/>
    </row>
    <row r="349" spans="2:10">
      <c r="B349" s="195"/>
      <c r="C349" s="203" t="s">
        <v>486</v>
      </c>
      <c r="D349" s="195"/>
      <c r="E349" s="206">
        <v>106.04386796800038</v>
      </c>
      <c r="F349" s="207">
        <v>111.86776748330325</v>
      </c>
      <c r="G349" s="207">
        <v>106.04386796800038</v>
      </c>
      <c r="H349" s="208"/>
      <c r="I349" s="196"/>
      <c r="J349" s="202"/>
    </row>
    <row r="350" spans="2:10">
      <c r="B350" s="195"/>
      <c r="C350" s="203" t="s">
        <v>487</v>
      </c>
      <c r="D350" s="195"/>
      <c r="E350" s="206">
        <v>61.552184114000184</v>
      </c>
      <c r="F350" s="207">
        <v>111.86776748330325</v>
      </c>
      <c r="G350" s="207">
        <v>61.552184114000184</v>
      </c>
      <c r="H350" s="208"/>
      <c r="I350" s="196"/>
      <c r="J350" s="202"/>
    </row>
    <row r="351" spans="2:10">
      <c r="B351" s="195"/>
      <c r="C351" s="203" t="s">
        <v>488</v>
      </c>
      <c r="D351" s="195"/>
      <c r="E351" s="206">
        <v>97.987116379999321</v>
      </c>
      <c r="F351" s="207">
        <v>111.86776748330325</v>
      </c>
      <c r="G351" s="207">
        <v>97.987116379999321</v>
      </c>
      <c r="H351" s="208"/>
      <c r="I351" s="196"/>
      <c r="J351" s="202"/>
    </row>
    <row r="352" spans="2:10">
      <c r="B352" s="195"/>
      <c r="C352" s="203" t="s">
        <v>489</v>
      </c>
      <c r="D352" s="195"/>
      <c r="E352" s="206">
        <v>101.74139547400033</v>
      </c>
      <c r="F352" s="207">
        <v>111.86776748330325</v>
      </c>
      <c r="G352" s="207">
        <v>101.74139547400033</v>
      </c>
      <c r="H352" s="208"/>
      <c r="I352" s="196" t="s">
        <v>127</v>
      </c>
      <c r="J352" s="202">
        <v>111.86776748330325</v>
      </c>
    </row>
    <row r="353" spans="2:10">
      <c r="B353" s="195"/>
      <c r="C353" s="203" t="s">
        <v>490</v>
      </c>
      <c r="D353" s="195"/>
      <c r="E353" s="206">
        <v>74.393492190000245</v>
      </c>
      <c r="F353" s="207">
        <v>111.86776748330325</v>
      </c>
      <c r="G353" s="207">
        <v>74.393492190000245</v>
      </c>
      <c r="H353" s="208"/>
      <c r="I353" s="196"/>
      <c r="J353" s="202"/>
    </row>
    <row r="354" spans="2:10">
      <c r="B354" s="195"/>
      <c r="C354" s="203" t="s">
        <v>491</v>
      </c>
      <c r="D354" s="195"/>
      <c r="E354" s="206">
        <v>49.965638545999774</v>
      </c>
      <c r="F354" s="207">
        <v>111.86776748330325</v>
      </c>
      <c r="G354" s="207">
        <v>49.965638545999774</v>
      </c>
      <c r="H354" s="208"/>
      <c r="I354" s="196"/>
      <c r="J354" s="202"/>
    </row>
    <row r="355" spans="2:10">
      <c r="B355" s="195"/>
      <c r="C355" s="203" t="s">
        <v>492</v>
      </c>
      <c r="D355" s="195"/>
      <c r="E355" s="206">
        <v>61.106411660000056</v>
      </c>
      <c r="F355" s="207">
        <v>111.86776748330325</v>
      </c>
      <c r="G355" s="207">
        <v>61.106411660000056</v>
      </c>
      <c r="H355" s="208"/>
      <c r="I355" s="196"/>
      <c r="J355" s="202"/>
    </row>
    <row r="356" spans="2:10">
      <c r="B356" s="195"/>
      <c r="C356" s="203" t="s">
        <v>493</v>
      </c>
      <c r="D356" s="195"/>
      <c r="E356" s="206">
        <v>55.669786108000267</v>
      </c>
      <c r="F356" s="207">
        <v>111.86776748330325</v>
      </c>
      <c r="G356" s="207">
        <v>55.669786108000267</v>
      </c>
      <c r="H356" s="208"/>
      <c r="I356" s="196"/>
      <c r="J356" s="202"/>
    </row>
    <row r="357" spans="2:10">
      <c r="B357" s="195"/>
      <c r="C357" s="203" t="s">
        <v>494</v>
      </c>
      <c r="D357" s="195"/>
      <c r="E357" s="206">
        <v>59.995038807999578</v>
      </c>
      <c r="F357" s="207">
        <v>111.86776748330325</v>
      </c>
      <c r="G357" s="207">
        <v>59.995038807999578</v>
      </c>
      <c r="H357" s="208"/>
      <c r="I357" s="196"/>
      <c r="J357" s="202"/>
    </row>
    <row r="358" spans="2:10">
      <c r="B358" s="195"/>
      <c r="C358" s="203" t="s">
        <v>495</v>
      </c>
      <c r="D358" s="195"/>
      <c r="E358" s="206">
        <v>43.870313440000068</v>
      </c>
      <c r="F358" s="207">
        <v>111.86776748330325</v>
      </c>
      <c r="G358" s="207">
        <v>43.870313440000068</v>
      </c>
      <c r="H358" s="208"/>
      <c r="I358" s="196"/>
      <c r="J358" s="202"/>
    </row>
    <row r="359" spans="2:10">
      <c r="B359" s="195"/>
      <c r="C359" s="203" t="s">
        <v>496</v>
      </c>
      <c r="D359" s="195"/>
      <c r="E359" s="206">
        <v>45.131051252000262</v>
      </c>
      <c r="F359" s="207">
        <v>111.86776748330325</v>
      </c>
      <c r="G359" s="207">
        <v>45.131051252000262</v>
      </c>
      <c r="H359" s="208"/>
      <c r="I359" s="196"/>
      <c r="J359" s="202"/>
    </row>
    <row r="360" spans="2:10">
      <c r="B360" s="195"/>
      <c r="C360" s="203" t="s">
        <v>497</v>
      </c>
      <c r="D360" s="195"/>
      <c r="E360" s="206">
        <v>116.79252258400008</v>
      </c>
      <c r="F360" s="207">
        <v>111.86776748330325</v>
      </c>
      <c r="G360" s="207">
        <v>111.86776748330325</v>
      </c>
      <c r="H360" s="208"/>
      <c r="I360" s="196"/>
      <c r="J360" s="202"/>
    </row>
    <row r="361" spans="2:10">
      <c r="B361" s="195"/>
      <c r="C361" s="203" t="s">
        <v>498</v>
      </c>
      <c r="D361" s="195"/>
      <c r="E361" s="206">
        <v>36.144617945999507</v>
      </c>
      <c r="F361" s="207">
        <v>111.86776748330325</v>
      </c>
      <c r="G361" s="207">
        <v>36.144617945999507</v>
      </c>
      <c r="H361" s="208"/>
      <c r="I361" s="196"/>
      <c r="J361" s="202"/>
    </row>
    <row r="362" spans="2:10">
      <c r="B362" s="195"/>
      <c r="C362" s="203" t="s">
        <v>499</v>
      </c>
      <c r="D362" s="195"/>
      <c r="E362" s="206">
        <v>36.180464632000529</v>
      </c>
      <c r="F362" s="207">
        <v>111.86776748330325</v>
      </c>
      <c r="G362" s="207">
        <v>36.180464632000529</v>
      </c>
      <c r="H362" s="208"/>
      <c r="I362" s="196"/>
      <c r="J362" s="202"/>
    </row>
    <row r="363" spans="2:10">
      <c r="B363" s="195"/>
      <c r="C363" s="203" t="s">
        <v>500</v>
      </c>
      <c r="D363" s="195"/>
      <c r="E363" s="206">
        <v>60.801156899999754</v>
      </c>
      <c r="F363" s="207">
        <v>111.86776748330325</v>
      </c>
      <c r="G363" s="207">
        <v>60.801156899999754</v>
      </c>
      <c r="H363" s="208"/>
      <c r="I363" s="196"/>
      <c r="J363" s="202"/>
    </row>
    <row r="364" spans="2:10">
      <c r="B364" s="195"/>
      <c r="C364" s="203" t="s">
        <v>501</v>
      </c>
      <c r="D364" s="195"/>
      <c r="E364" s="206">
        <v>66.278639185999864</v>
      </c>
      <c r="F364" s="207">
        <v>111.86776748330325</v>
      </c>
      <c r="G364" s="207">
        <v>66.278639185999864</v>
      </c>
      <c r="H364" s="208"/>
      <c r="I364" s="196"/>
      <c r="J364" s="202"/>
    </row>
    <row r="365" spans="2:10">
      <c r="B365" s="195"/>
      <c r="C365" s="203" t="s">
        <v>502</v>
      </c>
      <c r="D365" s="195"/>
      <c r="E365" s="206">
        <v>41.236545239999927</v>
      </c>
      <c r="F365" s="207">
        <v>111.86776748330325</v>
      </c>
      <c r="G365" s="207">
        <v>41.236545239999927</v>
      </c>
      <c r="H365" s="208"/>
      <c r="I365" s="196"/>
      <c r="J365" s="202"/>
    </row>
    <row r="366" spans="2:10">
      <c r="B366" s="195"/>
      <c r="C366" s="203" t="s">
        <v>503</v>
      </c>
      <c r="D366" s="195"/>
      <c r="E366" s="206">
        <v>45.061249121999516</v>
      </c>
      <c r="F366" s="207">
        <v>111.86776748330325</v>
      </c>
      <c r="G366" s="207">
        <v>45.061249121999516</v>
      </c>
      <c r="H366" s="208"/>
      <c r="I366" s="196"/>
      <c r="J366" s="202"/>
    </row>
    <row r="367" spans="2:10">
      <c r="B367" s="195"/>
      <c r="C367" s="203" t="s">
        <v>504</v>
      </c>
      <c r="D367" s="195"/>
      <c r="E367" s="206">
        <v>89.609860876000923</v>
      </c>
      <c r="F367" s="207">
        <v>111.86776748330325</v>
      </c>
      <c r="G367" s="207">
        <v>89.609860876000923</v>
      </c>
      <c r="H367" s="208"/>
      <c r="I367" s="196"/>
      <c r="J367" s="202"/>
    </row>
    <row r="368" spans="2:10">
      <c r="B368" s="195"/>
      <c r="C368" s="203" t="s">
        <v>505</v>
      </c>
      <c r="D368" s="195"/>
      <c r="E368" s="206">
        <v>80.837669753999108</v>
      </c>
      <c r="F368" s="207">
        <v>111.86776748330325</v>
      </c>
      <c r="G368" s="207">
        <v>80.837669753999108</v>
      </c>
      <c r="H368" s="208"/>
      <c r="I368" s="196"/>
      <c r="J368" s="202"/>
    </row>
    <row r="369" spans="2:10">
      <c r="B369" s="204" t="s">
        <v>506</v>
      </c>
      <c r="C369" s="209" t="s">
        <v>507</v>
      </c>
      <c r="D369" s="204"/>
      <c r="E369" s="206">
        <v>76.569942197254278</v>
      </c>
      <c r="F369" s="206">
        <v>124.52122387040001</v>
      </c>
      <c r="G369" s="206">
        <v>76.569942197254278</v>
      </c>
      <c r="H369" s="195"/>
      <c r="I369" s="196"/>
      <c r="J369" s="202"/>
    </row>
    <row r="370" spans="2:10">
      <c r="B370" s="195"/>
      <c r="C370" s="203" t="s">
        <v>508</v>
      </c>
      <c r="D370" s="204"/>
      <c r="E370" s="206">
        <v>86.079442197254281</v>
      </c>
      <c r="F370" s="206">
        <v>124.52122387040001</v>
      </c>
      <c r="G370" s="207">
        <v>86.079442197254281</v>
      </c>
      <c r="H370" s="208"/>
      <c r="I370" s="196"/>
      <c r="J370" s="202"/>
    </row>
    <row r="371" spans="2:10">
      <c r="B371" s="195"/>
      <c r="C371" s="203" t="s">
        <v>509</v>
      </c>
      <c r="D371" s="195"/>
      <c r="E371" s="206">
        <v>117.40501005218717</v>
      </c>
      <c r="F371" s="206">
        <v>124.52122387040001</v>
      </c>
      <c r="G371" s="207">
        <v>117.40501005218717</v>
      </c>
      <c r="H371" s="208"/>
      <c r="I371" s="196"/>
      <c r="J371" s="202"/>
    </row>
    <row r="372" spans="2:10">
      <c r="B372" s="195"/>
      <c r="C372" s="203" t="s">
        <v>510</v>
      </c>
      <c r="D372" s="195"/>
      <c r="E372" s="206">
        <v>121.91151005218717</v>
      </c>
      <c r="F372" s="206">
        <v>124.52122387040001</v>
      </c>
      <c r="G372" s="207">
        <v>121.91151005218717</v>
      </c>
      <c r="H372" s="208"/>
      <c r="I372" s="196"/>
      <c r="J372" s="202"/>
    </row>
    <row r="373" spans="2:10">
      <c r="B373" s="195"/>
      <c r="C373" s="203" t="s">
        <v>511</v>
      </c>
      <c r="D373" s="195"/>
      <c r="E373" s="206">
        <v>126.22131005218715</v>
      </c>
      <c r="F373" s="206">
        <v>124.52122387040001</v>
      </c>
      <c r="G373" s="207">
        <v>124.52122387040001</v>
      </c>
      <c r="H373" s="208"/>
      <c r="I373" s="196"/>
      <c r="J373" s="202"/>
    </row>
    <row r="374" spans="2:10">
      <c r="B374" s="195"/>
      <c r="C374" s="203" t="s">
        <v>512</v>
      </c>
      <c r="D374" s="195"/>
      <c r="E374" s="206">
        <v>120.89921005218716</v>
      </c>
      <c r="F374" s="206">
        <v>124.52122387040001</v>
      </c>
      <c r="G374" s="207">
        <v>120.89921005218716</v>
      </c>
      <c r="H374" s="208"/>
      <c r="I374" s="196"/>
      <c r="J374" s="202"/>
    </row>
    <row r="375" spans="2:10">
      <c r="B375" s="195"/>
      <c r="C375" s="203" t="s">
        <v>513</v>
      </c>
      <c r="D375" s="195"/>
      <c r="E375" s="206">
        <v>124.76311005218717</v>
      </c>
      <c r="F375" s="206">
        <v>124.52122387040001</v>
      </c>
      <c r="G375" s="207">
        <v>124.52122387040001</v>
      </c>
      <c r="H375" s="208"/>
      <c r="I375" s="196"/>
      <c r="J375" s="202"/>
    </row>
    <row r="376" spans="2:10">
      <c r="B376" s="195"/>
      <c r="C376" s="203" t="s">
        <v>514</v>
      </c>
      <c r="D376" s="195"/>
      <c r="E376" s="206">
        <v>140.16671005218714</v>
      </c>
      <c r="F376" s="206">
        <v>124.52122387040001</v>
      </c>
      <c r="G376" s="207">
        <v>124.52122387040001</v>
      </c>
      <c r="H376" s="208"/>
      <c r="I376" s="196"/>
      <c r="J376" s="202"/>
    </row>
    <row r="377" spans="2:10">
      <c r="B377" s="195"/>
      <c r="C377" s="203" t="s">
        <v>515</v>
      </c>
      <c r="D377" s="195"/>
      <c r="E377" s="206">
        <v>133.67961005218717</v>
      </c>
      <c r="F377" s="206">
        <v>124.52122387040001</v>
      </c>
      <c r="G377" s="207">
        <v>124.52122387040001</v>
      </c>
      <c r="H377" s="208"/>
      <c r="I377" s="196"/>
      <c r="J377" s="202"/>
    </row>
    <row r="378" spans="2:10">
      <c r="B378" s="195"/>
      <c r="C378" s="203" t="s">
        <v>516</v>
      </c>
      <c r="D378" s="195"/>
      <c r="E378" s="206">
        <v>76.082077462206044</v>
      </c>
      <c r="F378" s="206">
        <v>124.52122387040001</v>
      </c>
      <c r="G378" s="207">
        <v>76.082077462206044</v>
      </c>
      <c r="H378" s="208"/>
      <c r="I378" s="196"/>
      <c r="J378" s="202"/>
    </row>
    <row r="379" spans="2:10">
      <c r="B379" s="195"/>
      <c r="C379" s="203" t="s">
        <v>517</v>
      </c>
      <c r="D379" s="195"/>
      <c r="E379" s="206">
        <v>77.220777462206044</v>
      </c>
      <c r="F379" s="206">
        <v>124.52122387040001</v>
      </c>
      <c r="G379" s="207">
        <v>77.220777462206044</v>
      </c>
      <c r="H379" s="208"/>
      <c r="I379" s="196"/>
      <c r="J379" s="202"/>
    </row>
    <row r="380" spans="2:10">
      <c r="B380" s="195"/>
      <c r="C380" s="203" t="s">
        <v>518</v>
      </c>
      <c r="D380" s="195"/>
      <c r="E380" s="206">
        <v>100.21357746220605</v>
      </c>
      <c r="F380" s="206">
        <v>124.52122387040001</v>
      </c>
      <c r="G380" s="207">
        <v>100.21357746220605</v>
      </c>
      <c r="H380" s="208"/>
      <c r="I380" s="196"/>
      <c r="J380" s="202"/>
    </row>
    <row r="381" spans="2:10">
      <c r="B381" s="195"/>
      <c r="C381" s="203" t="s">
        <v>519</v>
      </c>
      <c r="D381" s="195"/>
      <c r="E381" s="206">
        <v>79.712777462206049</v>
      </c>
      <c r="F381" s="206">
        <v>124.52122387040001</v>
      </c>
      <c r="G381" s="207">
        <v>79.712777462206049</v>
      </c>
      <c r="H381" s="208"/>
      <c r="I381" s="196"/>
      <c r="J381" s="202"/>
    </row>
    <row r="382" spans="2:10">
      <c r="B382" s="195"/>
      <c r="C382" s="203" t="s">
        <v>520</v>
      </c>
      <c r="D382" s="195"/>
      <c r="E382" s="206">
        <v>85.307377462206063</v>
      </c>
      <c r="F382" s="206">
        <v>124.52122387040001</v>
      </c>
      <c r="G382" s="207">
        <v>85.307377462206063</v>
      </c>
      <c r="H382" s="208"/>
      <c r="I382" s="196"/>
      <c r="J382" s="202"/>
    </row>
    <row r="383" spans="2:10">
      <c r="B383" s="195"/>
      <c r="C383" s="203" t="s">
        <v>521</v>
      </c>
      <c r="D383" s="195"/>
      <c r="E383" s="206">
        <v>89.850777462206054</v>
      </c>
      <c r="F383" s="206">
        <v>124.52122387040001</v>
      </c>
      <c r="G383" s="207">
        <v>89.850777462206054</v>
      </c>
      <c r="H383" s="208"/>
      <c r="I383" s="196" t="s">
        <v>119</v>
      </c>
      <c r="J383" s="202">
        <v>124.52122387040001</v>
      </c>
    </row>
    <row r="384" spans="2:10">
      <c r="B384" s="195"/>
      <c r="C384" s="203" t="s">
        <v>522</v>
      </c>
      <c r="D384" s="195"/>
      <c r="E384" s="206">
        <v>80.046077462206057</v>
      </c>
      <c r="F384" s="206">
        <v>124.52122387040001</v>
      </c>
      <c r="G384" s="207">
        <v>80.046077462206057</v>
      </c>
      <c r="H384" s="208"/>
      <c r="I384" s="196"/>
      <c r="J384" s="202"/>
    </row>
    <row r="385" spans="2:10">
      <c r="B385" s="195"/>
      <c r="C385" s="203" t="s">
        <v>523</v>
      </c>
      <c r="D385" s="195"/>
      <c r="E385" s="206">
        <v>80.155515173307677</v>
      </c>
      <c r="F385" s="206">
        <v>124.52122387040001</v>
      </c>
      <c r="G385" s="207">
        <v>80.155515173307677</v>
      </c>
      <c r="H385" s="208"/>
      <c r="I385" s="196"/>
      <c r="J385" s="202"/>
    </row>
    <row r="386" spans="2:10">
      <c r="B386" s="195"/>
      <c r="C386" s="203" t="s">
        <v>524</v>
      </c>
      <c r="D386" s="195"/>
      <c r="E386" s="206">
        <v>88.470515173307675</v>
      </c>
      <c r="F386" s="206">
        <v>124.52122387040001</v>
      </c>
      <c r="G386" s="207">
        <v>88.470515173307675</v>
      </c>
      <c r="H386" s="208"/>
      <c r="I386" s="196"/>
      <c r="J386" s="202"/>
    </row>
    <row r="387" spans="2:10">
      <c r="B387" s="195"/>
      <c r="C387" s="203" t="s">
        <v>525</v>
      </c>
      <c r="D387" s="195"/>
      <c r="E387" s="206">
        <v>73.700815173307674</v>
      </c>
      <c r="F387" s="206">
        <v>124.52122387040001</v>
      </c>
      <c r="G387" s="207">
        <v>73.700815173307674</v>
      </c>
      <c r="H387" s="208"/>
      <c r="I387" s="196"/>
      <c r="J387" s="202"/>
    </row>
    <row r="388" spans="2:10">
      <c r="B388" s="195"/>
      <c r="C388" s="203" t="s">
        <v>526</v>
      </c>
      <c r="D388" s="195"/>
      <c r="E388" s="206">
        <v>61.585815173307672</v>
      </c>
      <c r="F388" s="206">
        <v>124.52122387040001</v>
      </c>
      <c r="G388" s="207">
        <v>61.585815173307672</v>
      </c>
      <c r="H388" s="208"/>
      <c r="I388" s="196"/>
      <c r="J388" s="202"/>
    </row>
    <row r="389" spans="2:10">
      <c r="B389" s="195"/>
      <c r="C389" s="203" t="s">
        <v>527</v>
      </c>
      <c r="D389" s="195"/>
      <c r="E389" s="206">
        <v>69.355615173307683</v>
      </c>
      <c r="F389" s="207">
        <v>124.52122387040001</v>
      </c>
      <c r="G389" s="207">
        <v>69.355615173307683</v>
      </c>
      <c r="H389" s="208"/>
      <c r="I389" s="196"/>
      <c r="J389" s="202"/>
    </row>
    <row r="390" spans="2:10">
      <c r="B390" s="195"/>
      <c r="C390" s="203" t="s">
        <v>528</v>
      </c>
      <c r="D390" s="195"/>
      <c r="E390" s="206">
        <v>72.617615173307669</v>
      </c>
      <c r="F390" s="207">
        <v>124.52122387040001</v>
      </c>
      <c r="G390" s="207">
        <v>72.617615173307669</v>
      </c>
      <c r="H390" s="208"/>
      <c r="I390" s="196"/>
      <c r="J390" s="202"/>
    </row>
    <row r="391" spans="2:10">
      <c r="B391" s="195"/>
      <c r="C391" s="203" t="s">
        <v>529</v>
      </c>
      <c r="D391" s="195"/>
      <c r="E391" s="206">
        <v>92.473415173307671</v>
      </c>
      <c r="F391" s="207">
        <v>124.52122387040001</v>
      </c>
      <c r="G391" s="207">
        <v>92.473415173307671</v>
      </c>
      <c r="H391" s="208"/>
      <c r="I391" s="196"/>
      <c r="J391" s="202"/>
    </row>
    <row r="392" spans="2:10">
      <c r="B392" s="195"/>
      <c r="C392" s="203" t="s">
        <v>530</v>
      </c>
      <c r="D392" s="195"/>
      <c r="E392" s="206">
        <v>78.740515570160113</v>
      </c>
      <c r="F392" s="207">
        <v>124.52122387040001</v>
      </c>
      <c r="G392" s="207">
        <v>78.740515570160113</v>
      </c>
      <c r="H392" s="208"/>
      <c r="I392" s="196"/>
      <c r="J392" s="202"/>
    </row>
    <row r="393" spans="2:10">
      <c r="B393" s="195"/>
      <c r="C393" s="203" t="s">
        <v>531</v>
      </c>
      <c r="D393" s="195"/>
      <c r="E393" s="206">
        <v>72.252915570160113</v>
      </c>
      <c r="F393" s="207">
        <v>124.52122387040001</v>
      </c>
      <c r="G393" s="207">
        <v>72.252915570160113</v>
      </c>
      <c r="H393" s="208"/>
      <c r="I393" s="196"/>
      <c r="J393" s="202"/>
    </row>
    <row r="394" spans="2:10">
      <c r="B394" s="195"/>
      <c r="C394" s="203" t="s">
        <v>532</v>
      </c>
      <c r="D394" s="195"/>
      <c r="E394" s="206">
        <v>64.70391557016012</v>
      </c>
      <c r="F394" s="207">
        <v>124.52122387040001</v>
      </c>
      <c r="G394" s="207">
        <v>64.70391557016012</v>
      </c>
      <c r="H394" s="208"/>
      <c r="I394" s="196"/>
      <c r="J394" s="202"/>
    </row>
    <row r="395" spans="2:10">
      <c r="B395" s="195"/>
      <c r="C395" s="203" t="s">
        <v>533</v>
      </c>
      <c r="D395" s="195"/>
      <c r="E395" s="206">
        <v>61.895115570160115</v>
      </c>
      <c r="F395" s="207">
        <v>124.52122387040001</v>
      </c>
      <c r="G395" s="207">
        <v>61.895115570160115</v>
      </c>
      <c r="H395" s="208"/>
      <c r="I395" s="196"/>
      <c r="J395" s="202"/>
    </row>
    <row r="396" spans="2:10">
      <c r="B396" s="195"/>
      <c r="C396" s="203" t="s">
        <v>534</v>
      </c>
      <c r="D396" s="195"/>
      <c r="E396" s="206">
        <v>63.407115570160109</v>
      </c>
      <c r="F396" s="207">
        <v>124.52122387040001</v>
      </c>
      <c r="G396" s="207">
        <v>63.407115570160109</v>
      </c>
      <c r="H396" s="208"/>
      <c r="I396" s="196"/>
      <c r="J396" s="202"/>
    </row>
    <row r="397" spans="2:10">
      <c r="B397" s="195"/>
      <c r="C397" s="203" t="s">
        <v>535</v>
      </c>
      <c r="D397" s="195"/>
      <c r="E397" s="206">
        <v>78.659915570160109</v>
      </c>
      <c r="F397" s="207">
        <v>124.52122387040001</v>
      </c>
      <c r="G397" s="207">
        <v>78.659915570160109</v>
      </c>
      <c r="H397" s="208"/>
      <c r="I397" s="196"/>
      <c r="J397" s="202"/>
    </row>
    <row r="398" spans="2:10">
      <c r="B398" s="195"/>
      <c r="C398" s="203" t="s">
        <v>536</v>
      </c>
      <c r="D398" s="195"/>
      <c r="E398" s="206">
        <v>79.825215570160111</v>
      </c>
      <c r="F398" s="207">
        <v>124.52122387040001</v>
      </c>
      <c r="G398" s="207">
        <v>79.825215570160111</v>
      </c>
      <c r="H398" s="208"/>
      <c r="I398" s="196"/>
      <c r="J398" s="202"/>
    </row>
    <row r="399" spans="2:10">
      <c r="B399" s="195"/>
      <c r="C399" s="203" t="s">
        <v>537</v>
      </c>
      <c r="D399" s="195"/>
      <c r="E399" s="206">
        <v>83.864292266755982</v>
      </c>
      <c r="F399" s="207">
        <v>124.52122387040001</v>
      </c>
      <c r="G399" s="207">
        <v>83.864292266755982</v>
      </c>
      <c r="H399" s="208"/>
      <c r="I399" s="196"/>
      <c r="J399" s="202"/>
    </row>
    <row r="400" spans="2:10">
      <c r="B400" s="210"/>
      <c r="C400" s="211"/>
      <c r="D400" s="212"/>
      <c r="E400" s="213"/>
      <c r="F400" s="213"/>
      <c r="G400" s="213"/>
      <c r="H400" s="195"/>
      <c r="I400" s="196"/>
      <c r="J400" s="202"/>
    </row>
    <row r="401" spans="2:10">
      <c r="B401" s="195"/>
      <c r="C401" s="195"/>
      <c r="D401" s="195"/>
      <c r="E401" s="205"/>
      <c r="F401" s="205"/>
      <c r="G401" s="214"/>
      <c r="H401" s="195"/>
      <c r="I401" s="196"/>
      <c r="J401" s="202"/>
    </row>
    <row r="402" spans="2:10">
      <c r="B402" s="195"/>
      <c r="C402" s="195"/>
      <c r="D402" s="195"/>
      <c r="E402" s="205"/>
      <c r="F402" s="205"/>
      <c r="G402" s="214"/>
      <c r="H402" s="195"/>
      <c r="I402" s="196"/>
      <c r="J402" s="202"/>
    </row>
    <row r="403" spans="2:10">
      <c r="B403" s="165"/>
      <c r="C403" s="195"/>
      <c r="D403" s="195"/>
      <c r="E403" s="205"/>
      <c r="F403" s="205"/>
      <c r="G403" s="214"/>
      <c r="H403" s="165"/>
      <c r="I403" s="193"/>
      <c r="J403" s="194"/>
    </row>
    <row r="404" spans="2:10">
      <c r="B404" s="165"/>
      <c r="C404" s="195"/>
      <c r="D404" s="195"/>
      <c r="E404" s="205"/>
      <c r="F404" s="205"/>
      <c r="G404" s="214"/>
      <c r="H404" s="165"/>
      <c r="I404" s="193"/>
      <c r="J404" s="194"/>
    </row>
    <row r="405" spans="2:10">
      <c r="B405" s="165"/>
      <c r="C405" s="195"/>
      <c r="D405" s="195"/>
      <c r="E405" s="205"/>
      <c r="F405" s="205"/>
      <c r="G405" s="214"/>
      <c r="H405" s="165"/>
      <c r="I405" s="193"/>
      <c r="J405" s="194"/>
    </row>
    <row r="406" spans="2:10">
      <c r="B406" s="165"/>
      <c r="C406" s="195"/>
      <c r="D406" s="195"/>
      <c r="E406" s="205"/>
      <c r="F406" s="205"/>
      <c r="G406" s="214"/>
      <c r="H406" s="165"/>
      <c r="I406" s="193"/>
      <c r="J406" s="194"/>
    </row>
    <row r="407" spans="2:10">
      <c r="B407" s="165"/>
      <c r="C407" s="195"/>
      <c r="D407" s="195"/>
      <c r="E407" s="205"/>
      <c r="F407" s="205"/>
      <c r="G407" s="214"/>
      <c r="H407" s="165"/>
      <c r="I407" s="193"/>
      <c r="J407" s="194"/>
    </row>
    <row r="408" spans="2:10">
      <c r="B408" s="165"/>
      <c r="C408" s="195"/>
      <c r="D408" s="195"/>
      <c r="E408" s="205"/>
      <c r="F408" s="205"/>
      <c r="G408" s="214"/>
      <c r="H408" s="165"/>
      <c r="I408" s="193"/>
      <c r="J408" s="194"/>
    </row>
    <row r="409" spans="2:10">
      <c r="B409" s="165"/>
      <c r="C409" s="195"/>
      <c r="D409" s="195"/>
      <c r="E409" s="205"/>
      <c r="F409" s="205"/>
      <c r="G409" s="214"/>
      <c r="H409" s="165"/>
      <c r="I409" s="193"/>
      <c r="J409" s="194"/>
    </row>
    <row r="410" spans="2:10">
      <c r="B410" s="165"/>
      <c r="C410" s="195"/>
      <c r="D410" s="195"/>
      <c r="E410" s="205"/>
      <c r="F410" s="205"/>
      <c r="G410" s="214"/>
      <c r="H410" s="165"/>
      <c r="I410" s="193"/>
      <c r="J410" s="194"/>
    </row>
    <row r="411" spans="2:10">
      <c r="B411" s="165"/>
      <c r="C411" s="195"/>
      <c r="D411" s="195"/>
      <c r="E411" s="205"/>
      <c r="F411" s="205"/>
      <c r="G411" s="214"/>
      <c r="H411" s="165"/>
      <c r="I411" s="193"/>
      <c r="J411" s="194"/>
    </row>
    <row r="412" spans="2:10">
      <c r="B412" s="165"/>
      <c r="C412" s="195"/>
      <c r="D412" s="195"/>
      <c r="E412" s="205"/>
      <c r="F412" s="205"/>
      <c r="G412" s="214"/>
      <c r="H412" s="165"/>
      <c r="I412" s="193"/>
      <c r="J412" s="194"/>
    </row>
    <row r="413" spans="2:10">
      <c r="B413" s="165"/>
      <c r="C413" s="195"/>
      <c r="D413" s="195"/>
      <c r="E413" s="205"/>
      <c r="F413" s="205"/>
      <c r="G413" s="214"/>
      <c r="H413" s="165"/>
      <c r="I413" s="193"/>
      <c r="J413" s="194"/>
    </row>
    <row r="414" spans="2:10">
      <c r="B414" s="165"/>
      <c r="C414" s="195"/>
      <c r="D414" s="195"/>
      <c r="E414" s="205"/>
      <c r="F414" s="205"/>
      <c r="G414" s="214"/>
      <c r="H414" s="165"/>
      <c r="I414" s="193"/>
      <c r="J414" s="194"/>
    </row>
    <row r="415" spans="2:10">
      <c r="B415" s="165"/>
      <c r="C415" s="195"/>
      <c r="D415" s="195"/>
      <c r="E415" s="205"/>
      <c r="F415" s="205"/>
      <c r="G415" s="214"/>
      <c r="H415" s="165"/>
      <c r="I415" s="196"/>
      <c r="J415" s="202"/>
    </row>
    <row r="416" spans="2:10">
      <c r="B416" s="165"/>
      <c r="C416" s="195"/>
      <c r="D416" s="195"/>
      <c r="E416" s="205"/>
      <c r="F416" s="205"/>
      <c r="G416" s="214"/>
      <c r="H416" s="165"/>
      <c r="I416" s="193"/>
      <c r="J416" s="194"/>
    </row>
    <row r="417" spans="2:10">
      <c r="B417" s="165"/>
      <c r="C417" s="195"/>
      <c r="D417" s="195"/>
      <c r="E417" s="205"/>
      <c r="F417" s="205"/>
      <c r="G417" s="214"/>
      <c r="H417" s="165"/>
      <c r="I417" s="193"/>
      <c r="J417" s="194"/>
    </row>
    <row r="418" spans="2:10">
      <c r="B418" s="165"/>
      <c r="C418" s="195"/>
      <c r="D418" s="195"/>
      <c r="E418" s="205"/>
      <c r="F418" s="205"/>
      <c r="G418" s="214"/>
      <c r="H418" s="165"/>
      <c r="I418" s="193"/>
      <c r="J418" s="194"/>
    </row>
    <row r="419" spans="2:10">
      <c r="B419" s="165"/>
      <c r="C419" s="195"/>
      <c r="D419" s="195"/>
      <c r="E419" s="205"/>
      <c r="F419" s="205"/>
      <c r="G419" s="214"/>
      <c r="H419" s="165"/>
      <c r="I419" s="193"/>
      <c r="J419" s="194"/>
    </row>
    <row r="420" spans="2:10">
      <c r="B420" s="165"/>
      <c r="C420" s="195"/>
      <c r="D420" s="195"/>
      <c r="E420" s="205"/>
      <c r="F420" s="205"/>
      <c r="G420" s="214"/>
      <c r="H420" s="165"/>
      <c r="I420" s="193"/>
      <c r="J420" s="194"/>
    </row>
    <row r="421" spans="2:10">
      <c r="B421" s="165"/>
      <c r="C421" s="195"/>
      <c r="D421" s="195"/>
      <c r="E421" s="205"/>
      <c r="F421" s="205"/>
      <c r="G421" s="214"/>
      <c r="H421" s="165"/>
      <c r="I421" s="193"/>
      <c r="J421" s="194"/>
    </row>
    <row r="422" spans="2:10">
      <c r="B422" s="165"/>
      <c r="C422" s="195"/>
      <c r="D422" s="195"/>
      <c r="E422" s="205"/>
      <c r="F422" s="205"/>
      <c r="G422" s="214"/>
      <c r="H422" s="165"/>
      <c r="I422" s="193"/>
      <c r="J422" s="194"/>
    </row>
    <row r="423" spans="2:10">
      <c r="B423" s="165"/>
      <c r="C423" s="195"/>
      <c r="D423" s="195"/>
      <c r="E423" s="205"/>
      <c r="F423" s="205"/>
      <c r="G423" s="214"/>
      <c r="H423" s="165"/>
      <c r="I423" s="193"/>
      <c r="J423" s="194"/>
    </row>
    <row r="424" spans="2:10">
      <c r="B424" s="165"/>
      <c r="C424" s="195"/>
      <c r="D424" s="195"/>
      <c r="E424" s="205"/>
      <c r="F424" s="205"/>
      <c r="G424" s="214"/>
      <c r="H424" s="165"/>
      <c r="I424" s="193"/>
      <c r="J424" s="194"/>
    </row>
    <row r="425" spans="2:10">
      <c r="B425" s="165"/>
      <c r="C425" s="195"/>
      <c r="D425" s="195"/>
      <c r="E425" s="205"/>
      <c r="F425" s="205"/>
      <c r="G425" s="214"/>
      <c r="H425" s="165"/>
      <c r="I425" s="193"/>
      <c r="J425" s="194"/>
    </row>
    <row r="426" spans="2:10">
      <c r="B426" s="165"/>
      <c r="C426" s="195"/>
      <c r="D426" s="195"/>
      <c r="E426" s="205"/>
      <c r="F426" s="205"/>
      <c r="G426" s="214"/>
      <c r="H426" s="195"/>
      <c r="I426" s="196"/>
      <c r="J426" s="194"/>
    </row>
    <row r="427" spans="2:10">
      <c r="B427" s="165"/>
      <c r="C427" s="195"/>
      <c r="D427" s="195"/>
      <c r="E427" s="205"/>
      <c r="F427" s="205"/>
      <c r="G427" s="214"/>
      <c r="H427" s="195"/>
      <c r="I427" s="196"/>
      <c r="J427" s="194"/>
    </row>
    <row r="428" spans="2:10">
      <c r="B428" s="165"/>
      <c r="C428" s="195"/>
      <c r="D428" s="195"/>
      <c r="E428" s="205"/>
      <c r="F428" s="205"/>
      <c r="G428" s="214"/>
      <c r="H428" s="195"/>
      <c r="I428" s="196"/>
      <c r="J428" s="194"/>
    </row>
    <row r="429" spans="2:10">
      <c r="B429" s="165"/>
      <c r="C429" s="195"/>
      <c r="D429" s="195"/>
      <c r="E429" s="205"/>
      <c r="F429" s="205"/>
      <c r="G429" s="214"/>
      <c r="H429" s="195"/>
      <c r="I429" s="196"/>
      <c r="J429" s="194"/>
    </row>
    <row r="430" spans="2:10">
      <c r="B430" s="165"/>
      <c r="C430" s="195"/>
      <c r="D430" s="195"/>
      <c r="E430" s="205"/>
      <c r="F430" s="205"/>
      <c r="G430" s="214"/>
      <c r="H430" s="195"/>
      <c r="I430" s="196"/>
      <c r="J430" s="194"/>
    </row>
    <row r="431" spans="2:10">
      <c r="B431" s="165"/>
      <c r="C431" s="195"/>
      <c r="D431" s="195"/>
      <c r="E431" s="205"/>
      <c r="F431" s="205"/>
      <c r="G431" s="214"/>
      <c r="H431" s="195"/>
      <c r="I431" s="196"/>
      <c r="J431" s="194"/>
    </row>
    <row r="432" spans="2:10">
      <c r="C432" s="195"/>
      <c r="D432" s="195"/>
      <c r="E432" s="205"/>
      <c r="F432" s="205"/>
      <c r="G432" s="214"/>
    </row>
    <row r="433" spans="3:7">
      <c r="C433" s="195"/>
      <c r="D433" s="195"/>
      <c r="E433" s="205"/>
      <c r="F433" s="205"/>
      <c r="G433" s="214"/>
    </row>
    <row r="434" spans="3:7">
      <c r="C434" s="195"/>
      <c r="D434" s="195"/>
      <c r="E434" s="205"/>
      <c r="F434" s="205"/>
      <c r="G434" s="214"/>
    </row>
    <row r="435" spans="3:7">
      <c r="C435" s="195"/>
      <c r="D435" s="195"/>
      <c r="E435" s="205"/>
      <c r="F435" s="205"/>
      <c r="G435" s="214"/>
    </row>
    <row r="436" spans="3:7">
      <c r="C436" s="195"/>
      <c r="D436" s="195"/>
      <c r="E436" s="205"/>
      <c r="F436" s="205"/>
      <c r="G436" s="214"/>
    </row>
    <row r="437" spans="3:7">
      <c r="C437" s="195"/>
      <c r="D437" s="195"/>
      <c r="E437" s="205"/>
      <c r="F437" s="205"/>
      <c r="G437" s="214"/>
    </row>
    <row r="438" spans="3:7">
      <c r="C438" s="195"/>
      <c r="D438" s="195"/>
      <c r="E438" s="205"/>
      <c r="F438" s="205"/>
      <c r="G438" s="214"/>
    </row>
    <row r="439" spans="3:7">
      <c r="C439" s="195"/>
      <c r="D439" s="195"/>
      <c r="E439" s="205"/>
      <c r="F439" s="205"/>
      <c r="G439" s="214"/>
    </row>
    <row r="440" spans="3:7">
      <c r="C440" s="195"/>
      <c r="D440" s="195"/>
      <c r="E440" s="205"/>
      <c r="F440" s="205"/>
      <c r="G440" s="214"/>
    </row>
    <row r="441" spans="3:7">
      <c r="C441" s="195"/>
      <c r="D441" s="195"/>
      <c r="E441" s="205"/>
      <c r="F441" s="205"/>
      <c r="G441" s="214"/>
    </row>
    <row r="442" spans="3:7">
      <c r="C442" s="195"/>
      <c r="D442" s="195"/>
      <c r="E442" s="205"/>
      <c r="F442" s="205"/>
      <c r="G442" s="214"/>
    </row>
    <row r="443" spans="3:7">
      <c r="C443" s="195"/>
      <c r="D443" s="195"/>
      <c r="E443" s="205"/>
      <c r="F443" s="205"/>
      <c r="G443" s="214"/>
    </row>
    <row r="444" spans="3:7">
      <c r="C444" s="195"/>
      <c r="D444" s="195"/>
      <c r="E444" s="205"/>
      <c r="F444" s="205"/>
      <c r="G444" s="214"/>
    </row>
    <row r="445" spans="3:7">
      <c r="C445" s="195"/>
      <c r="D445" s="195"/>
      <c r="E445" s="205"/>
      <c r="F445" s="205"/>
      <c r="G445" s="214"/>
    </row>
    <row r="446" spans="3:7">
      <c r="C446" s="195"/>
      <c r="D446" s="195"/>
      <c r="E446" s="205"/>
      <c r="F446" s="205"/>
      <c r="G446" s="214"/>
    </row>
    <row r="447" spans="3:7">
      <c r="C447" s="195"/>
      <c r="D447" s="195"/>
      <c r="E447" s="205"/>
      <c r="F447" s="205"/>
      <c r="G447" s="214"/>
    </row>
    <row r="448" spans="3:7">
      <c r="C448" s="195"/>
      <c r="D448" s="195"/>
      <c r="E448" s="205"/>
      <c r="F448" s="205"/>
      <c r="G448" s="214"/>
    </row>
    <row r="449" spans="3:7">
      <c r="C449" s="195"/>
      <c r="D449" s="195"/>
      <c r="E449" s="205"/>
      <c r="F449" s="205"/>
      <c r="G449" s="2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workbookViewId="0">
      <selection activeCell="R70" sqref="R70"/>
    </sheetView>
  </sheetViews>
  <sheetFormatPr baseColWidth="10" defaultColWidth="11.44140625" defaultRowHeight="10.199999999999999"/>
  <cols>
    <col min="1" max="16384" width="11.44140625" style="182"/>
  </cols>
  <sheetData>
    <row r="2" spans="2:9">
      <c r="B2" s="160" t="s">
        <v>45</v>
      </c>
    </row>
    <row r="3" spans="2:9">
      <c r="B3" s="163"/>
      <c r="C3" s="163"/>
      <c r="D3" s="164"/>
      <c r="E3" s="164" t="s">
        <v>39</v>
      </c>
      <c r="F3" s="246" t="s">
        <v>40</v>
      </c>
      <c r="G3" s="246"/>
      <c r="H3" s="246"/>
      <c r="I3" s="165"/>
    </row>
    <row r="4" spans="2:9">
      <c r="B4" s="166"/>
      <c r="C4" s="166"/>
      <c r="D4" s="167" t="s">
        <v>41</v>
      </c>
      <c r="E4" s="167" t="s">
        <v>42</v>
      </c>
      <c r="F4" s="167" t="s">
        <v>24</v>
      </c>
      <c r="G4" s="167" t="s">
        <v>43</v>
      </c>
      <c r="H4" s="167" t="s">
        <v>74</v>
      </c>
      <c r="I4" s="167" t="s">
        <v>44</v>
      </c>
    </row>
    <row r="5" spans="2:9">
      <c r="B5" s="168">
        <v>2014</v>
      </c>
      <c r="C5" s="169" t="s">
        <v>119</v>
      </c>
      <c r="D5" s="170">
        <v>13095.099113</v>
      </c>
      <c r="E5" s="171">
        <v>18538.071</v>
      </c>
      <c r="F5" s="171">
        <v>12967.4</v>
      </c>
      <c r="G5" s="171">
        <v>5163.3999999999996</v>
      </c>
      <c r="H5" s="171">
        <v>9434.9</v>
      </c>
      <c r="I5" s="172">
        <f t="shared" ref="I5:I36" si="0">(D5/E5)*100</f>
        <v>70.638952202739972</v>
      </c>
    </row>
    <row r="6" spans="2:9">
      <c r="B6" s="173"/>
      <c r="C6" s="169" t="s">
        <v>120</v>
      </c>
      <c r="D6" s="170">
        <v>14128.365964000001</v>
      </c>
      <c r="E6" s="171">
        <v>18538.071</v>
      </c>
      <c r="F6" s="171">
        <v>13367.5</v>
      </c>
      <c r="G6" s="171">
        <v>5336</v>
      </c>
      <c r="H6" s="171">
        <v>9837.1</v>
      </c>
      <c r="I6" s="172">
        <f t="shared" si="0"/>
        <v>76.212708237011284</v>
      </c>
    </row>
    <row r="7" spans="2:9">
      <c r="B7" s="173"/>
      <c r="C7" s="169" t="s">
        <v>121</v>
      </c>
      <c r="D7" s="170">
        <v>13921.849047</v>
      </c>
      <c r="E7" s="171">
        <v>18538.071</v>
      </c>
      <c r="F7" s="171">
        <v>13950.8</v>
      </c>
      <c r="G7" s="171">
        <v>5432.5</v>
      </c>
      <c r="H7" s="171">
        <v>10258.200000000001</v>
      </c>
      <c r="I7" s="172">
        <f t="shared" si="0"/>
        <v>75.098693100269159</v>
      </c>
    </row>
    <row r="8" spans="2:9">
      <c r="B8" s="173"/>
      <c r="C8" s="169" t="s">
        <v>122</v>
      </c>
      <c r="D8" s="170">
        <v>14347.673042</v>
      </c>
      <c r="E8" s="171">
        <v>18538.071</v>
      </c>
      <c r="F8" s="171">
        <v>14112.5</v>
      </c>
      <c r="G8" s="171">
        <v>6773.4</v>
      </c>
      <c r="H8" s="171">
        <v>10668.5</v>
      </c>
      <c r="I8" s="172">
        <f t="shared" si="0"/>
        <v>77.395717396917945</v>
      </c>
    </row>
    <row r="9" spans="2:9">
      <c r="B9" s="173"/>
      <c r="C9" s="169" t="s">
        <v>121</v>
      </c>
      <c r="D9" s="170">
        <v>14108.111021999999</v>
      </c>
      <c r="E9" s="171">
        <v>18538.071</v>
      </c>
      <c r="F9" s="171">
        <v>14197.9</v>
      </c>
      <c r="G9" s="171">
        <v>6705.4</v>
      </c>
      <c r="H9" s="171">
        <v>10962.3</v>
      </c>
      <c r="I9" s="172">
        <f t="shared" si="0"/>
        <v>76.103446912033078</v>
      </c>
    </row>
    <row r="10" spans="2:9">
      <c r="B10" s="173"/>
      <c r="C10" s="169" t="s">
        <v>123</v>
      </c>
      <c r="D10" s="170">
        <v>13566.252734</v>
      </c>
      <c r="E10" s="171">
        <v>18538.071</v>
      </c>
      <c r="F10" s="171">
        <v>13730.3</v>
      </c>
      <c r="G10" s="171">
        <v>6274</v>
      </c>
      <c r="H10" s="171">
        <v>10460.700000000001</v>
      </c>
      <c r="I10" s="172">
        <f t="shared" si="0"/>
        <v>73.180498305352273</v>
      </c>
    </row>
    <row r="11" spans="2:9">
      <c r="B11" s="173"/>
      <c r="C11" s="169" t="s">
        <v>123</v>
      </c>
      <c r="D11" s="170">
        <v>12458.298484000001</v>
      </c>
      <c r="E11" s="171">
        <v>18538.071</v>
      </c>
      <c r="F11" s="171">
        <v>12236</v>
      </c>
      <c r="G11" s="171">
        <v>5437.2</v>
      </c>
      <c r="H11" s="171">
        <v>9396.9</v>
      </c>
      <c r="I11" s="172">
        <f t="shared" si="0"/>
        <v>67.203855697823144</v>
      </c>
    </row>
    <row r="12" spans="2:9">
      <c r="B12" s="173"/>
      <c r="C12" s="169" t="s">
        <v>122</v>
      </c>
      <c r="D12" s="170">
        <v>11182.845214999999</v>
      </c>
      <c r="E12" s="171">
        <v>18538.071</v>
      </c>
      <c r="F12" s="171">
        <v>10925.4</v>
      </c>
      <c r="G12" s="171">
        <v>4775.8</v>
      </c>
      <c r="H12" s="171">
        <v>8399.1</v>
      </c>
      <c r="I12" s="172">
        <f t="shared" si="0"/>
        <v>60.323672376699818</v>
      </c>
    </row>
    <row r="13" spans="2:9">
      <c r="B13" s="173"/>
      <c r="C13" s="169" t="s">
        <v>124</v>
      </c>
      <c r="D13" s="170">
        <v>10347.826236000001</v>
      </c>
      <c r="E13" s="171">
        <v>18538.071</v>
      </c>
      <c r="F13" s="171">
        <v>9994.9</v>
      </c>
      <c r="G13" s="171">
        <v>4551.1000000000004</v>
      </c>
      <c r="H13" s="171">
        <v>7716.6</v>
      </c>
      <c r="I13" s="172">
        <f t="shared" si="0"/>
        <v>55.819325732434621</v>
      </c>
    </row>
    <row r="14" spans="2:9">
      <c r="B14" s="173"/>
      <c r="C14" s="169" t="s">
        <v>125</v>
      </c>
      <c r="D14" s="170">
        <v>10605.790159</v>
      </c>
      <c r="E14" s="171">
        <v>18538.071</v>
      </c>
      <c r="F14" s="171">
        <v>9589.9</v>
      </c>
      <c r="G14" s="171">
        <v>4228</v>
      </c>
      <c r="H14" s="171">
        <v>7579.4</v>
      </c>
      <c r="I14" s="172">
        <f t="shared" si="0"/>
        <v>57.210861685662984</v>
      </c>
    </row>
    <row r="15" spans="2:9">
      <c r="B15" s="173"/>
      <c r="C15" s="169" t="s">
        <v>126</v>
      </c>
      <c r="D15" s="170">
        <v>11549.200858</v>
      </c>
      <c r="E15" s="171">
        <v>18538.071</v>
      </c>
      <c r="F15" s="171">
        <v>10812.3</v>
      </c>
      <c r="G15" s="171">
        <v>4573.5</v>
      </c>
      <c r="H15" s="171">
        <v>8045.1</v>
      </c>
      <c r="I15" s="172">
        <f t="shared" si="0"/>
        <v>62.299906273959138</v>
      </c>
    </row>
    <row r="16" spans="2:9">
      <c r="B16" s="173"/>
      <c r="C16" s="169" t="s">
        <v>127</v>
      </c>
      <c r="D16" s="170">
        <v>11825.70354</v>
      </c>
      <c r="E16" s="171">
        <v>18538.071</v>
      </c>
      <c r="F16" s="171">
        <v>13000</v>
      </c>
      <c r="G16" s="171">
        <v>5232.3</v>
      </c>
      <c r="H16" s="171">
        <v>8830.7000000000007</v>
      </c>
      <c r="I16" s="172">
        <f t="shared" si="0"/>
        <v>63.791445938469003</v>
      </c>
    </row>
    <row r="17" spans="2:9">
      <c r="B17" s="173">
        <v>2015</v>
      </c>
      <c r="C17" s="169" t="s">
        <v>119</v>
      </c>
      <c r="D17" s="170">
        <v>11887.913372000001</v>
      </c>
      <c r="E17" s="171">
        <v>18538.071</v>
      </c>
      <c r="F17" s="171">
        <v>13349.6</v>
      </c>
      <c r="G17" s="171">
        <v>5301</v>
      </c>
      <c r="H17" s="171">
        <v>9775.2999999999993</v>
      </c>
      <c r="I17" s="172">
        <f t="shared" si="0"/>
        <v>64.127024715786234</v>
      </c>
    </row>
    <row r="18" spans="2:9">
      <c r="B18" s="173"/>
      <c r="C18" s="169" t="s">
        <v>120</v>
      </c>
      <c r="D18" s="170">
        <v>12621.581502000001</v>
      </c>
      <c r="E18" s="171">
        <v>18538.071</v>
      </c>
      <c r="F18" s="171">
        <v>13349.6</v>
      </c>
      <c r="G18" s="171">
        <v>5388.4</v>
      </c>
      <c r="H18" s="171">
        <v>10122.1</v>
      </c>
      <c r="I18" s="172">
        <f t="shared" si="0"/>
        <v>68.084654018209349</v>
      </c>
    </row>
    <row r="19" spans="2:9">
      <c r="B19" s="173"/>
      <c r="C19" s="169" t="s">
        <v>121</v>
      </c>
      <c r="D19" s="170">
        <v>12918.073985999999</v>
      </c>
      <c r="E19" s="171">
        <v>18538.071</v>
      </c>
      <c r="F19" s="171">
        <v>13912.1</v>
      </c>
      <c r="G19" s="171">
        <v>5503.9</v>
      </c>
      <c r="H19" s="171">
        <v>10525.9</v>
      </c>
      <c r="I19" s="172">
        <f t="shared" si="0"/>
        <v>69.684024761799648</v>
      </c>
    </row>
    <row r="20" spans="2:9">
      <c r="B20" s="173"/>
      <c r="C20" s="174" t="s">
        <v>122</v>
      </c>
      <c r="D20" s="170">
        <v>13203.73019</v>
      </c>
      <c r="E20" s="171">
        <v>18538.071</v>
      </c>
      <c r="F20" s="171">
        <v>14074.2</v>
      </c>
      <c r="G20" s="171">
        <v>6818.6</v>
      </c>
      <c r="H20" s="171">
        <v>10985.5</v>
      </c>
      <c r="I20" s="175">
        <f t="shared" si="0"/>
        <v>71.224941311315519</v>
      </c>
    </row>
    <row r="21" spans="2:9">
      <c r="B21" s="173"/>
      <c r="C21" s="169" t="s">
        <v>121</v>
      </c>
      <c r="D21" s="170">
        <v>12887.114576</v>
      </c>
      <c r="E21" s="171">
        <v>18538.071</v>
      </c>
      <c r="F21" s="171">
        <v>14187.1</v>
      </c>
      <c r="G21" s="171">
        <v>6734.3</v>
      </c>
      <c r="H21" s="171">
        <v>11208.4</v>
      </c>
      <c r="I21" s="172">
        <f t="shared" si="0"/>
        <v>69.517020276813042</v>
      </c>
    </row>
    <row r="22" spans="2:9">
      <c r="B22" s="173"/>
      <c r="C22" s="169" t="s">
        <v>123</v>
      </c>
      <c r="D22" s="170">
        <v>11918.792775</v>
      </c>
      <c r="E22" s="171">
        <v>18538.071</v>
      </c>
      <c r="F22" s="171">
        <v>13746.6</v>
      </c>
      <c r="G22" s="171">
        <v>6287.9</v>
      </c>
      <c r="H22" s="171">
        <v>10708.8</v>
      </c>
      <c r="I22" s="172">
        <f t="shared" si="0"/>
        <v>64.293597618651916</v>
      </c>
    </row>
    <row r="23" spans="2:9">
      <c r="B23" s="173"/>
      <c r="C23" s="169" t="s">
        <v>123</v>
      </c>
      <c r="D23" s="170">
        <v>10448.885818000001</v>
      </c>
      <c r="E23" s="171">
        <v>18538.071</v>
      </c>
      <c r="F23" s="171">
        <v>12252.4</v>
      </c>
      <c r="G23" s="171">
        <v>5431.9</v>
      </c>
      <c r="H23" s="171">
        <v>9643.2999999999993</v>
      </c>
      <c r="I23" s="172">
        <f t="shared" si="0"/>
        <v>56.364471891385037</v>
      </c>
    </row>
    <row r="24" spans="2:9">
      <c r="B24" s="173"/>
      <c r="C24" s="169" t="s">
        <v>122</v>
      </c>
      <c r="D24" s="170">
        <v>9469.3938039999994</v>
      </c>
      <c r="E24" s="171">
        <v>18538.071</v>
      </c>
      <c r="F24" s="171">
        <v>10937.6</v>
      </c>
      <c r="G24" s="171">
        <v>4750.7</v>
      </c>
      <c r="H24" s="171">
        <v>8625.7000000000007</v>
      </c>
      <c r="I24" s="172">
        <f t="shared" si="0"/>
        <v>51.080793702861527</v>
      </c>
    </row>
    <row r="25" spans="2:9">
      <c r="B25" s="173"/>
      <c r="C25" s="169" t="s">
        <v>124</v>
      </c>
      <c r="D25" s="170">
        <v>8754.5516729999999</v>
      </c>
      <c r="E25" s="171">
        <v>18538.071</v>
      </c>
      <c r="F25" s="171">
        <v>10034.299999999999</v>
      </c>
      <c r="G25" s="171">
        <v>4535.6000000000004</v>
      </c>
      <c r="H25" s="171">
        <v>7930.4</v>
      </c>
      <c r="I25" s="172">
        <f t="shared" si="0"/>
        <v>47.224717571747348</v>
      </c>
    </row>
    <row r="26" spans="2:9">
      <c r="B26" s="173"/>
      <c r="C26" s="169" t="s">
        <v>125</v>
      </c>
      <c r="D26" s="170">
        <v>8623.2692549999992</v>
      </c>
      <c r="E26" s="171">
        <v>18538.071</v>
      </c>
      <c r="F26" s="171">
        <v>9635.2000000000007</v>
      </c>
      <c r="G26" s="171">
        <v>4230.8</v>
      </c>
      <c r="H26" s="171">
        <v>7810.6</v>
      </c>
      <c r="I26" s="172">
        <f t="shared" si="0"/>
        <v>46.516540232260404</v>
      </c>
    </row>
    <row r="27" spans="2:9">
      <c r="B27" s="173"/>
      <c r="C27" s="169" t="s">
        <v>126</v>
      </c>
      <c r="D27" s="170">
        <v>8744.6446699999997</v>
      </c>
      <c r="E27" s="171">
        <v>18538.071</v>
      </c>
      <c r="F27" s="171">
        <v>10899.4</v>
      </c>
      <c r="G27" s="171">
        <v>4607.3</v>
      </c>
      <c r="H27" s="171">
        <v>8257</v>
      </c>
      <c r="I27" s="172">
        <f t="shared" si="0"/>
        <v>47.171276180784936</v>
      </c>
    </row>
    <row r="28" spans="2:9">
      <c r="B28" s="173"/>
      <c r="C28" s="169" t="s">
        <v>127</v>
      </c>
      <c r="D28" s="170">
        <v>8644.1745179999998</v>
      </c>
      <c r="E28" s="171">
        <v>18538.071</v>
      </c>
      <c r="F28" s="171">
        <v>13185.4</v>
      </c>
      <c r="G28" s="171">
        <v>5271.4</v>
      </c>
      <c r="H28" s="171">
        <v>9056</v>
      </c>
      <c r="I28" s="172">
        <f t="shared" si="0"/>
        <v>46.62930958674179</v>
      </c>
    </row>
    <row r="29" spans="2:9">
      <c r="B29" s="173">
        <v>2016</v>
      </c>
      <c r="C29" s="169" t="s">
        <v>119</v>
      </c>
      <c r="D29" s="170">
        <v>11227.656998</v>
      </c>
      <c r="E29" s="171">
        <v>18538.071</v>
      </c>
      <c r="F29" s="171">
        <v>13001.9</v>
      </c>
      <c r="G29" s="171">
        <v>5366.1</v>
      </c>
      <c r="H29" s="171">
        <v>10017.4</v>
      </c>
      <c r="I29" s="172">
        <f t="shared" si="0"/>
        <v>60.56540077983302</v>
      </c>
    </row>
    <row r="30" spans="2:9">
      <c r="B30" s="173"/>
      <c r="C30" s="176" t="s">
        <v>120</v>
      </c>
      <c r="D30" s="170">
        <v>12066.238818</v>
      </c>
      <c r="E30" s="171">
        <v>18538.071</v>
      </c>
      <c r="F30" s="171">
        <v>13315.6</v>
      </c>
      <c r="G30" s="171">
        <v>5433.6</v>
      </c>
      <c r="H30" s="171">
        <v>10361.5</v>
      </c>
      <c r="I30" s="172">
        <f t="shared" si="0"/>
        <v>65.088966473372551</v>
      </c>
    </row>
    <row r="31" spans="2:9">
      <c r="B31" s="173"/>
      <c r="C31" s="176" t="s">
        <v>121</v>
      </c>
      <c r="D31" s="170">
        <v>12306.055883000001</v>
      </c>
      <c r="E31" s="171">
        <v>18538.071</v>
      </c>
      <c r="F31" s="171">
        <v>13856.7</v>
      </c>
      <c r="G31" s="171">
        <v>5567.8</v>
      </c>
      <c r="H31" s="171">
        <v>10787.2</v>
      </c>
      <c r="I31" s="172">
        <f t="shared" si="0"/>
        <v>66.382612748651155</v>
      </c>
    </row>
    <row r="32" spans="2:9">
      <c r="B32" s="173"/>
      <c r="C32" s="176" t="s">
        <v>122</v>
      </c>
      <c r="D32" s="170">
        <v>13179.567322000001</v>
      </c>
      <c r="E32" s="171">
        <v>18538.071</v>
      </c>
      <c r="F32" s="171">
        <v>14018.9</v>
      </c>
      <c r="G32" s="171">
        <v>6896.6</v>
      </c>
      <c r="H32" s="171">
        <v>11295.2</v>
      </c>
      <c r="I32" s="172">
        <f t="shared" si="0"/>
        <v>71.094599443491191</v>
      </c>
    </row>
    <row r="33" spans="2:9">
      <c r="B33" s="173"/>
      <c r="C33" s="176" t="s">
        <v>121</v>
      </c>
      <c r="D33" s="170">
        <v>13577.542675000001</v>
      </c>
      <c r="E33" s="171">
        <v>18538.071</v>
      </c>
      <c r="F33" s="171">
        <v>14159.3</v>
      </c>
      <c r="G33" s="171">
        <v>6811.6</v>
      </c>
      <c r="H33" s="171">
        <v>11509.5</v>
      </c>
      <c r="I33" s="172">
        <f t="shared" si="0"/>
        <v>73.241399685004978</v>
      </c>
    </row>
    <row r="34" spans="2:9">
      <c r="B34" s="173"/>
      <c r="C34" s="176" t="s">
        <v>123</v>
      </c>
      <c r="D34" s="170">
        <v>12751.035658000001</v>
      </c>
      <c r="E34" s="171">
        <v>18538.071</v>
      </c>
      <c r="F34" s="171">
        <v>13746.6</v>
      </c>
      <c r="G34" s="171">
        <v>6354.8</v>
      </c>
      <c r="H34" s="171">
        <v>10990.1</v>
      </c>
      <c r="I34" s="172">
        <f t="shared" si="0"/>
        <v>68.782969155744425</v>
      </c>
    </row>
    <row r="35" spans="2:9">
      <c r="B35" s="173"/>
      <c r="C35" s="176" t="s">
        <v>123</v>
      </c>
      <c r="D35" s="170">
        <v>11400.747851</v>
      </c>
      <c r="E35" s="171">
        <v>18538.071</v>
      </c>
      <c r="F35" s="171">
        <v>12254.4</v>
      </c>
      <c r="G35" s="171">
        <v>5493.3</v>
      </c>
      <c r="H35" s="171">
        <v>9894.2000000000007</v>
      </c>
      <c r="I35" s="172">
        <f t="shared" si="0"/>
        <v>61.499105548792002</v>
      </c>
    </row>
    <row r="36" spans="2:9">
      <c r="B36" s="173"/>
      <c r="C36" s="176" t="s">
        <v>122</v>
      </c>
      <c r="D36" s="170">
        <v>9726.8527639999993</v>
      </c>
      <c r="E36" s="171">
        <v>18538.071</v>
      </c>
      <c r="F36" s="171">
        <v>10936.9</v>
      </c>
      <c r="G36" s="171">
        <v>4803.8</v>
      </c>
      <c r="H36" s="171">
        <v>8861.6</v>
      </c>
      <c r="I36" s="172">
        <f t="shared" si="0"/>
        <v>52.469605731901659</v>
      </c>
    </row>
    <row r="37" spans="2:9">
      <c r="B37" s="173"/>
      <c r="C37" s="176" t="s">
        <v>124</v>
      </c>
      <c r="D37" s="170">
        <v>8542.9985949999991</v>
      </c>
      <c r="E37" s="171">
        <v>18538.071</v>
      </c>
      <c r="F37" s="171">
        <v>10062.1</v>
      </c>
      <c r="G37" s="171">
        <v>4577.6000000000004</v>
      </c>
      <c r="H37" s="171">
        <v>8141.4</v>
      </c>
      <c r="I37" s="172">
        <f t="shared" ref="I37:I53" si="1">(D37/E37)*100</f>
        <v>46.083535849010396</v>
      </c>
    </row>
    <row r="38" spans="2:9">
      <c r="B38" s="173"/>
      <c r="C38" s="176" t="s">
        <v>125</v>
      </c>
      <c r="D38" s="170">
        <v>7639.5428579999998</v>
      </c>
      <c r="E38" s="171">
        <v>18538.071</v>
      </c>
      <c r="F38" s="171">
        <v>9669.2000000000007</v>
      </c>
      <c r="G38" s="171">
        <v>4301.2</v>
      </c>
      <c r="H38" s="171">
        <v>8029.9</v>
      </c>
      <c r="I38" s="172">
        <f t="shared" si="1"/>
        <v>41.210020492423396</v>
      </c>
    </row>
    <row r="39" spans="2:9">
      <c r="B39" s="173"/>
      <c r="C39" s="176" t="s">
        <v>126</v>
      </c>
      <c r="D39" s="170">
        <v>7737.8927560000002</v>
      </c>
      <c r="E39" s="171">
        <v>18538.071</v>
      </c>
      <c r="F39" s="171">
        <v>11022.8</v>
      </c>
      <c r="G39" s="171">
        <v>4697.8</v>
      </c>
      <c r="H39" s="171">
        <v>8512.7999999999993</v>
      </c>
      <c r="I39" s="172">
        <f t="shared" si="1"/>
        <v>41.740549790752226</v>
      </c>
    </row>
    <row r="40" spans="2:9">
      <c r="B40" s="173"/>
      <c r="C40" s="176" t="s">
        <v>127</v>
      </c>
      <c r="D40" s="170">
        <v>7271.9042060000002</v>
      </c>
      <c r="E40" s="171">
        <v>18538.071</v>
      </c>
      <c r="F40" s="171">
        <v>13351.2</v>
      </c>
      <c r="G40" s="171">
        <v>5303.9</v>
      </c>
      <c r="H40" s="171">
        <v>9210</v>
      </c>
      <c r="I40" s="172">
        <f t="shared" si="1"/>
        <v>39.226865653929153</v>
      </c>
    </row>
    <row r="41" spans="2:9">
      <c r="B41" s="173">
        <v>2017</v>
      </c>
      <c r="C41" s="177" t="s">
        <v>119</v>
      </c>
      <c r="D41" s="170">
        <v>6352.3982489999999</v>
      </c>
      <c r="E41" s="171">
        <v>18538.071</v>
      </c>
      <c r="F41" s="171">
        <v>13008.6</v>
      </c>
      <c r="G41" s="171">
        <v>5403.4</v>
      </c>
      <c r="H41" s="171">
        <v>10035.6</v>
      </c>
      <c r="I41" s="172">
        <f t="shared" si="1"/>
        <v>34.266770523211392</v>
      </c>
    </row>
    <row r="42" spans="2:9">
      <c r="B42" s="173"/>
      <c r="C42" s="176" t="s">
        <v>120</v>
      </c>
      <c r="D42" s="170">
        <v>8201.5317109999996</v>
      </c>
      <c r="E42" s="171">
        <v>18538.071</v>
      </c>
      <c r="F42" s="171">
        <v>13281.7</v>
      </c>
      <c r="G42" s="171">
        <v>5478.9</v>
      </c>
      <c r="H42" s="171">
        <v>10426.700000000001</v>
      </c>
      <c r="I42" s="172">
        <f t="shared" si="1"/>
        <v>44.241559496670391</v>
      </c>
    </row>
    <row r="43" spans="2:9">
      <c r="B43" s="165"/>
      <c r="C43" s="176" t="s">
        <v>121</v>
      </c>
      <c r="D43" s="170">
        <v>8171.2895820000003</v>
      </c>
      <c r="E43" s="171">
        <v>18538.071</v>
      </c>
      <c r="F43" s="171">
        <v>13801.4</v>
      </c>
      <c r="G43" s="171">
        <v>5631.6</v>
      </c>
      <c r="H43" s="171">
        <v>10863.8</v>
      </c>
      <c r="I43" s="172">
        <f t="shared" si="1"/>
        <v>44.078424243816954</v>
      </c>
    </row>
    <row r="44" spans="2:9">
      <c r="B44" s="165"/>
      <c r="C44" s="176" t="s">
        <v>122</v>
      </c>
      <c r="D44" s="170">
        <v>8002.4783509999997</v>
      </c>
      <c r="E44" s="171">
        <v>18538.071</v>
      </c>
      <c r="F44" s="171">
        <v>13963.7</v>
      </c>
      <c r="G44" s="171">
        <v>6949.4</v>
      </c>
      <c r="H44" s="171">
        <v>11392.9</v>
      </c>
      <c r="I44" s="172">
        <f t="shared" si="1"/>
        <v>43.167805059113221</v>
      </c>
    </row>
    <row r="45" spans="2:9">
      <c r="B45" s="165"/>
      <c r="C45" s="176" t="s">
        <v>121</v>
      </c>
      <c r="D45" s="170">
        <v>8068.3502509999998</v>
      </c>
      <c r="E45" s="171">
        <v>18538.071</v>
      </c>
      <c r="F45" s="171">
        <v>14131.5</v>
      </c>
      <c r="G45" s="171">
        <v>6888.8</v>
      </c>
      <c r="H45" s="171">
        <v>11608.8</v>
      </c>
      <c r="I45" s="172">
        <f t="shared" si="1"/>
        <v>43.523138146358377</v>
      </c>
    </row>
    <row r="46" spans="2:9">
      <c r="B46" s="165"/>
      <c r="C46" s="176" t="s">
        <v>123</v>
      </c>
      <c r="D46" s="170">
        <v>7504.6737370000001</v>
      </c>
      <c r="E46" s="171">
        <v>18538.071</v>
      </c>
      <c r="F46" s="171">
        <v>13746.7</v>
      </c>
      <c r="G46" s="171">
        <v>6417.2</v>
      </c>
      <c r="H46" s="171">
        <v>11080.9</v>
      </c>
      <c r="I46" s="172">
        <f t="shared" si="1"/>
        <v>40.482495384767923</v>
      </c>
    </row>
    <row r="47" spans="2:9">
      <c r="B47" s="173"/>
      <c r="C47" s="176" t="s">
        <v>123</v>
      </c>
      <c r="D47" s="170">
        <v>6868.7604899999997</v>
      </c>
      <c r="E47" s="171">
        <v>18538.071</v>
      </c>
      <c r="F47" s="171">
        <v>12256.4</v>
      </c>
      <c r="G47" s="171">
        <v>5554.7</v>
      </c>
      <c r="H47" s="171">
        <v>9976.6</v>
      </c>
      <c r="I47" s="172">
        <f t="shared" si="1"/>
        <v>37.05218568857569</v>
      </c>
    </row>
    <row r="48" spans="2:9">
      <c r="B48" s="173"/>
      <c r="C48" s="176" t="s">
        <v>122</v>
      </c>
      <c r="D48" s="170">
        <v>6036.3040380000002</v>
      </c>
      <c r="E48" s="171">
        <v>18538.071</v>
      </c>
      <c r="F48" s="171">
        <v>10936.1</v>
      </c>
      <c r="G48" s="171">
        <v>4856.8999999999996</v>
      </c>
      <c r="H48" s="171">
        <v>8897.1</v>
      </c>
      <c r="I48" s="172">
        <f t="shared" si="1"/>
        <v>32.561662095263308</v>
      </c>
    </row>
    <row r="49" spans="2:9">
      <c r="B49" s="173"/>
      <c r="C49" s="176" t="s">
        <v>124</v>
      </c>
      <c r="D49" s="170">
        <v>5135.5098319999997</v>
      </c>
      <c r="E49" s="171">
        <v>18538.071</v>
      </c>
      <c r="F49" s="171">
        <v>10089.799999999999</v>
      </c>
      <c r="G49" s="171">
        <v>4619.6000000000004</v>
      </c>
      <c r="H49" s="171">
        <v>8164.3</v>
      </c>
      <c r="I49" s="172">
        <f t="shared" si="1"/>
        <v>27.702503847352833</v>
      </c>
    </row>
    <row r="50" spans="2:9">
      <c r="B50" s="173"/>
      <c r="C50" s="176" t="s">
        <v>125</v>
      </c>
      <c r="D50" s="170">
        <v>4708.038114</v>
      </c>
      <c r="E50" s="171">
        <v>18538.071</v>
      </c>
      <c r="F50" s="171">
        <v>9703.2000000000007</v>
      </c>
      <c r="G50" s="171">
        <v>4371.6000000000004</v>
      </c>
      <c r="H50" s="171">
        <v>8040.8</v>
      </c>
      <c r="I50" s="172">
        <f t="shared" si="1"/>
        <v>25.396591231094106</v>
      </c>
    </row>
    <row r="51" spans="2:9">
      <c r="B51" s="173"/>
      <c r="C51" s="176" t="s">
        <v>126</v>
      </c>
      <c r="D51" s="170">
        <v>4403.8701209999999</v>
      </c>
      <c r="E51" s="171">
        <v>18538.071</v>
      </c>
      <c r="F51" s="171">
        <v>11121.6</v>
      </c>
      <c r="G51" s="171">
        <v>4788.3</v>
      </c>
      <c r="H51" s="171">
        <v>8517.9</v>
      </c>
      <c r="I51" s="172">
        <f t="shared" si="1"/>
        <v>23.755816454689381</v>
      </c>
    </row>
    <row r="52" spans="2:9">
      <c r="B52" s="173"/>
      <c r="C52" s="176" t="s">
        <v>127</v>
      </c>
      <c r="D52" s="170">
        <v>4883.4119860000001</v>
      </c>
      <c r="E52" s="171">
        <v>18538.071</v>
      </c>
      <c r="F52" s="171">
        <v>13517</v>
      </c>
      <c r="G52" s="171">
        <v>5336.3</v>
      </c>
      <c r="H52" s="171">
        <v>9077</v>
      </c>
      <c r="I52" s="172">
        <f t="shared" si="1"/>
        <v>26.342611299740948</v>
      </c>
    </row>
    <row r="53" spans="2:9">
      <c r="B53" s="173">
        <v>2018</v>
      </c>
      <c r="C53" s="177" t="s">
        <v>119</v>
      </c>
      <c r="D53" s="170">
        <v>5473.3340554525666</v>
      </c>
      <c r="E53" s="171">
        <v>18538.071</v>
      </c>
      <c r="F53" s="171">
        <v>13015.3</v>
      </c>
      <c r="G53" s="171">
        <v>5440.7</v>
      </c>
      <c r="H53" s="171">
        <v>9768.7999999999993</v>
      </c>
      <c r="I53" s="172">
        <f t="shared" si="1"/>
        <v>29.524830579473811</v>
      </c>
    </row>
    <row r="54" spans="2:9">
      <c r="B54" s="173"/>
      <c r="C54" s="176"/>
      <c r="D54" s="170"/>
      <c r="E54" s="171"/>
      <c r="F54" s="171"/>
      <c r="G54" s="171"/>
      <c r="H54" s="171"/>
      <c r="I54" s="172"/>
    </row>
    <row r="55" spans="2:9">
      <c r="B55" s="165"/>
      <c r="C55" s="176"/>
      <c r="D55" s="170"/>
      <c r="E55" s="171"/>
      <c r="F55" s="171"/>
      <c r="G55" s="171"/>
      <c r="H55" s="171"/>
      <c r="I55" s="172"/>
    </row>
    <row r="56" spans="2:9">
      <c r="B56" s="165"/>
      <c r="C56" s="176"/>
      <c r="D56" s="170"/>
      <c r="E56" s="171"/>
      <c r="F56" s="171"/>
      <c r="G56" s="171"/>
      <c r="H56" s="171"/>
      <c r="I56" s="172"/>
    </row>
    <row r="57" spans="2:9">
      <c r="B57" s="165"/>
      <c r="C57" s="176"/>
      <c r="D57" s="170"/>
      <c r="E57" s="171"/>
      <c r="F57" s="171"/>
      <c r="G57" s="171"/>
      <c r="H57" s="171"/>
      <c r="I57" s="172"/>
    </row>
    <row r="58" spans="2:9">
      <c r="B58" s="165"/>
      <c r="C58" s="176"/>
      <c r="D58" s="170"/>
      <c r="E58" s="171"/>
      <c r="F58" s="171"/>
      <c r="G58" s="171"/>
      <c r="H58" s="171"/>
      <c r="I58" s="172"/>
    </row>
    <row r="59" spans="2:9">
      <c r="B59" s="173"/>
      <c r="C59" s="176"/>
      <c r="D59" s="170"/>
      <c r="E59" s="171"/>
      <c r="F59" s="171"/>
      <c r="G59" s="171"/>
      <c r="H59" s="171"/>
      <c r="I59" s="172"/>
    </row>
    <row r="60" spans="2:9">
      <c r="B60" s="173"/>
      <c r="C60" s="176"/>
      <c r="D60" s="170"/>
      <c r="E60" s="171"/>
      <c r="F60" s="171"/>
      <c r="G60" s="171"/>
      <c r="H60" s="171"/>
      <c r="I60" s="172"/>
    </row>
    <row r="61" spans="2:9">
      <c r="B61" s="173"/>
      <c r="C61" s="176"/>
      <c r="D61" s="171"/>
      <c r="E61" s="171"/>
      <c r="F61" s="171"/>
      <c r="G61" s="171"/>
      <c r="H61" s="171"/>
      <c r="I61" s="172"/>
    </row>
    <row r="62" spans="2:9">
      <c r="B62" s="173"/>
      <c r="C62" s="176"/>
      <c r="D62" s="171"/>
      <c r="E62" s="171"/>
      <c r="F62" s="171"/>
      <c r="G62" s="171"/>
      <c r="H62" s="171"/>
      <c r="I62" s="172"/>
    </row>
    <row r="63" spans="2:9">
      <c r="B63" s="173"/>
      <c r="C63" s="176"/>
      <c r="D63" s="171"/>
      <c r="E63" s="171"/>
      <c r="F63" s="171"/>
      <c r="G63" s="171"/>
      <c r="H63" s="171"/>
      <c r="I63" s="172"/>
    </row>
    <row r="64" spans="2:9">
      <c r="B64" s="173"/>
      <c r="C64" s="176"/>
      <c r="D64" s="171"/>
      <c r="E64" s="171"/>
      <c r="F64" s="171"/>
      <c r="G64" s="171"/>
      <c r="H64" s="171"/>
      <c r="I64" s="172"/>
    </row>
    <row r="65" spans="2:11">
      <c r="B65" s="173"/>
      <c r="C65" s="178"/>
      <c r="D65" s="179"/>
      <c r="E65" s="179"/>
      <c r="F65" s="179"/>
      <c r="G65" s="179"/>
      <c r="H65" s="179"/>
      <c r="I65" s="172"/>
    </row>
    <row r="67" spans="2:11">
      <c r="B67" s="124" t="s">
        <v>538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245" t="s">
        <v>57</v>
      </c>
      <c r="D68" s="245" t="s">
        <v>57</v>
      </c>
      <c r="E68" s="128"/>
      <c r="F68" s="245" t="s">
        <v>46</v>
      </c>
      <c r="G68" s="245"/>
      <c r="H68" s="245" t="s">
        <v>47</v>
      </c>
      <c r="I68" s="245"/>
      <c r="J68" s="245" t="s">
        <v>48</v>
      </c>
      <c r="K68" s="245"/>
    </row>
    <row r="69" spans="2:11">
      <c r="B69" s="129"/>
      <c r="C69" s="130" t="s">
        <v>46</v>
      </c>
      <c r="D69" s="130" t="s">
        <v>47</v>
      </c>
      <c r="E69" s="130" t="s">
        <v>90</v>
      </c>
      <c r="F69" s="131" t="s">
        <v>44</v>
      </c>
      <c r="G69" s="130" t="s">
        <v>49</v>
      </c>
      <c r="H69" s="131" t="s">
        <v>44</v>
      </c>
      <c r="I69" s="130" t="s">
        <v>49</v>
      </c>
      <c r="J69" s="131" t="s">
        <v>44</v>
      </c>
      <c r="K69" s="130" t="s">
        <v>49</v>
      </c>
    </row>
    <row r="70" spans="2:11">
      <c r="B70" s="132" t="s">
        <v>50</v>
      </c>
      <c r="C70" s="133">
        <v>2546.8180000000002</v>
      </c>
      <c r="D70" s="133">
        <v>909.476</v>
      </c>
      <c r="E70" s="133">
        <v>5532.4706715449283</v>
      </c>
      <c r="F70" s="161">
        <f>G70/C70</f>
        <v>0.47712083287576429</v>
      </c>
      <c r="G70" s="133">
        <v>1215.1399253429884</v>
      </c>
      <c r="H70" s="161">
        <f t="shared" ref="H70:H76" si="2">I70/D70</f>
        <v>0.35507574939857084</v>
      </c>
      <c r="I70" s="133">
        <v>322.93287226001462</v>
      </c>
      <c r="J70" s="161">
        <f t="shared" ref="J70:J76" si="3">K70/SUM(C70:D70)</f>
        <v>0.44500635582592302</v>
      </c>
      <c r="K70" s="133">
        <f t="shared" ref="K70:K75" si="4">SUM(G70,I70)</f>
        <v>1538.072797603003</v>
      </c>
    </row>
    <row r="71" spans="2:11">
      <c r="B71" s="132" t="s">
        <v>51</v>
      </c>
      <c r="C71" s="133">
        <v>1681</v>
      </c>
      <c r="D71" s="133">
        <v>3120.6</v>
      </c>
      <c r="E71" s="133">
        <v>3967.167553285723</v>
      </c>
      <c r="F71" s="161">
        <f>G71/C71</f>
        <v>0.21817579509856841</v>
      </c>
      <c r="G71" s="133">
        <v>366.75351156069348</v>
      </c>
      <c r="H71" s="161">
        <f t="shared" si="2"/>
        <v>0.29731969306309874</v>
      </c>
      <c r="I71" s="133">
        <v>927.81583417270588</v>
      </c>
      <c r="J71" s="161">
        <f t="shared" si="3"/>
        <v>0.26961207633567963</v>
      </c>
      <c r="K71" s="133">
        <f t="shared" si="4"/>
        <v>1294.5693457333994</v>
      </c>
    </row>
    <row r="72" spans="2:11">
      <c r="B72" s="132" t="s">
        <v>52</v>
      </c>
      <c r="C72" s="133">
        <v>2424.9229999999998</v>
      </c>
      <c r="D72" s="133">
        <v>3791.8719999999998</v>
      </c>
      <c r="E72" s="133">
        <v>5340.7906539744699</v>
      </c>
      <c r="F72" s="161">
        <f>G72/C72</f>
        <v>0.28792279403845794</v>
      </c>
      <c r="G72" s="133">
        <v>698.19060548811944</v>
      </c>
      <c r="H72" s="161">
        <f t="shared" si="2"/>
        <v>0.15865652929311205</v>
      </c>
      <c r="I72" s="133">
        <v>601.60525104373141</v>
      </c>
      <c r="J72" s="161">
        <f t="shared" si="3"/>
        <v>0.20907812731992143</v>
      </c>
      <c r="K72" s="133">
        <f t="shared" si="4"/>
        <v>1299.7958565318509</v>
      </c>
    </row>
    <row r="73" spans="2:11">
      <c r="B73" s="132" t="s">
        <v>53</v>
      </c>
      <c r="C73" s="133"/>
      <c r="D73" s="133">
        <v>835.14400000000001</v>
      </c>
      <c r="E73" s="133">
        <v>241.10317708884116</v>
      </c>
      <c r="F73" s="161" t="s">
        <v>18</v>
      </c>
      <c r="G73" s="134"/>
      <c r="H73" s="161">
        <f t="shared" si="2"/>
        <v>0.27190525858669551</v>
      </c>
      <c r="I73" s="133">
        <v>227.08004527712723</v>
      </c>
      <c r="J73" s="161">
        <f t="shared" si="3"/>
        <v>0.27190525858669551</v>
      </c>
      <c r="K73" s="133">
        <f t="shared" si="4"/>
        <v>227.08004527712723</v>
      </c>
    </row>
    <row r="74" spans="2:11">
      <c r="B74" s="132" t="s">
        <v>54</v>
      </c>
      <c r="C74" s="133">
        <v>180.3</v>
      </c>
      <c r="D74" s="133">
        <v>669.1</v>
      </c>
      <c r="E74" s="133">
        <v>1147.4542050536015</v>
      </c>
      <c r="F74" s="161">
        <f>G74/C74</f>
        <v>0.28740182511549078</v>
      </c>
      <c r="G74" s="133">
        <v>51.818549068322987</v>
      </c>
      <c r="H74" s="161">
        <f t="shared" si="2"/>
        <v>0.18940451726199367</v>
      </c>
      <c r="I74" s="133">
        <v>126.73056249999996</v>
      </c>
      <c r="J74" s="161">
        <f t="shared" si="3"/>
        <v>0.21020615913388621</v>
      </c>
      <c r="K74" s="133">
        <f t="shared" si="4"/>
        <v>178.54911156832296</v>
      </c>
    </row>
    <row r="75" spans="2:11">
      <c r="B75" s="132" t="s">
        <v>55</v>
      </c>
      <c r="C75" s="133">
        <v>2133.8380000000002</v>
      </c>
      <c r="D75" s="133">
        <v>245</v>
      </c>
      <c r="E75" s="133">
        <v>4101.89851905244</v>
      </c>
      <c r="F75" s="161">
        <f>G75/C75</f>
        <v>0.41269682057123247</v>
      </c>
      <c r="G75" s="133">
        <v>880.62815821407764</v>
      </c>
      <c r="H75" s="161">
        <f t="shared" si="2"/>
        <v>0.22301526744808714</v>
      </c>
      <c r="I75" s="133">
        <v>54.638740524781348</v>
      </c>
      <c r="J75" s="161">
        <f t="shared" si="3"/>
        <v>0.39316124037822625</v>
      </c>
      <c r="K75" s="133">
        <f t="shared" si="4"/>
        <v>935.26689873885903</v>
      </c>
    </row>
    <row r="76" spans="2:11">
      <c r="B76" s="129" t="s">
        <v>56</v>
      </c>
      <c r="C76" s="135">
        <f>SUM(C70:C75)</f>
        <v>8966.8790000000008</v>
      </c>
      <c r="D76" s="135">
        <f>SUM(D70:D75)</f>
        <v>9571.1920000000009</v>
      </c>
      <c r="E76" s="135">
        <f>SUM(E70:E75)</f>
        <v>20330.88478</v>
      </c>
      <c r="F76" s="162">
        <f>G76/C76</f>
        <v>0.35826632094335187</v>
      </c>
      <c r="G76" s="135">
        <f>SUM(G70:G75)</f>
        <v>3212.5307496742025</v>
      </c>
      <c r="H76" s="162">
        <f t="shared" si="2"/>
        <v>0.2362091686989834</v>
      </c>
      <c r="I76" s="135">
        <f>SUM(I70:I75)</f>
        <v>2260.8033057783605</v>
      </c>
      <c r="J76" s="162">
        <f t="shared" si="3"/>
        <v>0.29524830579473776</v>
      </c>
      <c r="K76" s="135">
        <f>SUM(K70:K75)</f>
        <v>5473.3340554525612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topLeftCell="A6" zoomScaleNormal="100" workbookViewId="0">
      <selection activeCell="L38" sqref="L38"/>
    </sheetView>
  </sheetViews>
  <sheetFormatPr baseColWidth="10" defaultRowHeight="13.2"/>
  <cols>
    <col min="1" max="1" width="0.109375" style="26" customWidth="1"/>
    <col min="2" max="2" width="2.6640625" style="26" customWidth="1"/>
    <col min="3" max="3" width="23.6640625" style="26" customWidth="1"/>
    <col min="4" max="4" width="1.33203125" style="26" customWidth="1"/>
    <col min="5" max="5" width="58.88671875" style="26" customWidth="1"/>
    <col min="6" max="7" width="11.44140625" style="36"/>
    <col min="8" max="8" width="15.5546875" style="36" customWidth="1"/>
    <col min="9" max="252" width="11.44140625" style="36"/>
    <col min="253" max="253" width="0.109375" style="36" customWidth="1"/>
    <col min="254" max="254" width="2.6640625" style="36" customWidth="1"/>
    <col min="255" max="255" width="18.5546875" style="36" customWidth="1"/>
    <col min="256" max="256" width="1.33203125" style="36" customWidth="1"/>
    <col min="257" max="257" width="58.88671875" style="36" customWidth="1"/>
    <col min="258" max="259" width="11.44140625" style="36"/>
    <col min="260" max="260" width="2.109375" style="36" customWidth="1"/>
    <col min="261" max="261" width="11.44140625" style="36"/>
    <col min="262" max="262" width="9.5546875" style="36" customWidth="1"/>
    <col min="263" max="508" width="11.44140625" style="36"/>
    <col min="509" max="509" width="0.109375" style="36" customWidth="1"/>
    <col min="510" max="510" width="2.6640625" style="36" customWidth="1"/>
    <col min="511" max="511" width="18.5546875" style="36" customWidth="1"/>
    <col min="512" max="512" width="1.33203125" style="36" customWidth="1"/>
    <col min="513" max="513" width="58.88671875" style="36" customWidth="1"/>
    <col min="514" max="515" width="11.44140625" style="36"/>
    <col min="516" max="516" width="2.109375" style="36" customWidth="1"/>
    <col min="517" max="517" width="11.44140625" style="36"/>
    <col min="518" max="518" width="9.5546875" style="36" customWidth="1"/>
    <col min="519" max="764" width="11.44140625" style="36"/>
    <col min="765" max="765" width="0.109375" style="36" customWidth="1"/>
    <col min="766" max="766" width="2.6640625" style="36" customWidth="1"/>
    <col min="767" max="767" width="18.5546875" style="36" customWidth="1"/>
    <col min="768" max="768" width="1.33203125" style="36" customWidth="1"/>
    <col min="769" max="769" width="58.88671875" style="36" customWidth="1"/>
    <col min="770" max="771" width="11.44140625" style="36"/>
    <col min="772" max="772" width="2.109375" style="36" customWidth="1"/>
    <col min="773" max="773" width="11.44140625" style="36"/>
    <col min="774" max="774" width="9.5546875" style="36" customWidth="1"/>
    <col min="775" max="1020" width="11.44140625" style="36"/>
    <col min="1021" max="1021" width="0.109375" style="36" customWidth="1"/>
    <col min="1022" max="1022" width="2.6640625" style="36" customWidth="1"/>
    <col min="1023" max="1023" width="18.5546875" style="36" customWidth="1"/>
    <col min="1024" max="1024" width="1.33203125" style="36" customWidth="1"/>
    <col min="1025" max="1025" width="58.88671875" style="36" customWidth="1"/>
    <col min="1026" max="1027" width="11.44140625" style="36"/>
    <col min="1028" max="1028" width="2.109375" style="36" customWidth="1"/>
    <col min="1029" max="1029" width="11.44140625" style="36"/>
    <col min="1030" max="1030" width="9.5546875" style="36" customWidth="1"/>
    <col min="1031" max="1276" width="11.44140625" style="36"/>
    <col min="1277" max="1277" width="0.109375" style="36" customWidth="1"/>
    <col min="1278" max="1278" width="2.6640625" style="36" customWidth="1"/>
    <col min="1279" max="1279" width="18.5546875" style="36" customWidth="1"/>
    <col min="1280" max="1280" width="1.33203125" style="36" customWidth="1"/>
    <col min="1281" max="1281" width="58.88671875" style="36" customWidth="1"/>
    <col min="1282" max="1283" width="11.44140625" style="36"/>
    <col min="1284" max="1284" width="2.109375" style="36" customWidth="1"/>
    <col min="1285" max="1285" width="11.44140625" style="36"/>
    <col min="1286" max="1286" width="9.5546875" style="36" customWidth="1"/>
    <col min="1287" max="1532" width="11.44140625" style="36"/>
    <col min="1533" max="1533" width="0.109375" style="36" customWidth="1"/>
    <col min="1534" max="1534" width="2.6640625" style="36" customWidth="1"/>
    <col min="1535" max="1535" width="18.5546875" style="36" customWidth="1"/>
    <col min="1536" max="1536" width="1.33203125" style="36" customWidth="1"/>
    <col min="1537" max="1537" width="58.88671875" style="36" customWidth="1"/>
    <col min="1538" max="1539" width="11.44140625" style="36"/>
    <col min="1540" max="1540" width="2.109375" style="36" customWidth="1"/>
    <col min="1541" max="1541" width="11.44140625" style="36"/>
    <col min="1542" max="1542" width="9.5546875" style="36" customWidth="1"/>
    <col min="1543" max="1788" width="11.44140625" style="36"/>
    <col min="1789" max="1789" width="0.109375" style="36" customWidth="1"/>
    <col min="1790" max="1790" width="2.6640625" style="36" customWidth="1"/>
    <col min="1791" max="1791" width="18.5546875" style="36" customWidth="1"/>
    <col min="1792" max="1792" width="1.33203125" style="36" customWidth="1"/>
    <col min="1793" max="1793" width="58.88671875" style="36" customWidth="1"/>
    <col min="1794" max="1795" width="11.44140625" style="36"/>
    <col min="1796" max="1796" width="2.109375" style="36" customWidth="1"/>
    <col min="1797" max="1797" width="11.44140625" style="36"/>
    <col min="1798" max="1798" width="9.5546875" style="36" customWidth="1"/>
    <col min="1799" max="2044" width="11.44140625" style="36"/>
    <col min="2045" max="2045" width="0.109375" style="36" customWidth="1"/>
    <col min="2046" max="2046" width="2.6640625" style="36" customWidth="1"/>
    <col min="2047" max="2047" width="18.5546875" style="36" customWidth="1"/>
    <col min="2048" max="2048" width="1.33203125" style="36" customWidth="1"/>
    <col min="2049" max="2049" width="58.88671875" style="36" customWidth="1"/>
    <col min="2050" max="2051" width="11.44140625" style="36"/>
    <col min="2052" max="2052" width="2.109375" style="36" customWidth="1"/>
    <col min="2053" max="2053" width="11.44140625" style="36"/>
    <col min="2054" max="2054" width="9.5546875" style="36" customWidth="1"/>
    <col min="2055" max="2300" width="11.44140625" style="36"/>
    <col min="2301" max="2301" width="0.109375" style="36" customWidth="1"/>
    <col min="2302" max="2302" width="2.6640625" style="36" customWidth="1"/>
    <col min="2303" max="2303" width="18.5546875" style="36" customWidth="1"/>
    <col min="2304" max="2304" width="1.33203125" style="36" customWidth="1"/>
    <col min="2305" max="2305" width="58.88671875" style="36" customWidth="1"/>
    <col min="2306" max="2307" width="11.44140625" style="36"/>
    <col min="2308" max="2308" width="2.109375" style="36" customWidth="1"/>
    <col min="2309" max="2309" width="11.44140625" style="36"/>
    <col min="2310" max="2310" width="9.5546875" style="36" customWidth="1"/>
    <col min="2311" max="2556" width="11.44140625" style="36"/>
    <col min="2557" max="2557" width="0.109375" style="36" customWidth="1"/>
    <col min="2558" max="2558" width="2.6640625" style="36" customWidth="1"/>
    <col min="2559" max="2559" width="18.5546875" style="36" customWidth="1"/>
    <col min="2560" max="2560" width="1.33203125" style="36" customWidth="1"/>
    <col min="2561" max="2561" width="58.88671875" style="36" customWidth="1"/>
    <col min="2562" max="2563" width="11.44140625" style="36"/>
    <col min="2564" max="2564" width="2.109375" style="36" customWidth="1"/>
    <col min="2565" max="2565" width="11.44140625" style="36"/>
    <col min="2566" max="2566" width="9.5546875" style="36" customWidth="1"/>
    <col min="2567" max="2812" width="11.44140625" style="36"/>
    <col min="2813" max="2813" width="0.109375" style="36" customWidth="1"/>
    <col min="2814" max="2814" width="2.6640625" style="36" customWidth="1"/>
    <col min="2815" max="2815" width="18.5546875" style="36" customWidth="1"/>
    <col min="2816" max="2816" width="1.33203125" style="36" customWidth="1"/>
    <col min="2817" max="2817" width="58.88671875" style="36" customWidth="1"/>
    <col min="2818" max="2819" width="11.44140625" style="36"/>
    <col min="2820" max="2820" width="2.109375" style="36" customWidth="1"/>
    <col min="2821" max="2821" width="11.44140625" style="36"/>
    <col min="2822" max="2822" width="9.5546875" style="36" customWidth="1"/>
    <col min="2823" max="3068" width="11.44140625" style="36"/>
    <col min="3069" max="3069" width="0.109375" style="36" customWidth="1"/>
    <col min="3070" max="3070" width="2.6640625" style="36" customWidth="1"/>
    <col min="3071" max="3071" width="18.5546875" style="36" customWidth="1"/>
    <col min="3072" max="3072" width="1.33203125" style="36" customWidth="1"/>
    <col min="3073" max="3073" width="58.88671875" style="36" customWidth="1"/>
    <col min="3074" max="3075" width="11.44140625" style="36"/>
    <col min="3076" max="3076" width="2.109375" style="36" customWidth="1"/>
    <col min="3077" max="3077" width="11.44140625" style="36"/>
    <col min="3078" max="3078" width="9.5546875" style="36" customWidth="1"/>
    <col min="3079" max="3324" width="11.44140625" style="36"/>
    <col min="3325" max="3325" width="0.109375" style="36" customWidth="1"/>
    <col min="3326" max="3326" width="2.6640625" style="36" customWidth="1"/>
    <col min="3327" max="3327" width="18.5546875" style="36" customWidth="1"/>
    <col min="3328" max="3328" width="1.33203125" style="36" customWidth="1"/>
    <col min="3329" max="3329" width="58.88671875" style="36" customWidth="1"/>
    <col min="3330" max="3331" width="11.44140625" style="36"/>
    <col min="3332" max="3332" width="2.109375" style="36" customWidth="1"/>
    <col min="3333" max="3333" width="11.44140625" style="36"/>
    <col min="3334" max="3334" width="9.5546875" style="36" customWidth="1"/>
    <col min="3335" max="3580" width="11.44140625" style="36"/>
    <col min="3581" max="3581" width="0.109375" style="36" customWidth="1"/>
    <col min="3582" max="3582" width="2.6640625" style="36" customWidth="1"/>
    <col min="3583" max="3583" width="18.5546875" style="36" customWidth="1"/>
    <col min="3584" max="3584" width="1.33203125" style="36" customWidth="1"/>
    <col min="3585" max="3585" width="58.88671875" style="36" customWidth="1"/>
    <col min="3586" max="3587" width="11.44140625" style="36"/>
    <col min="3588" max="3588" width="2.109375" style="36" customWidth="1"/>
    <col min="3589" max="3589" width="11.44140625" style="36"/>
    <col min="3590" max="3590" width="9.5546875" style="36" customWidth="1"/>
    <col min="3591" max="3836" width="11.44140625" style="36"/>
    <col min="3837" max="3837" width="0.109375" style="36" customWidth="1"/>
    <col min="3838" max="3838" width="2.6640625" style="36" customWidth="1"/>
    <col min="3839" max="3839" width="18.5546875" style="36" customWidth="1"/>
    <col min="3840" max="3840" width="1.33203125" style="36" customWidth="1"/>
    <col min="3841" max="3841" width="58.88671875" style="36" customWidth="1"/>
    <col min="3842" max="3843" width="11.44140625" style="36"/>
    <col min="3844" max="3844" width="2.109375" style="36" customWidth="1"/>
    <col min="3845" max="3845" width="11.44140625" style="36"/>
    <col min="3846" max="3846" width="9.5546875" style="36" customWidth="1"/>
    <col min="3847" max="4092" width="11.44140625" style="36"/>
    <col min="4093" max="4093" width="0.109375" style="36" customWidth="1"/>
    <col min="4094" max="4094" width="2.6640625" style="36" customWidth="1"/>
    <col min="4095" max="4095" width="18.5546875" style="36" customWidth="1"/>
    <col min="4096" max="4096" width="1.33203125" style="36" customWidth="1"/>
    <col min="4097" max="4097" width="58.88671875" style="36" customWidth="1"/>
    <col min="4098" max="4099" width="11.44140625" style="36"/>
    <col min="4100" max="4100" width="2.109375" style="36" customWidth="1"/>
    <col min="4101" max="4101" width="11.44140625" style="36"/>
    <col min="4102" max="4102" width="9.5546875" style="36" customWidth="1"/>
    <col min="4103" max="4348" width="11.44140625" style="36"/>
    <col min="4349" max="4349" width="0.109375" style="36" customWidth="1"/>
    <col min="4350" max="4350" width="2.6640625" style="36" customWidth="1"/>
    <col min="4351" max="4351" width="18.5546875" style="36" customWidth="1"/>
    <col min="4352" max="4352" width="1.33203125" style="36" customWidth="1"/>
    <col min="4353" max="4353" width="58.88671875" style="36" customWidth="1"/>
    <col min="4354" max="4355" width="11.44140625" style="36"/>
    <col min="4356" max="4356" width="2.109375" style="36" customWidth="1"/>
    <col min="4357" max="4357" width="11.44140625" style="36"/>
    <col min="4358" max="4358" width="9.5546875" style="36" customWidth="1"/>
    <col min="4359" max="4604" width="11.44140625" style="36"/>
    <col min="4605" max="4605" width="0.109375" style="36" customWidth="1"/>
    <col min="4606" max="4606" width="2.6640625" style="36" customWidth="1"/>
    <col min="4607" max="4607" width="18.5546875" style="36" customWidth="1"/>
    <col min="4608" max="4608" width="1.33203125" style="36" customWidth="1"/>
    <col min="4609" max="4609" width="58.88671875" style="36" customWidth="1"/>
    <col min="4610" max="4611" width="11.44140625" style="36"/>
    <col min="4612" max="4612" width="2.109375" style="36" customWidth="1"/>
    <col min="4613" max="4613" width="11.44140625" style="36"/>
    <col min="4614" max="4614" width="9.5546875" style="36" customWidth="1"/>
    <col min="4615" max="4860" width="11.44140625" style="36"/>
    <col min="4861" max="4861" width="0.109375" style="36" customWidth="1"/>
    <col min="4862" max="4862" width="2.6640625" style="36" customWidth="1"/>
    <col min="4863" max="4863" width="18.5546875" style="36" customWidth="1"/>
    <col min="4864" max="4864" width="1.33203125" style="36" customWidth="1"/>
    <col min="4865" max="4865" width="58.88671875" style="36" customWidth="1"/>
    <col min="4866" max="4867" width="11.44140625" style="36"/>
    <col min="4868" max="4868" width="2.109375" style="36" customWidth="1"/>
    <col min="4869" max="4869" width="11.44140625" style="36"/>
    <col min="4870" max="4870" width="9.5546875" style="36" customWidth="1"/>
    <col min="4871" max="5116" width="11.44140625" style="36"/>
    <col min="5117" max="5117" width="0.109375" style="36" customWidth="1"/>
    <col min="5118" max="5118" width="2.6640625" style="36" customWidth="1"/>
    <col min="5119" max="5119" width="18.5546875" style="36" customWidth="1"/>
    <col min="5120" max="5120" width="1.33203125" style="36" customWidth="1"/>
    <col min="5121" max="5121" width="58.88671875" style="36" customWidth="1"/>
    <col min="5122" max="5123" width="11.44140625" style="36"/>
    <col min="5124" max="5124" width="2.109375" style="36" customWidth="1"/>
    <col min="5125" max="5125" width="11.44140625" style="36"/>
    <col min="5126" max="5126" width="9.5546875" style="36" customWidth="1"/>
    <col min="5127" max="5372" width="11.44140625" style="36"/>
    <col min="5373" max="5373" width="0.109375" style="36" customWidth="1"/>
    <col min="5374" max="5374" width="2.6640625" style="36" customWidth="1"/>
    <col min="5375" max="5375" width="18.5546875" style="36" customWidth="1"/>
    <col min="5376" max="5376" width="1.33203125" style="36" customWidth="1"/>
    <col min="5377" max="5377" width="58.88671875" style="36" customWidth="1"/>
    <col min="5378" max="5379" width="11.44140625" style="36"/>
    <col min="5380" max="5380" width="2.109375" style="36" customWidth="1"/>
    <col min="5381" max="5381" width="11.44140625" style="36"/>
    <col min="5382" max="5382" width="9.5546875" style="36" customWidth="1"/>
    <col min="5383" max="5628" width="11.44140625" style="36"/>
    <col min="5629" max="5629" width="0.109375" style="36" customWidth="1"/>
    <col min="5630" max="5630" width="2.6640625" style="36" customWidth="1"/>
    <col min="5631" max="5631" width="18.5546875" style="36" customWidth="1"/>
    <col min="5632" max="5632" width="1.33203125" style="36" customWidth="1"/>
    <col min="5633" max="5633" width="58.88671875" style="36" customWidth="1"/>
    <col min="5634" max="5635" width="11.44140625" style="36"/>
    <col min="5636" max="5636" width="2.109375" style="36" customWidth="1"/>
    <col min="5637" max="5637" width="11.44140625" style="36"/>
    <col min="5638" max="5638" width="9.5546875" style="36" customWidth="1"/>
    <col min="5639" max="5884" width="11.44140625" style="36"/>
    <col min="5885" max="5885" width="0.109375" style="36" customWidth="1"/>
    <col min="5886" max="5886" width="2.6640625" style="36" customWidth="1"/>
    <col min="5887" max="5887" width="18.5546875" style="36" customWidth="1"/>
    <col min="5888" max="5888" width="1.33203125" style="36" customWidth="1"/>
    <col min="5889" max="5889" width="58.88671875" style="36" customWidth="1"/>
    <col min="5890" max="5891" width="11.44140625" style="36"/>
    <col min="5892" max="5892" width="2.109375" style="36" customWidth="1"/>
    <col min="5893" max="5893" width="11.44140625" style="36"/>
    <col min="5894" max="5894" width="9.5546875" style="36" customWidth="1"/>
    <col min="5895" max="6140" width="11.44140625" style="36"/>
    <col min="6141" max="6141" width="0.109375" style="36" customWidth="1"/>
    <col min="6142" max="6142" width="2.6640625" style="36" customWidth="1"/>
    <col min="6143" max="6143" width="18.5546875" style="36" customWidth="1"/>
    <col min="6144" max="6144" width="1.33203125" style="36" customWidth="1"/>
    <col min="6145" max="6145" width="58.88671875" style="36" customWidth="1"/>
    <col min="6146" max="6147" width="11.44140625" style="36"/>
    <col min="6148" max="6148" width="2.109375" style="36" customWidth="1"/>
    <col min="6149" max="6149" width="11.44140625" style="36"/>
    <col min="6150" max="6150" width="9.5546875" style="36" customWidth="1"/>
    <col min="6151" max="6396" width="11.44140625" style="36"/>
    <col min="6397" max="6397" width="0.109375" style="36" customWidth="1"/>
    <col min="6398" max="6398" width="2.6640625" style="36" customWidth="1"/>
    <col min="6399" max="6399" width="18.5546875" style="36" customWidth="1"/>
    <col min="6400" max="6400" width="1.33203125" style="36" customWidth="1"/>
    <col min="6401" max="6401" width="58.88671875" style="36" customWidth="1"/>
    <col min="6402" max="6403" width="11.44140625" style="36"/>
    <col min="6404" max="6404" width="2.109375" style="36" customWidth="1"/>
    <col min="6405" max="6405" width="11.44140625" style="36"/>
    <col min="6406" max="6406" width="9.5546875" style="36" customWidth="1"/>
    <col min="6407" max="6652" width="11.44140625" style="36"/>
    <col min="6653" max="6653" width="0.109375" style="36" customWidth="1"/>
    <col min="6654" max="6654" width="2.6640625" style="36" customWidth="1"/>
    <col min="6655" max="6655" width="18.5546875" style="36" customWidth="1"/>
    <col min="6656" max="6656" width="1.33203125" style="36" customWidth="1"/>
    <col min="6657" max="6657" width="58.88671875" style="36" customWidth="1"/>
    <col min="6658" max="6659" width="11.44140625" style="36"/>
    <col min="6660" max="6660" width="2.109375" style="36" customWidth="1"/>
    <col min="6661" max="6661" width="11.44140625" style="36"/>
    <col min="6662" max="6662" width="9.5546875" style="36" customWidth="1"/>
    <col min="6663" max="6908" width="11.44140625" style="36"/>
    <col min="6909" max="6909" width="0.109375" style="36" customWidth="1"/>
    <col min="6910" max="6910" width="2.6640625" style="36" customWidth="1"/>
    <col min="6911" max="6911" width="18.5546875" style="36" customWidth="1"/>
    <col min="6912" max="6912" width="1.33203125" style="36" customWidth="1"/>
    <col min="6913" max="6913" width="58.88671875" style="36" customWidth="1"/>
    <col min="6914" max="6915" width="11.44140625" style="36"/>
    <col min="6916" max="6916" width="2.109375" style="36" customWidth="1"/>
    <col min="6917" max="6917" width="11.44140625" style="36"/>
    <col min="6918" max="6918" width="9.5546875" style="36" customWidth="1"/>
    <col min="6919" max="7164" width="11.44140625" style="36"/>
    <col min="7165" max="7165" width="0.109375" style="36" customWidth="1"/>
    <col min="7166" max="7166" width="2.6640625" style="36" customWidth="1"/>
    <col min="7167" max="7167" width="18.5546875" style="36" customWidth="1"/>
    <col min="7168" max="7168" width="1.33203125" style="36" customWidth="1"/>
    <col min="7169" max="7169" width="58.88671875" style="36" customWidth="1"/>
    <col min="7170" max="7171" width="11.44140625" style="36"/>
    <col min="7172" max="7172" width="2.109375" style="36" customWidth="1"/>
    <col min="7173" max="7173" width="11.44140625" style="36"/>
    <col min="7174" max="7174" width="9.5546875" style="36" customWidth="1"/>
    <col min="7175" max="7420" width="11.44140625" style="36"/>
    <col min="7421" max="7421" width="0.109375" style="36" customWidth="1"/>
    <col min="7422" max="7422" width="2.6640625" style="36" customWidth="1"/>
    <col min="7423" max="7423" width="18.5546875" style="36" customWidth="1"/>
    <col min="7424" max="7424" width="1.33203125" style="36" customWidth="1"/>
    <col min="7425" max="7425" width="58.88671875" style="36" customWidth="1"/>
    <col min="7426" max="7427" width="11.44140625" style="36"/>
    <col min="7428" max="7428" width="2.109375" style="36" customWidth="1"/>
    <col min="7429" max="7429" width="11.44140625" style="36"/>
    <col min="7430" max="7430" width="9.5546875" style="36" customWidth="1"/>
    <col min="7431" max="7676" width="11.44140625" style="36"/>
    <col min="7677" max="7677" width="0.109375" style="36" customWidth="1"/>
    <col min="7678" max="7678" width="2.6640625" style="36" customWidth="1"/>
    <col min="7679" max="7679" width="18.5546875" style="36" customWidth="1"/>
    <col min="7680" max="7680" width="1.33203125" style="36" customWidth="1"/>
    <col min="7681" max="7681" width="58.88671875" style="36" customWidth="1"/>
    <col min="7682" max="7683" width="11.44140625" style="36"/>
    <col min="7684" max="7684" width="2.109375" style="36" customWidth="1"/>
    <col min="7685" max="7685" width="11.44140625" style="36"/>
    <col min="7686" max="7686" width="9.5546875" style="36" customWidth="1"/>
    <col min="7687" max="7932" width="11.44140625" style="36"/>
    <col min="7933" max="7933" width="0.109375" style="36" customWidth="1"/>
    <col min="7934" max="7934" width="2.6640625" style="36" customWidth="1"/>
    <col min="7935" max="7935" width="18.5546875" style="36" customWidth="1"/>
    <col min="7936" max="7936" width="1.33203125" style="36" customWidth="1"/>
    <col min="7937" max="7937" width="58.88671875" style="36" customWidth="1"/>
    <col min="7938" max="7939" width="11.44140625" style="36"/>
    <col min="7940" max="7940" width="2.109375" style="36" customWidth="1"/>
    <col min="7941" max="7941" width="11.44140625" style="36"/>
    <col min="7942" max="7942" width="9.5546875" style="36" customWidth="1"/>
    <col min="7943" max="8188" width="11.44140625" style="36"/>
    <col min="8189" max="8189" width="0.109375" style="36" customWidth="1"/>
    <col min="8190" max="8190" width="2.6640625" style="36" customWidth="1"/>
    <col min="8191" max="8191" width="18.5546875" style="36" customWidth="1"/>
    <col min="8192" max="8192" width="1.33203125" style="36" customWidth="1"/>
    <col min="8193" max="8193" width="58.88671875" style="36" customWidth="1"/>
    <col min="8194" max="8195" width="11.44140625" style="36"/>
    <col min="8196" max="8196" width="2.109375" style="36" customWidth="1"/>
    <col min="8197" max="8197" width="11.44140625" style="36"/>
    <col min="8198" max="8198" width="9.5546875" style="36" customWidth="1"/>
    <col min="8199" max="8444" width="11.44140625" style="36"/>
    <col min="8445" max="8445" width="0.109375" style="36" customWidth="1"/>
    <col min="8446" max="8446" width="2.6640625" style="36" customWidth="1"/>
    <col min="8447" max="8447" width="18.5546875" style="36" customWidth="1"/>
    <col min="8448" max="8448" width="1.33203125" style="36" customWidth="1"/>
    <col min="8449" max="8449" width="58.88671875" style="36" customWidth="1"/>
    <col min="8450" max="8451" width="11.44140625" style="36"/>
    <col min="8452" max="8452" width="2.109375" style="36" customWidth="1"/>
    <col min="8453" max="8453" width="11.44140625" style="36"/>
    <col min="8454" max="8454" width="9.5546875" style="36" customWidth="1"/>
    <col min="8455" max="8700" width="11.44140625" style="36"/>
    <col min="8701" max="8701" width="0.109375" style="36" customWidth="1"/>
    <col min="8702" max="8702" width="2.6640625" style="36" customWidth="1"/>
    <col min="8703" max="8703" width="18.5546875" style="36" customWidth="1"/>
    <col min="8704" max="8704" width="1.33203125" style="36" customWidth="1"/>
    <col min="8705" max="8705" width="58.88671875" style="36" customWidth="1"/>
    <col min="8706" max="8707" width="11.44140625" style="36"/>
    <col min="8708" max="8708" width="2.109375" style="36" customWidth="1"/>
    <col min="8709" max="8709" width="11.44140625" style="36"/>
    <col min="8710" max="8710" width="9.5546875" style="36" customWidth="1"/>
    <col min="8711" max="8956" width="11.44140625" style="36"/>
    <col min="8957" max="8957" width="0.109375" style="36" customWidth="1"/>
    <col min="8958" max="8958" width="2.6640625" style="36" customWidth="1"/>
    <col min="8959" max="8959" width="18.5546875" style="36" customWidth="1"/>
    <col min="8960" max="8960" width="1.33203125" style="36" customWidth="1"/>
    <col min="8961" max="8961" width="58.88671875" style="36" customWidth="1"/>
    <col min="8962" max="8963" width="11.44140625" style="36"/>
    <col min="8964" max="8964" width="2.109375" style="36" customWidth="1"/>
    <col min="8965" max="8965" width="11.44140625" style="36"/>
    <col min="8966" max="8966" width="9.5546875" style="36" customWidth="1"/>
    <col min="8967" max="9212" width="11.44140625" style="36"/>
    <col min="9213" max="9213" width="0.109375" style="36" customWidth="1"/>
    <col min="9214" max="9214" width="2.6640625" style="36" customWidth="1"/>
    <col min="9215" max="9215" width="18.5546875" style="36" customWidth="1"/>
    <col min="9216" max="9216" width="1.33203125" style="36" customWidth="1"/>
    <col min="9217" max="9217" width="58.88671875" style="36" customWidth="1"/>
    <col min="9218" max="9219" width="11.44140625" style="36"/>
    <col min="9220" max="9220" width="2.109375" style="36" customWidth="1"/>
    <col min="9221" max="9221" width="11.44140625" style="36"/>
    <col min="9222" max="9222" width="9.5546875" style="36" customWidth="1"/>
    <col min="9223" max="9468" width="11.44140625" style="36"/>
    <col min="9469" max="9469" width="0.109375" style="36" customWidth="1"/>
    <col min="9470" max="9470" width="2.6640625" style="36" customWidth="1"/>
    <col min="9471" max="9471" width="18.5546875" style="36" customWidth="1"/>
    <col min="9472" max="9472" width="1.33203125" style="36" customWidth="1"/>
    <col min="9473" max="9473" width="58.88671875" style="36" customWidth="1"/>
    <col min="9474" max="9475" width="11.44140625" style="36"/>
    <col min="9476" max="9476" width="2.109375" style="36" customWidth="1"/>
    <col min="9477" max="9477" width="11.44140625" style="36"/>
    <col min="9478" max="9478" width="9.5546875" style="36" customWidth="1"/>
    <col min="9479" max="9724" width="11.44140625" style="36"/>
    <col min="9725" max="9725" width="0.109375" style="36" customWidth="1"/>
    <col min="9726" max="9726" width="2.6640625" style="36" customWidth="1"/>
    <col min="9727" max="9727" width="18.5546875" style="36" customWidth="1"/>
    <col min="9728" max="9728" width="1.33203125" style="36" customWidth="1"/>
    <col min="9729" max="9729" width="58.88671875" style="36" customWidth="1"/>
    <col min="9730" max="9731" width="11.44140625" style="36"/>
    <col min="9732" max="9732" width="2.109375" style="36" customWidth="1"/>
    <col min="9733" max="9733" width="11.44140625" style="36"/>
    <col min="9734" max="9734" width="9.5546875" style="36" customWidth="1"/>
    <col min="9735" max="9980" width="11.44140625" style="36"/>
    <col min="9981" max="9981" width="0.109375" style="36" customWidth="1"/>
    <col min="9982" max="9982" width="2.6640625" style="36" customWidth="1"/>
    <col min="9983" max="9983" width="18.5546875" style="36" customWidth="1"/>
    <col min="9984" max="9984" width="1.33203125" style="36" customWidth="1"/>
    <col min="9985" max="9985" width="58.88671875" style="36" customWidth="1"/>
    <col min="9986" max="9987" width="11.44140625" style="36"/>
    <col min="9988" max="9988" width="2.109375" style="36" customWidth="1"/>
    <col min="9989" max="9989" width="11.44140625" style="36"/>
    <col min="9990" max="9990" width="9.5546875" style="36" customWidth="1"/>
    <col min="9991" max="10236" width="11.44140625" style="36"/>
    <col min="10237" max="10237" width="0.109375" style="36" customWidth="1"/>
    <col min="10238" max="10238" width="2.6640625" style="36" customWidth="1"/>
    <col min="10239" max="10239" width="18.5546875" style="36" customWidth="1"/>
    <col min="10240" max="10240" width="1.33203125" style="36" customWidth="1"/>
    <col min="10241" max="10241" width="58.88671875" style="36" customWidth="1"/>
    <col min="10242" max="10243" width="11.44140625" style="36"/>
    <col min="10244" max="10244" width="2.109375" style="36" customWidth="1"/>
    <col min="10245" max="10245" width="11.44140625" style="36"/>
    <col min="10246" max="10246" width="9.5546875" style="36" customWidth="1"/>
    <col min="10247" max="10492" width="11.44140625" style="36"/>
    <col min="10493" max="10493" width="0.109375" style="36" customWidth="1"/>
    <col min="10494" max="10494" width="2.6640625" style="36" customWidth="1"/>
    <col min="10495" max="10495" width="18.5546875" style="36" customWidth="1"/>
    <col min="10496" max="10496" width="1.33203125" style="36" customWidth="1"/>
    <col min="10497" max="10497" width="58.88671875" style="36" customWidth="1"/>
    <col min="10498" max="10499" width="11.44140625" style="36"/>
    <col min="10500" max="10500" width="2.109375" style="36" customWidth="1"/>
    <col min="10501" max="10501" width="11.44140625" style="36"/>
    <col min="10502" max="10502" width="9.5546875" style="36" customWidth="1"/>
    <col min="10503" max="10748" width="11.44140625" style="36"/>
    <col min="10749" max="10749" width="0.109375" style="36" customWidth="1"/>
    <col min="10750" max="10750" width="2.6640625" style="36" customWidth="1"/>
    <col min="10751" max="10751" width="18.5546875" style="36" customWidth="1"/>
    <col min="10752" max="10752" width="1.33203125" style="36" customWidth="1"/>
    <col min="10753" max="10753" width="58.88671875" style="36" customWidth="1"/>
    <col min="10754" max="10755" width="11.44140625" style="36"/>
    <col min="10756" max="10756" width="2.109375" style="36" customWidth="1"/>
    <col min="10757" max="10757" width="11.44140625" style="36"/>
    <col min="10758" max="10758" width="9.5546875" style="36" customWidth="1"/>
    <col min="10759" max="11004" width="11.44140625" style="36"/>
    <col min="11005" max="11005" width="0.109375" style="36" customWidth="1"/>
    <col min="11006" max="11006" width="2.6640625" style="36" customWidth="1"/>
    <col min="11007" max="11007" width="18.5546875" style="36" customWidth="1"/>
    <col min="11008" max="11008" width="1.33203125" style="36" customWidth="1"/>
    <col min="11009" max="11009" width="58.88671875" style="36" customWidth="1"/>
    <col min="11010" max="11011" width="11.44140625" style="36"/>
    <col min="11012" max="11012" width="2.109375" style="36" customWidth="1"/>
    <col min="11013" max="11013" width="11.44140625" style="36"/>
    <col min="11014" max="11014" width="9.5546875" style="36" customWidth="1"/>
    <col min="11015" max="11260" width="11.44140625" style="36"/>
    <col min="11261" max="11261" width="0.109375" style="36" customWidth="1"/>
    <col min="11262" max="11262" width="2.6640625" style="36" customWidth="1"/>
    <col min="11263" max="11263" width="18.5546875" style="36" customWidth="1"/>
    <col min="11264" max="11264" width="1.33203125" style="36" customWidth="1"/>
    <col min="11265" max="11265" width="58.88671875" style="36" customWidth="1"/>
    <col min="11266" max="11267" width="11.44140625" style="36"/>
    <col min="11268" max="11268" width="2.109375" style="36" customWidth="1"/>
    <col min="11269" max="11269" width="11.44140625" style="36"/>
    <col min="11270" max="11270" width="9.5546875" style="36" customWidth="1"/>
    <col min="11271" max="11516" width="11.44140625" style="36"/>
    <col min="11517" max="11517" width="0.109375" style="36" customWidth="1"/>
    <col min="11518" max="11518" width="2.6640625" style="36" customWidth="1"/>
    <col min="11519" max="11519" width="18.5546875" style="36" customWidth="1"/>
    <col min="11520" max="11520" width="1.33203125" style="36" customWidth="1"/>
    <col min="11521" max="11521" width="58.88671875" style="36" customWidth="1"/>
    <col min="11522" max="11523" width="11.44140625" style="36"/>
    <col min="11524" max="11524" width="2.109375" style="36" customWidth="1"/>
    <col min="11525" max="11525" width="11.44140625" style="36"/>
    <col min="11526" max="11526" width="9.5546875" style="36" customWidth="1"/>
    <col min="11527" max="11772" width="11.44140625" style="36"/>
    <col min="11773" max="11773" width="0.109375" style="36" customWidth="1"/>
    <col min="11774" max="11774" width="2.6640625" style="36" customWidth="1"/>
    <col min="11775" max="11775" width="18.5546875" style="36" customWidth="1"/>
    <col min="11776" max="11776" width="1.33203125" style="36" customWidth="1"/>
    <col min="11777" max="11777" width="58.88671875" style="36" customWidth="1"/>
    <col min="11778" max="11779" width="11.44140625" style="36"/>
    <col min="11780" max="11780" width="2.109375" style="36" customWidth="1"/>
    <col min="11781" max="11781" width="11.44140625" style="36"/>
    <col min="11782" max="11782" width="9.5546875" style="36" customWidth="1"/>
    <col min="11783" max="12028" width="11.44140625" style="36"/>
    <col min="12029" max="12029" width="0.109375" style="36" customWidth="1"/>
    <col min="12030" max="12030" width="2.6640625" style="36" customWidth="1"/>
    <col min="12031" max="12031" width="18.5546875" style="36" customWidth="1"/>
    <col min="12032" max="12032" width="1.33203125" style="36" customWidth="1"/>
    <col min="12033" max="12033" width="58.88671875" style="36" customWidth="1"/>
    <col min="12034" max="12035" width="11.44140625" style="36"/>
    <col min="12036" max="12036" width="2.109375" style="36" customWidth="1"/>
    <col min="12037" max="12037" width="11.44140625" style="36"/>
    <col min="12038" max="12038" width="9.5546875" style="36" customWidth="1"/>
    <col min="12039" max="12284" width="11.44140625" style="36"/>
    <col min="12285" max="12285" width="0.109375" style="36" customWidth="1"/>
    <col min="12286" max="12286" width="2.6640625" style="36" customWidth="1"/>
    <col min="12287" max="12287" width="18.5546875" style="36" customWidth="1"/>
    <col min="12288" max="12288" width="1.33203125" style="36" customWidth="1"/>
    <col min="12289" max="12289" width="58.88671875" style="36" customWidth="1"/>
    <col min="12290" max="12291" width="11.44140625" style="36"/>
    <col min="12292" max="12292" width="2.109375" style="36" customWidth="1"/>
    <col min="12293" max="12293" width="11.44140625" style="36"/>
    <col min="12294" max="12294" width="9.5546875" style="36" customWidth="1"/>
    <col min="12295" max="12540" width="11.44140625" style="36"/>
    <col min="12541" max="12541" width="0.109375" style="36" customWidth="1"/>
    <col min="12542" max="12542" width="2.6640625" style="36" customWidth="1"/>
    <col min="12543" max="12543" width="18.5546875" style="36" customWidth="1"/>
    <col min="12544" max="12544" width="1.33203125" style="36" customWidth="1"/>
    <col min="12545" max="12545" width="58.88671875" style="36" customWidth="1"/>
    <col min="12546" max="12547" width="11.44140625" style="36"/>
    <col min="12548" max="12548" width="2.109375" style="36" customWidth="1"/>
    <col min="12549" max="12549" width="11.44140625" style="36"/>
    <col min="12550" max="12550" width="9.5546875" style="36" customWidth="1"/>
    <col min="12551" max="12796" width="11.44140625" style="36"/>
    <col min="12797" max="12797" width="0.109375" style="36" customWidth="1"/>
    <col min="12798" max="12798" width="2.6640625" style="36" customWidth="1"/>
    <col min="12799" max="12799" width="18.5546875" style="36" customWidth="1"/>
    <col min="12800" max="12800" width="1.33203125" style="36" customWidth="1"/>
    <col min="12801" max="12801" width="58.88671875" style="36" customWidth="1"/>
    <col min="12802" max="12803" width="11.44140625" style="36"/>
    <col min="12804" max="12804" width="2.109375" style="36" customWidth="1"/>
    <col min="12805" max="12805" width="11.44140625" style="36"/>
    <col min="12806" max="12806" width="9.5546875" style="36" customWidth="1"/>
    <col min="12807" max="13052" width="11.44140625" style="36"/>
    <col min="13053" max="13053" width="0.109375" style="36" customWidth="1"/>
    <col min="13054" max="13054" width="2.6640625" style="36" customWidth="1"/>
    <col min="13055" max="13055" width="18.5546875" style="36" customWidth="1"/>
    <col min="13056" max="13056" width="1.33203125" style="36" customWidth="1"/>
    <col min="13057" max="13057" width="58.88671875" style="36" customWidth="1"/>
    <col min="13058" max="13059" width="11.44140625" style="36"/>
    <col min="13060" max="13060" width="2.109375" style="36" customWidth="1"/>
    <col min="13061" max="13061" width="11.44140625" style="36"/>
    <col min="13062" max="13062" width="9.5546875" style="36" customWidth="1"/>
    <col min="13063" max="13308" width="11.44140625" style="36"/>
    <col min="13309" max="13309" width="0.109375" style="36" customWidth="1"/>
    <col min="13310" max="13310" width="2.6640625" style="36" customWidth="1"/>
    <col min="13311" max="13311" width="18.5546875" style="36" customWidth="1"/>
    <col min="13312" max="13312" width="1.33203125" style="36" customWidth="1"/>
    <col min="13313" max="13313" width="58.88671875" style="36" customWidth="1"/>
    <col min="13314" max="13315" width="11.44140625" style="36"/>
    <col min="13316" max="13316" width="2.109375" style="36" customWidth="1"/>
    <col min="13317" max="13317" width="11.44140625" style="36"/>
    <col min="13318" max="13318" width="9.5546875" style="36" customWidth="1"/>
    <col min="13319" max="13564" width="11.44140625" style="36"/>
    <col min="13565" max="13565" width="0.109375" style="36" customWidth="1"/>
    <col min="13566" max="13566" width="2.6640625" style="36" customWidth="1"/>
    <col min="13567" max="13567" width="18.5546875" style="36" customWidth="1"/>
    <col min="13568" max="13568" width="1.33203125" style="36" customWidth="1"/>
    <col min="13569" max="13569" width="58.88671875" style="36" customWidth="1"/>
    <col min="13570" max="13571" width="11.44140625" style="36"/>
    <col min="13572" max="13572" width="2.109375" style="36" customWidth="1"/>
    <col min="13573" max="13573" width="11.44140625" style="36"/>
    <col min="13574" max="13574" width="9.5546875" style="36" customWidth="1"/>
    <col min="13575" max="13820" width="11.44140625" style="36"/>
    <col min="13821" max="13821" width="0.109375" style="36" customWidth="1"/>
    <col min="13822" max="13822" width="2.6640625" style="36" customWidth="1"/>
    <col min="13823" max="13823" width="18.5546875" style="36" customWidth="1"/>
    <col min="13824" max="13824" width="1.33203125" style="36" customWidth="1"/>
    <col min="13825" max="13825" width="58.88671875" style="36" customWidth="1"/>
    <col min="13826" max="13827" width="11.44140625" style="36"/>
    <col min="13828" max="13828" width="2.109375" style="36" customWidth="1"/>
    <col min="13829" max="13829" width="11.44140625" style="36"/>
    <col min="13830" max="13830" width="9.5546875" style="36" customWidth="1"/>
    <col min="13831" max="14076" width="11.44140625" style="36"/>
    <col min="14077" max="14077" width="0.109375" style="36" customWidth="1"/>
    <col min="14078" max="14078" width="2.6640625" style="36" customWidth="1"/>
    <col min="14079" max="14079" width="18.5546875" style="36" customWidth="1"/>
    <col min="14080" max="14080" width="1.33203125" style="36" customWidth="1"/>
    <col min="14081" max="14081" width="58.88671875" style="36" customWidth="1"/>
    <col min="14082" max="14083" width="11.44140625" style="36"/>
    <col min="14084" max="14084" width="2.109375" style="36" customWidth="1"/>
    <col min="14085" max="14085" width="11.44140625" style="36"/>
    <col min="14086" max="14086" width="9.5546875" style="36" customWidth="1"/>
    <col min="14087" max="14332" width="11.44140625" style="36"/>
    <col min="14333" max="14333" width="0.109375" style="36" customWidth="1"/>
    <col min="14334" max="14334" width="2.6640625" style="36" customWidth="1"/>
    <col min="14335" max="14335" width="18.5546875" style="36" customWidth="1"/>
    <col min="14336" max="14336" width="1.33203125" style="36" customWidth="1"/>
    <col min="14337" max="14337" width="58.88671875" style="36" customWidth="1"/>
    <col min="14338" max="14339" width="11.44140625" style="36"/>
    <col min="14340" max="14340" width="2.109375" style="36" customWidth="1"/>
    <col min="14341" max="14341" width="11.44140625" style="36"/>
    <col min="14342" max="14342" width="9.5546875" style="36" customWidth="1"/>
    <col min="14343" max="14588" width="11.44140625" style="36"/>
    <col min="14589" max="14589" width="0.109375" style="36" customWidth="1"/>
    <col min="14590" max="14590" width="2.6640625" style="36" customWidth="1"/>
    <col min="14591" max="14591" width="18.5546875" style="36" customWidth="1"/>
    <col min="14592" max="14592" width="1.33203125" style="36" customWidth="1"/>
    <col min="14593" max="14593" width="58.88671875" style="36" customWidth="1"/>
    <col min="14594" max="14595" width="11.44140625" style="36"/>
    <col min="14596" max="14596" width="2.109375" style="36" customWidth="1"/>
    <col min="14597" max="14597" width="11.44140625" style="36"/>
    <col min="14598" max="14598" width="9.5546875" style="36" customWidth="1"/>
    <col min="14599" max="14844" width="11.44140625" style="36"/>
    <col min="14845" max="14845" width="0.109375" style="36" customWidth="1"/>
    <col min="14846" max="14846" width="2.6640625" style="36" customWidth="1"/>
    <col min="14847" max="14847" width="18.5546875" style="36" customWidth="1"/>
    <col min="14848" max="14848" width="1.33203125" style="36" customWidth="1"/>
    <col min="14849" max="14849" width="58.88671875" style="36" customWidth="1"/>
    <col min="14850" max="14851" width="11.44140625" style="36"/>
    <col min="14852" max="14852" width="2.109375" style="36" customWidth="1"/>
    <col min="14853" max="14853" width="11.44140625" style="36"/>
    <col min="14854" max="14854" width="9.5546875" style="36" customWidth="1"/>
    <col min="14855" max="15100" width="11.44140625" style="36"/>
    <col min="15101" max="15101" width="0.109375" style="36" customWidth="1"/>
    <col min="15102" max="15102" width="2.6640625" style="36" customWidth="1"/>
    <col min="15103" max="15103" width="18.5546875" style="36" customWidth="1"/>
    <col min="15104" max="15104" width="1.33203125" style="36" customWidth="1"/>
    <col min="15105" max="15105" width="58.88671875" style="36" customWidth="1"/>
    <col min="15106" max="15107" width="11.44140625" style="36"/>
    <col min="15108" max="15108" width="2.109375" style="36" customWidth="1"/>
    <col min="15109" max="15109" width="11.44140625" style="36"/>
    <col min="15110" max="15110" width="9.5546875" style="36" customWidth="1"/>
    <col min="15111" max="15356" width="11.44140625" style="36"/>
    <col min="15357" max="15357" width="0.109375" style="36" customWidth="1"/>
    <col min="15358" max="15358" width="2.6640625" style="36" customWidth="1"/>
    <col min="15359" max="15359" width="18.5546875" style="36" customWidth="1"/>
    <col min="15360" max="15360" width="1.33203125" style="36" customWidth="1"/>
    <col min="15361" max="15361" width="58.88671875" style="36" customWidth="1"/>
    <col min="15362" max="15363" width="11.44140625" style="36"/>
    <col min="15364" max="15364" width="2.109375" style="36" customWidth="1"/>
    <col min="15365" max="15365" width="11.44140625" style="36"/>
    <col min="15366" max="15366" width="9.5546875" style="36" customWidth="1"/>
    <col min="15367" max="15612" width="11.44140625" style="36"/>
    <col min="15613" max="15613" width="0.109375" style="36" customWidth="1"/>
    <col min="15614" max="15614" width="2.6640625" style="36" customWidth="1"/>
    <col min="15615" max="15615" width="18.5546875" style="36" customWidth="1"/>
    <col min="15616" max="15616" width="1.33203125" style="36" customWidth="1"/>
    <col min="15617" max="15617" width="58.88671875" style="36" customWidth="1"/>
    <col min="15618" max="15619" width="11.44140625" style="36"/>
    <col min="15620" max="15620" width="2.109375" style="36" customWidth="1"/>
    <col min="15621" max="15621" width="11.44140625" style="36"/>
    <col min="15622" max="15622" width="9.5546875" style="36" customWidth="1"/>
    <col min="15623" max="15868" width="11.44140625" style="36"/>
    <col min="15869" max="15869" width="0.109375" style="36" customWidth="1"/>
    <col min="15870" max="15870" width="2.6640625" style="36" customWidth="1"/>
    <col min="15871" max="15871" width="18.5546875" style="36" customWidth="1"/>
    <col min="15872" max="15872" width="1.33203125" style="36" customWidth="1"/>
    <col min="15873" max="15873" width="58.88671875" style="36" customWidth="1"/>
    <col min="15874" max="15875" width="11.44140625" style="36"/>
    <col min="15876" max="15876" width="2.109375" style="36" customWidth="1"/>
    <col min="15877" max="15877" width="11.44140625" style="36"/>
    <col min="15878" max="15878" width="9.5546875" style="36" customWidth="1"/>
    <col min="15879" max="16124" width="11.44140625" style="36"/>
    <col min="16125" max="16125" width="0.109375" style="36" customWidth="1"/>
    <col min="16126" max="16126" width="2.6640625" style="36" customWidth="1"/>
    <col min="16127" max="16127" width="18.5546875" style="36" customWidth="1"/>
    <col min="16128" max="16128" width="1.33203125" style="36" customWidth="1"/>
    <col min="16129" max="16129" width="58.88671875" style="36" customWidth="1"/>
    <col min="16130" max="16131" width="11.44140625" style="36"/>
    <col min="16132" max="16132" width="2.109375" style="36" customWidth="1"/>
    <col min="16133" max="16133" width="11.44140625" style="36"/>
    <col min="16134" max="16134" width="9.5546875" style="36" customWidth="1"/>
    <col min="16135" max="16384" width="11.441406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115</v>
      </c>
    </row>
    <row r="4" spans="2:6" s="29" customFormat="1" ht="20.25" customHeight="1">
      <c r="B4" s="28"/>
      <c r="C4" s="105" t="s">
        <v>73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2" t="s">
        <v>62</v>
      </c>
      <c r="D7" s="32"/>
      <c r="E7" s="39"/>
    </row>
    <row r="8" spans="2:6" s="29" customFormat="1" ht="12.75" customHeight="1">
      <c r="B8" s="28"/>
      <c r="C8" s="232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32" t="s">
        <v>64</v>
      </c>
      <c r="E23" s="41"/>
    </row>
    <row r="24" spans="2:6" ht="12.75" customHeight="1">
      <c r="C24" s="232"/>
      <c r="E24" s="37"/>
    </row>
    <row r="25" spans="2:6" ht="12.75" customHeight="1">
      <c r="C25" s="232"/>
      <c r="E25" s="38"/>
    </row>
    <row r="26" spans="2:6" ht="12.75" customHeight="1">
      <c r="C26" s="139"/>
    </row>
    <row r="27" spans="2:6">
      <c r="C27" s="139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tabSelected="1" showOutlineSymbols="0" topLeftCell="A16" zoomScaleNormal="100" workbookViewId="0">
      <selection activeCell="C29" sqref="C29"/>
    </sheetView>
  </sheetViews>
  <sheetFormatPr baseColWidth="10" defaultRowHeight="13.2"/>
  <cols>
    <col min="1" max="1" width="0.109375" style="5" customWidth="1"/>
    <col min="2" max="2" width="2.6640625" style="5" customWidth="1"/>
    <col min="3" max="3" width="23.6640625" style="5" customWidth="1"/>
    <col min="4" max="4" width="1.33203125" style="5" customWidth="1"/>
    <col min="5" max="5" width="27.6640625" style="17" customWidth="1"/>
    <col min="6" max="6" width="10.6640625" style="22" customWidth="1"/>
    <col min="7" max="7" width="10.6640625" style="17" customWidth="1"/>
    <col min="8" max="8" width="10.6640625" style="22" customWidth="1"/>
    <col min="9" max="9" width="10.6640625" style="17" customWidth="1"/>
    <col min="10" max="10" width="10.6640625" style="22" customWidth="1"/>
    <col min="11" max="11" width="10.6640625" style="17" customWidth="1"/>
    <col min="12" max="246" width="11.44140625" style="17"/>
    <col min="247" max="247" width="0.109375" style="17" customWidth="1"/>
    <col min="248" max="248" width="2.6640625" style="17" customWidth="1"/>
    <col min="249" max="249" width="15.44140625" style="17" customWidth="1"/>
    <col min="250" max="250" width="1.33203125" style="17" customWidth="1"/>
    <col min="251" max="251" width="27.6640625" style="17" customWidth="1"/>
    <col min="252" max="252" width="6.6640625" style="17" customWidth="1"/>
    <col min="253" max="253" width="1.5546875" style="17" customWidth="1"/>
    <col min="254" max="254" width="10.5546875" style="17" customWidth="1"/>
    <col min="255" max="255" width="5.88671875" style="17" customWidth="1"/>
    <col min="256" max="256" width="1.5546875" style="17" customWidth="1"/>
    <col min="257" max="257" width="10.5546875" style="17" customWidth="1"/>
    <col min="258" max="258" width="6.6640625" style="17" customWidth="1"/>
    <col min="259" max="259" width="1.5546875" style="17" customWidth="1"/>
    <col min="260" max="260" width="10.5546875" style="17" customWidth="1"/>
    <col min="261" max="261" width="9.6640625" style="17" customWidth="1"/>
    <col min="262" max="262" width="13.33203125" style="17" bestFit="1" customWidth="1"/>
    <col min="263" max="263" width="7.6640625" style="17" customWidth="1"/>
    <col min="264" max="264" width="11.44140625" style="17"/>
    <col min="265" max="265" width="13.33203125" style="17" bestFit="1" customWidth="1"/>
    <col min="266" max="502" width="11.44140625" style="17"/>
    <col min="503" max="503" width="0.109375" style="17" customWidth="1"/>
    <col min="504" max="504" width="2.6640625" style="17" customWidth="1"/>
    <col min="505" max="505" width="15.44140625" style="17" customWidth="1"/>
    <col min="506" max="506" width="1.33203125" style="17" customWidth="1"/>
    <col min="507" max="507" width="27.6640625" style="17" customWidth="1"/>
    <col min="508" max="508" width="6.6640625" style="17" customWidth="1"/>
    <col min="509" max="509" width="1.5546875" style="17" customWidth="1"/>
    <col min="510" max="510" width="10.5546875" style="17" customWidth="1"/>
    <col min="511" max="511" width="5.88671875" style="17" customWidth="1"/>
    <col min="512" max="512" width="1.5546875" style="17" customWidth="1"/>
    <col min="513" max="513" width="10.5546875" style="17" customWidth="1"/>
    <col min="514" max="514" width="6.6640625" style="17" customWidth="1"/>
    <col min="515" max="515" width="1.5546875" style="17" customWidth="1"/>
    <col min="516" max="516" width="10.5546875" style="17" customWidth="1"/>
    <col min="517" max="517" width="9.6640625" style="17" customWidth="1"/>
    <col min="518" max="518" width="13.33203125" style="17" bestFit="1" customWidth="1"/>
    <col min="519" max="519" width="7.6640625" style="17" customWidth="1"/>
    <col min="520" max="520" width="11.44140625" style="17"/>
    <col min="521" max="521" width="13.33203125" style="17" bestFit="1" customWidth="1"/>
    <col min="522" max="758" width="11.44140625" style="17"/>
    <col min="759" max="759" width="0.109375" style="17" customWidth="1"/>
    <col min="760" max="760" width="2.6640625" style="17" customWidth="1"/>
    <col min="761" max="761" width="15.44140625" style="17" customWidth="1"/>
    <col min="762" max="762" width="1.33203125" style="17" customWidth="1"/>
    <col min="763" max="763" width="27.6640625" style="17" customWidth="1"/>
    <col min="764" max="764" width="6.6640625" style="17" customWidth="1"/>
    <col min="765" max="765" width="1.5546875" style="17" customWidth="1"/>
    <col min="766" max="766" width="10.5546875" style="17" customWidth="1"/>
    <col min="767" max="767" width="5.88671875" style="17" customWidth="1"/>
    <col min="768" max="768" width="1.5546875" style="17" customWidth="1"/>
    <col min="769" max="769" width="10.5546875" style="17" customWidth="1"/>
    <col min="770" max="770" width="6.6640625" style="17" customWidth="1"/>
    <col min="771" max="771" width="1.5546875" style="17" customWidth="1"/>
    <col min="772" max="772" width="10.5546875" style="17" customWidth="1"/>
    <col min="773" max="773" width="9.6640625" style="17" customWidth="1"/>
    <col min="774" max="774" width="13.33203125" style="17" bestFit="1" customWidth="1"/>
    <col min="775" max="775" width="7.6640625" style="17" customWidth="1"/>
    <col min="776" max="776" width="11.44140625" style="17"/>
    <col min="777" max="777" width="13.33203125" style="17" bestFit="1" customWidth="1"/>
    <col min="778" max="1014" width="11.44140625" style="17"/>
    <col min="1015" max="1015" width="0.109375" style="17" customWidth="1"/>
    <col min="1016" max="1016" width="2.6640625" style="17" customWidth="1"/>
    <col min="1017" max="1017" width="15.44140625" style="17" customWidth="1"/>
    <col min="1018" max="1018" width="1.33203125" style="17" customWidth="1"/>
    <col min="1019" max="1019" width="27.6640625" style="17" customWidth="1"/>
    <col min="1020" max="1020" width="6.6640625" style="17" customWidth="1"/>
    <col min="1021" max="1021" width="1.5546875" style="17" customWidth="1"/>
    <col min="1022" max="1022" width="10.5546875" style="17" customWidth="1"/>
    <col min="1023" max="1023" width="5.88671875" style="17" customWidth="1"/>
    <col min="1024" max="1024" width="1.5546875" style="17" customWidth="1"/>
    <col min="1025" max="1025" width="10.5546875" style="17" customWidth="1"/>
    <col min="1026" max="1026" width="6.6640625" style="17" customWidth="1"/>
    <col min="1027" max="1027" width="1.5546875" style="17" customWidth="1"/>
    <col min="1028" max="1028" width="10.5546875" style="17" customWidth="1"/>
    <col min="1029" max="1029" width="9.6640625" style="17" customWidth="1"/>
    <col min="1030" max="1030" width="13.33203125" style="17" bestFit="1" customWidth="1"/>
    <col min="1031" max="1031" width="7.6640625" style="17" customWidth="1"/>
    <col min="1032" max="1032" width="11.44140625" style="17"/>
    <col min="1033" max="1033" width="13.33203125" style="17" bestFit="1" customWidth="1"/>
    <col min="1034" max="1270" width="11.44140625" style="17"/>
    <col min="1271" max="1271" width="0.109375" style="17" customWidth="1"/>
    <col min="1272" max="1272" width="2.6640625" style="17" customWidth="1"/>
    <col min="1273" max="1273" width="15.44140625" style="17" customWidth="1"/>
    <col min="1274" max="1274" width="1.33203125" style="17" customWidth="1"/>
    <col min="1275" max="1275" width="27.6640625" style="17" customWidth="1"/>
    <col min="1276" max="1276" width="6.6640625" style="17" customWidth="1"/>
    <col min="1277" max="1277" width="1.5546875" style="17" customWidth="1"/>
    <col min="1278" max="1278" width="10.5546875" style="17" customWidth="1"/>
    <col min="1279" max="1279" width="5.88671875" style="17" customWidth="1"/>
    <col min="1280" max="1280" width="1.5546875" style="17" customWidth="1"/>
    <col min="1281" max="1281" width="10.5546875" style="17" customWidth="1"/>
    <col min="1282" max="1282" width="6.6640625" style="17" customWidth="1"/>
    <col min="1283" max="1283" width="1.5546875" style="17" customWidth="1"/>
    <col min="1284" max="1284" width="10.5546875" style="17" customWidth="1"/>
    <col min="1285" max="1285" width="9.6640625" style="17" customWidth="1"/>
    <col min="1286" max="1286" width="13.33203125" style="17" bestFit="1" customWidth="1"/>
    <col min="1287" max="1287" width="7.6640625" style="17" customWidth="1"/>
    <col min="1288" max="1288" width="11.44140625" style="17"/>
    <col min="1289" max="1289" width="13.33203125" style="17" bestFit="1" customWidth="1"/>
    <col min="1290" max="1526" width="11.44140625" style="17"/>
    <col min="1527" max="1527" width="0.109375" style="17" customWidth="1"/>
    <col min="1528" max="1528" width="2.6640625" style="17" customWidth="1"/>
    <col min="1529" max="1529" width="15.44140625" style="17" customWidth="1"/>
    <col min="1530" max="1530" width="1.33203125" style="17" customWidth="1"/>
    <col min="1531" max="1531" width="27.6640625" style="17" customWidth="1"/>
    <col min="1532" max="1532" width="6.6640625" style="17" customWidth="1"/>
    <col min="1533" max="1533" width="1.5546875" style="17" customWidth="1"/>
    <col min="1534" max="1534" width="10.5546875" style="17" customWidth="1"/>
    <col min="1535" max="1535" width="5.88671875" style="17" customWidth="1"/>
    <col min="1536" max="1536" width="1.5546875" style="17" customWidth="1"/>
    <col min="1537" max="1537" width="10.5546875" style="17" customWidth="1"/>
    <col min="1538" max="1538" width="6.6640625" style="17" customWidth="1"/>
    <col min="1539" max="1539" width="1.5546875" style="17" customWidth="1"/>
    <col min="1540" max="1540" width="10.5546875" style="17" customWidth="1"/>
    <col min="1541" max="1541" width="9.6640625" style="17" customWidth="1"/>
    <col min="1542" max="1542" width="13.33203125" style="17" bestFit="1" customWidth="1"/>
    <col min="1543" max="1543" width="7.6640625" style="17" customWidth="1"/>
    <col min="1544" max="1544" width="11.44140625" style="17"/>
    <col min="1545" max="1545" width="13.33203125" style="17" bestFit="1" customWidth="1"/>
    <col min="1546" max="1782" width="11.44140625" style="17"/>
    <col min="1783" max="1783" width="0.109375" style="17" customWidth="1"/>
    <col min="1784" max="1784" width="2.6640625" style="17" customWidth="1"/>
    <col min="1785" max="1785" width="15.44140625" style="17" customWidth="1"/>
    <col min="1786" max="1786" width="1.33203125" style="17" customWidth="1"/>
    <col min="1787" max="1787" width="27.6640625" style="17" customWidth="1"/>
    <col min="1788" max="1788" width="6.6640625" style="17" customWidth="1"/>
    <col min="1789" max="1789" width="1.5546875" style="17" customWidth="1"/>
    <col min="1790" max="1790" width="10.5546875" style="17" customWidth="1"/>
    <col min="1791" max="1791" width="5.88671875" style="17" customWidth="1"/>
    <col min="1792" max="1792" width="1.5546875" style="17" customWidth="1"/>
    <col min="1793" max="1793" width="10.5546875" style="17" customWidth="1"/>
    <col min="1794" max="1794" width="6.6640625" style="17" customWidth="1"/>
    <col min="1795" max="1795" width="1.5546875" style="17" customWidth="1"/>
    <col min="1796" max="1796" width="10.5546875" style="17" customWidth="1"/>
    <col min="1797" max="1797" width="9.6640625" style="17" customWidth="1"/>
    <col min="1798" max="1798" width="13.33203125" style="17" bestFit="1" customWidth="1"/>
    <col min="1799" max="1799" width="7.6640625" style="17" customWidth="1"/>
    <col min="1800" max="1800" width="11.44140625" style="17"/>
    <col min="1801" max="1801" width="13.33203125" style="17" bestFit="1" customWidth="1"/>
    <col min="1802" max="2038" width="11.44140625" style="17"/>
    <col min="2039" max="2039" width="0.109375" style="17" customWidth="1"/>
    <col min="2040" max="2040" width="2.6640625" style="17" customWidth="1"/>
    <col min="2041" max="2041" width="15.44140625" style="17" customWidth="1"/>
    <col min="2042" max="2042" width="1.33203125" style="17" customWidth="1"/>
    <col min="2043" max="2043" width="27.6640625" style="17" customWidth="1"/>
    <col min="2044" max="2044" width="6.6640625" style="17" customWidth="1"/>
    <col min="2045" max="2045" width="1.5546875" style="17" customWidth="1"/>
    <col min="2046" max="2046" width="10.5546875" style="17" customWidth="1"/>
    <col min="2047" max="2047" width="5.88671875" style="17" customWidth="1"/>
    <col min="2048" max="2048" width="1.5546875" style="17" customWidth="1"/>
    <col min="2049" max="2049" width="10.5546875" style="17" customWidth="1"/>
    <col min="2050" max="2050" width="6.6640625" style="17" customWidth="1"/>
    <col min="2051" max="2051" width="1.5546875" style="17" customWidth="1"/>
    <col min="2052" max="2052" width="10.5546875" style="17" customWidth="1"/>
    <col min="2053" max="2053" width="9.6640625" style="17" customWidth="1"/>
    <col min="2054" max="2054" width="13.33203125" style="17" bestFit="1" customWidth="1"/>
    <col min="2055" max="2055" width="7.6640625" style="17" customWidth="1"/>
    <col min="2056" max="2056" width="11.44140625" style="17"/>
    <col min="2057" max="2057" width="13.33203125" style="17" bestFit="1" customWidth="1"/>
    <col min="2058" max="2294" width="11.44140625" style="17"/>
    <col min="2295" max="2295" width="0.109375" style="17" customWidth="1"/>
    <col min="2296" max="2296" width="2.6640625" style="17" customWidth="1"/>
    <col min="2297" max="2297" width="15.44140625" style="17" customWidth="1"/>
    <col min="2298" max="2298" width="1.33203125" style="17" customWidth="1"/>
    <col min="2299" max="2299" width="27.6640625" style="17" customWidth="1"/>
    <col min="2300" max="2300" width="6.6640625" style="17" customWidth="1"/>
    <col min="2301" max="2301" width="1.5546875" style="17" customWidth="1"/>
    <col min="2302" max="2302" width="10.5546875" style="17" customWidth="1"/>
    <col min="2303" max="2303" width="5.88671875" style="17" customWidth="1"/>
    <col min="2304" max="2304" width="1.5546875" style="17" customWidth="1"/>
    <col min="2305" max="2305" width="10.5546875" style="17" customWidth="1"/>
    <col min="2306" max="2306" width="6.6640625" style="17" customWidth="1"/>
    <col min="2307" max="2307" width="1.5546875" style="17" customWidth="1"/>
    <col min="2308" max="2308" width="10.5546875" style="17" customWidth="1"/>
    <col min="2309" max="2309" width="9.6640625" style="17" customWidth="1"/>
    <col min="2310" max="2310" width="13.33203125" style="17" bestFit="1" customWidth="1"/>
    <col min="2311" max="2311" width="7.6640625" style="17" customWidth="1"/>
    <col min="2312" max="2312" width="11.44140625" style="17"/>
    <col min="2313" max="2313" width="13.33203125" style="17" bestFit="1" customWidth="1"/>
    <col min="2314" max="2550" width="11.44140625" style="17"/>
    <col min="2551" max="2551" width="0.109375" style="17" customWidth="1"/>
    <col min="2552" max="2552" width="2.6640625" style="17" customWidth="1"/>
    <col min="2553" max="2553" width="15.44140625" style="17" customWidth="1"/>
    <col min="2554" max="2554" width="1.33203125" style="17" customWidth="1"/>
    <col min="2555" max="2555" width="27.6640625" style="17" customWidth="1"/>
    <col min="2556" max="2556" width="6.6640625" style="17" customWidth="1"/>
    <col min="2557" max="2557" width="1.5546875" style="17" customWidth="1"/>
    <col min="2558" max="2558" width="10.5546875" style="17" customWidth="1"/>
    <col min="2559" max="2559" width="5.88671875" style="17" customWidth="1"/>
    <col min="2560" max="2560" width="1.5546875" style="17" customWidth="1"/>
    <col min="2561" max="2561" width="10.5546875" style="17" customWidth="1"/>
    <col min="2562" max="2562" width="6.6640625" style="17" customWidth="1"/>
    <col min="2563" max="2563" width="1.5546875" style="17" customWidth="1"/>
    <col min="2564" max="2564" width="10.5546875" style="17" customWidth="1"/>
    <col min="2565" max="2565" width="9.6640625" style="17" customWidth="1"/>
    <col min="2566" max="2566" width="13.33203125" style="17" bestFit="1" customWidth="1"/>
    <col min="2567" max="2567" width="7.6640625" style="17" customWidth="1"/>
    <col min="2568" max="2568" width="11.44140625" style="17"/>
    <col min="2569" max="2569" width="13.33203125" style="17" bestFit="1" customWidth="1"/>
    <col min="2570" max="2806" width="11.44140625" style="17"/>
    <col min="2807" max="2807" width="0.109375" style="17" customWidth="1"/>
    <col min="2808" max="2808" width="2.6640625" style="17" customWidth="1"/>
    <col min="2809" max="2809" width="15.44140625" style="17" customWidth="1"/>
    <col min="2810" max="2810" width="1.33203125" style="17" customWidth="1"/>
    <col min="2811" max="2811" width="27.6640625" style="17" customWidth="1"/>
    <col min="2812" max="2812" width="6.6640625" style="17" customWidth="1"/>
    <col min="2813" max="2813" width="1.5546875" style="17" customWidth="1"/>
    <col min="2814" max="2814" width="10.5546875" style="17" customWidth="1"/>
    <col min="2815" max="2815" width="5.88671875" style="17" customWidth="1"/>
    <col min="2816" max="2816" width="1.5546875" style="17" customWidth="1"/>
    <col min="2817" max="2817" width="10.5546875" style="17" customWidth="1"/>
    <col min="2818" max="2818" width="6.6640625" style="17" customWidth="1"/>
    <col min="2819" max="2819" width="1.5546875" style="17" customWidth="1"/>
    <col min="2820" max="2820" width="10.5546875" style="17" customWidth="1"/>
    <col min="2821" max="2821" width="9.6640625" style="17" customWidth="1"/>
    <col min="2822" max="2822" width="13.33203125" style="17" bestFit="1" customWidth="1"/>
    <col min="2823" max="2823" width="7.6640625" style="17" customWidth="1"/>
    <col min="2824" max="2824" width="11.44140625" style="17"/>
    <col min="2825" max="2825" width="13.33203125" style="17" bestFit="1" customWidth="1"/>
    <col min="2826" max="3062" width="11.44140625" style="17"/>
    <col min="3063" max="3063" width="0.109375" style="17" customWidth="1"/>
    <col min="3064" max="3064" width="2.6640625" style="17" customWidth="1"/>
    <col min="3065" max="3065" width="15.44140625" style="17" customWidth="1"/>
    <col min="3066" max="3066" width="1.33203125" style="17" customWidth="1"/>
    <col min="3067" max="3067" width="27.6640625" style="17" customWidth="1"/>
    <col min="3068" max="3068" width="6.6640625" style="17" customWidth="1"/>
    <col min="3069" max="3069" width="1.5546875" style="17" customWidth="1"/>
    <col min="3070" max="3070" width="10.5546875" style="17" customWidth="1"/>
    <col min="3071" max="3071" width="5.88671875" style="17" customWidth="1"/>
    <col min="3072" max="3072" width="1.5546875" style="17" customWidth="1"/>
    <col min="3073" max="3073" width="10.5546875" style="17" customWidth="1"/>
    <col min="3074" max="3074" width="6.6640625" style="17" customWidth="1"/>
    <col min="3075" max="3075" width="1.5546875" style="17" customWidth="1"/>
    <col min="3076" max="3076" width="10.5546875" style="17" customWidth="1"/>
    <col min="3077" max="3077" width="9.6640625" style="17" customWidth="1"/>
    <col min="3078" max="3078" width="13.33203125" style="17" bestFit="1" customWidth="1"/>
    <col min="3079" max="3079" width="7.6640625" style="17" customWidth="1"/>
    <col min="3080" max="3080" width="11.44140625" style="17"/>
    <col min="3081" max="3081" width="13.33203125" style="17" bestFit="1" customWidth="1"/>
    <col min="3082" max="3318" width="11.44140625" style="17"/>
    <col min="3319" max="3319" width="0.109375" style="17" customWidth="1"/>
    <col min="3320" max="3320" width="2.6640625" style="17" customWidth="1"/>
    <col min="3321" max="3321" width="15.44140625" style="17" customWidth="1"/>
    <col min="3322" max="3322" width="1.33203125" style="17" customWidth="1"/>
    <col min="3323" max="3323" width="27.6640625" style="17" customWidth="1"/>
    <col min="3324" max="3324" width="6.6640625" style="17" customWidth="1"/>
    <col min="3325" max="3325" width="1.5546875" style="17" customWidth="1"/>
    <col min="3326" max="3326" width="10.5546875" style="17" customWidth="1"/>
    <col min="3327" max="3327" width="5.88671875" style="17" customWidth="1"/>
    <col min="3328" max="3328" width="1.5546875" style="17" customWidth="1"/>
    <col min="3329" max="3329" width="10.5546875" style="17" customWidth="1"/>
    <col min="3330" max="3330" width="6.6640625" style="17" customWidth="1"/>
    <col min="3331" max="3331" width="1.5546875" style="17" customWidth="1"/>
    <col min="3332" max="3332" width="10.5546875" style="17" customWidth="1"/>
    <col min="3333" max="3333" width="9.6640625" style="17" customWidth="1"/>
    <col min="3334" max="3334" width="13.33203125" style="17" bestFit="1" customWidth="1"/>
    <col min="3335" max="3335" width="7.6640625" style="17" customWidth="1"/>
    <col min="3336" max="3336" width="11.44140625" style="17"/>
    <col min="3337" max="3337" width="13.33203125" style="17" bestFit="1" customWidth="1"/>
    <col min="3338" max="3574" width="11.44140625" style="17"/>
    <col min="3575" max="3575" width="0.109375" style="17" customWidth="1"/>
    <col min="3576" max="3576" width="2.6640625" style="17" customWidth="1"/>
    <col min="3577" max="3577" width="15.44140625" style="17" customWidth="1"/>
    <col min="3578" max="3578" width="1.33203125" style="17" customWidth="1"/>
    <col min="3579" max="3579" width="27.6640625" style="17" customWidth="1"/>
    <col min="3580" max="3580" width="6.6640625" style="17" customWidth="1"/>
    <col min="3581" max="3581" width="1.5546875" style="17" customWidth="1"/>
    <col min="3582" max="3582" width="10.5546875" style="17" customWidth="1"/>
    <col min="3583" max="3583" width="5.88671875" style="17" customWidth="1"/>
    <col min="3584" max="3584" width="1.5546875" style="17" customWidth="1"/>
    <col min="3585" max="3585" width="10.5546875" style="17" customWidth="1"/>
    <col min="3586" max="3586" width="6.6640625" style="17" customWidth="1"/>
    <col min="3587" max="3587" width="1.5546875" style="17" customWidth="1"/>
    <col min="3588" max="3588" width="10.5546875" style="17" customWidth="1"/>
    <col min="3589" max="3589" width="9.6640625" style="17" customWidth="1"/>
    <col min="3590" max="3590" width="13.33203125" style="17" bestFit="1" customWidth="1"/>
    <col min="3591" max="3591" width="7.6640625" style="17" customWidth="1"/>
    <col min="3592" max="3592" width="11.44140625" style="17"/>
    <col min="3593" max="3593" width="13.33203125" style="17" bestFit="1" customWidth="1"/>
    <col min="3594" max="3830" width="11.44140625" style="17"/>
    <col min="3831" max="3831" width="0.109375" style="17" customWidth="1"/>
    <col min="3832" max="3832" width="2.6640625" style="17" customWidth="1"/>
    <col min="3833" max="3833" width="15.44140625" style="17" customWidth="1"/>
    <col min="3834" max="3834" width="1.33203125" style="17" customWidth="1"/>
    <col min="3835" max="3835" width="27.6640625" style="17" customWidth="1"/>
    <col min="3836" max="3836" width="6.6640625" style="17" customWidth="1"/>
    <col min="3837" max="3837" width="1.5546875" style="17" customWidth="1"/>
    <col min="3838" max="3838" width="10.5546875" style="17" customWidth="1"/>
    <col min="3839" max="3839" width="5.88671875" style="17" customWidth="1"/>
    <col min="3840" max="3840" width="1.5546875" style="17" customWidth="1"/>
    <col min="3841" max="3841" width="10.5546875" style="17" customWidth="1"/>
    <col min="3842" max="3842" width="6.6640625" style="17" customWidth="1"/>
    <col min="3843" max="3843" width="1.5546875" style="17" customWidth="1"/>
    <col min="3844" max="3844" width="10.5546875" style="17" customWidth="1"/>
    <col min="3845" max="3845" width="9.6640625" style="17" customWidth="1"/>
    <col min="3846" max="3846" width="13.33203125" style="17" bestFit="1" customWidth="1"/>
    <col min="3847" max="3847" width="7.6640625" style="17" customWidth="1"/>
    <col min="3848" max="3848" width="11.44140625" style="17"/>
    <col min="3849" max="3849" width="13.33203125" style="17" bestFit="1" customWidth="1"/>
    <col min="3850" max="4086" width="11.44140625" style="17"/>
    <col min="4087" max="4087" width="0.109375" style="17" customWidth="1"/>
    <col min="4088" max="4088" width="2.6640625" style="17" customWidth="1"/>
    <col min="4089" max="4089" width="15.44140625" style="17" customWidth="1"/>
    <col min="4090" max="4090" width="1.33203125" style="17" customWidth="1"/>
    <col min="4091" max="4091" width="27.6640625" style="17" customWidth="1"/>
    <col min="4092" max="4092" width="6.6640625" style="17" customWidth="1"/>
    <col min="4093" max="4093" width="1.5546875" style="17" customWidth="1"/>
    <col min="4094" max="4094" width="10.5546875" style="17" customWidth="1"/>
    <col min="4095" max="4095" width="5.88671875" style="17" customWidth="1"/>
    <col min="4096" max="4096" width="1.5546875" style="17" customWidth="1"/>
    <col min="4097" max="4097" width="10.5546875" style="17" customWidth="1"/>
    <col min="4098" max="4098" width="6.6640625" style="17" customWidth="1"/>
    <col min="4099" max="4099" width="1.5546875" style="17" customWidth="1"/>
    <col min="4100" max="4100" width="10.5546875" style="17" customWidth="1"/>
    <col min="4101" max="4101" width="9.6640625" style="17" customWidth="1"/>
    <col min="4102" max="4102" width="13.33203125" style="17" bestFit="1" customWidth="1"/>
    <col min="4103" max="4103" width="7.6640625" style="17" customWidth="1"/>
    <col min="4104" max="4104" width="11.44140625" style="17"/>
    <col min="4105" max="4105" width="13.33203125" style="17" bestFit="1" customWidth="1"/>
    <col min="4106" max="4342" width="11.44140625" style="17"/>
    <col min="4343" max="4343" width="0.109375" style="17" customWidth="1"/>
    <col min="4344" max="4344" width="2.6640625" style="17" customWidth="1"/>
    <col min="4345" max="4345" width="15.44140625" style="17" customWidth="1"/>
    <col min="4346" max="4346" width="1.33203125" style="17" customWidth="1"/>
    <col min="4347" max="4347" width="27.6640625" style="17" customWidth="1"/>
    <col min="4348" max="4348" width="6.6640625" style="17" customWidth="1"/>
    <col min="4349" max="4349" width="1.5546875" style="17" customWidth="1"/>
    <col min="4350" max="4350" width="10.5546875" style="17" customWidth="1"/>
    <col min="4351" max="4351" width="5.88671875" style="17" customWidth="1"/>
    <col min="4352" max="4352" width="1.5546875" style="17" customWidth="1"/>
    <col min="4353" max="4353" width="10.5546875" style="17" customWidth="1"/>
    <col min="4354" max="4354" width="6.6640625" style="17" customWidth="1"/>
    <col min="4355" max="4355" width="1.5546875" style="17" customWidth="1"/>
    <col min="4356" max="4356" width="10.5546875" style="17" customWidth="1"/>
    <col min="4357" max="4357" width="9.6640625" style="17" customWidth="1"/>
    <col min="4358" max="4358" width="13.33203125" style="17" bestFit="1" customWidth="1"/>
    <col min="4359" max="4359" width="7.6640625" style="17" customWidth="1"/>
    <col min="4360" max="4360" width="11.44140625" style="17"/>
    <col min="4361" max="4361" width="13.33203125" style="17" bestFit="1" customWidth="1"/>
    <col min="4362" max="4598" width="11.44140625" style="17"/>
    <col min="4599" max="4599" width="0.109375" style="17" customWidth="1"/>
    <col min="4600" max="4600" width="2.6640625" style="17" customWidth="1"/>
    <col min="4601" max="4601" width="15.44140625" style="17" customWidth="1"/>
    <col min="4602" max="4602" width="1.33203125" style="17" customWidth="1"/>
    <col min="4603" max="4603" width="27.6640625" style="17" customWidth="1"/>
    <col min="4604" max="4604" width="6.6640625" style="17" customWidth="1"/>
    <col min="4605" max="4605" width="1.5546875" style="17" customWidth="1"/>
    <col min="4606" max="4606" width="10.5546875" style="17" customWidth="1"/>
    <col min="4607" max="4607" width="5.88671875" style="17" customWidth="1"/>
    <col min="4608" max="4608" width="1.5546875" style="17" customWidth="1"/>
    <col min="4609" max="4609" width="10.5546875" style="17" customWidth="1"/>
    <col min="4610" max="4610" width="6.6640625" style="17" customWidth="1"/>
    <col min="4611" max="4611" width="1.5546875" style="17" customWidth="1"/>
    <col min="4612" max="4612" width="10.5546875" style="17" customWidth="1"/>
    <col min="4613" max="4613" width="9.6640625" style="17" customWidth="1"/>
    <col min="4614" max="4614" width="13.33203125" style="17" bestFit="1" customWidth="1"/>
    <col min="4615" max="4615" width="7.6640625" style="17" customWidth="1"/>
    <col min="4616" max="4616" width="11.44140625" style="17"/>
    <col min="4617" max="4617" width="13.33203125" style="17" bestFit="1" customWidth="1"/>
    <col min="4618" max="4854" width="11.44140625" style="17"/>
    <col min="4855" max="4855" width="0.109375" style="17" customWidth="1"/>
    <col min="4856" max="4856" width="2.6640625" style="17" customWidth="1"/>
    <col min="4857" max="4857" width="15.44140625" style="17" customWidth="1"/>
    <col min="4858" max="4858" width="1.33203125" style="17" customWidth="1"/>
    <col min="4859" max="4859" width="27.6640625" style="17" customWidth="1"/>
    <col min="4860" max="4860" width="6.6640625" style="17" customWidth="1"/>
    <col min="4861" max="4861" width="1.5546875" style="17" customWidth="1"/>
    <col min="4862" max="4862" width="10.5546875" style="17" customWidth="1"/>
    <col min="4863" max="4863" width="5.88671875" style="17" customWidth="1"/>
    <col min="4864" max="4864" width="1.5546875" style="17" customWidth="1"/>
    <col min="4865" max="4865" width="10.5546875" style="17" customWidth="1"/>
    <col min="4866" max="4866" width="6.6640625" style="17" customWidth="1"/>
    <col min="4867" max="4867" width="1.5546875" style="17" customWidth="1"/>
    <col min="4868" max="4868" width="10.5546875" style="17" customWidth="1"/>
    <col min="4869" max="4869" width="9.6640625" style="17" customWidth="1"/>
    <col min="4870" max="4870" width="13.33203125" style="17" bestFit="1" customWidth="1"/>
    <col min="4871" max="4871" width="7.6640625" style="17" customWidth="1"/>
    <col min="4872" max="4872" width="11.44140625" style="17"/>
    <col min="4873" max="4873" width="13.33203125" style="17" bestFit="1" customWidth="1"/>
    <col min="4874" max="5110" width="11.44140625" style="17"/>
    <col min="5111" max="5111" width="0.109375" style="17" customWidth="1"/>
    <col min="5112" max="5112" width="2.6640625" style="17" customWidth="1"/>
    <col min="5113" max="5113" width="15.44140625" style="17" customWidth="1"/>
    <col min="5114" max="5114" width="1.33203125" style="17" customWidth="1"/>
    <col min="5115" max="5115" width="27.6640625" style="17" customWidth="1"/>
    <col min="5116" max="5116" width="6.6640625" style="17" customWidth="1"/>
    <col min="5117" max="5117" width="1.5546875" style="17" customWidth="1"/>
    <col min="5118" max="5118" width="10.5546875" style="17" customWidth="1"/>
    <col min="5119" max="5119" width="5.88671875" style="17" customWidth="1"/>
    <col min="5120" max="5120" width="1.5546875" style="17" customWidth="1"/>
    <col min="5121" max="5121" width="10.5546875" style="17" customWidth="1"/>
    <col min="5122" max="5122" width="6.6640625" style="17" customWidth="1"/>
    <col min="5123" max="5123" width="1.5546875" style="17" customWidth="1"/>
    <col min="5124" max="5124" width="10.5546875" style="17" customWidth="1"/>
    <col min="5125" max="5125" width="9.6640625" style="17" customWidth="1"/>
    <col min="5126" max="5126" width="13.33203125" style="17" bestFit="1" customWidth="1"/>
    <col min="5127" max="5127" width="7.6640625" style="17" customWidth="1"/>
    <col min="5128" max="5128" width="11.44140625" style="17"/>
    <col min="5129" max="5129" width="13.33203125" style="17" bestFit="1" customWidth="1"/>
    <col min="5130" max="5366" width="11.44140625" style="17"/>
    <col min="5367" max="5367" width="0.109375" style="17" customWidth="1"/>
    <col min="5368" max="5368" width="2.6640625" style="17" customWidth="1"/>
    <col min="5369" max="5369" width="15.44140625" style="17" customWidth="1"/>
    <col min="5370" max="5370" width="1.33203125" style="17" customWidth="1"/>
    <col min="5371" max="5371" width="27.6640625" style="17" customWidth="1"/>
    <col min="5372" max="5372" width="6.6640625" style="17" customWidth="1"/>
    <col min="5373" max="5373" width="1.5546875" style="17" customWidth="1"/>
    <col min="5374" max="5374" width="10.5546875" style="17" customWidth="1"/>
    <col min="5375" max="5375" width="5.88671875" style="17" customWidth="1"/>
    <col min="5376" max="5376" width="1.5546875" style="17" customWidth="1"/>
    <col min="5377" max="5377" width="10.5546875" style="17" customWidth="1"/>
    <col min="5378" max="5378" width="6.6640625" style="17" customWidth="1"/>
    <col min="5379" max="5379" width="1.5546875" style="17" customWidth="1"/>
    <col min="5380" max="5380" width="10.5546875" style="17" customWidth="1"/>
    <col min="5381" max="5381" width="9.6640625" style="17" customWidth="1"/>
    <col min="5382" max="5382" width="13.33203125" style="17" bestFit="1" customWidth="1"/>
    <col min="5383" max="5383" width="7.6640625" style="17" customWidth="1"/>
    <col min="5384" max="5384" width="11.44140625" style="17"/>
    <col min="5385" max="5385" width="13.33203125" style="17" bestFit="1" customWidth="1"/>
    <col min="5386" max="5622" width="11.44140625" style="17"/>
    <col min="5623" max="5623" width="0.109375" style="17" customWidth="1"/>
    <col min="5624" max="5624" width="2.6640625" style="17" customWidth="1"/>
    <col min="5625" max="5625" width="15.44140625" style="17" customWidth="1"/>
    <col min="5626" max="5626" width="1.33203125" style="17" customWidth="1"/>
    <col min="5627" max="5627" width="27.6640625" style="17" customWidth="1"/>
    <col min="5628" max="5628" width="6.6640625" style="17" customWidth="1"/>
    <col min="5629" max="5629" width="1.5546875" style="17" customWidth="1"/>
    <col min="5630" max="5630" width="10.5546875" style="17" customWidth="1"/>
    <col min="5631" max="5631" width="5.88671875" style="17" customWidth="1"/>
    <col min="5632" max="5632" width="1.5546875" style="17" customWidth="1"/>
    <col min="5633" max="5633" width="10.5546875" style="17" customWidth="1"/>
    <col min="5634" max="5634" width="6.6640625" style="17" customWidth="1"/>
    <col min="5635" max="5635" width="1.5546875" style="17" customWidth="1"/>
    <col min="5636" max="5636" width="10.5546875" style="17" customWidth="1"/>
    <col min="5637" max="5637" width="9.6640625" style="17" customWidth="1"/>
    <col min="5638" max="5638" width="13.33203125" style="17" bestFit="1" customWidth="1"/>
    <col min="5639" max="5639" width="7.6640625" style="17" customWidth="1"/>
    <col min="5640" max="5640" width="11.44140625" style="17"/>
    <col min="5641" max="5641" width="13.33203125" style="17" bestFit="1" customWidth="1"/>
    <col min="5642" max="5878" width="11.44140625" style="17"/>
    <col min="5879" max="5879" width="0.109375" style="17" customWidth="1"/>
    <col min="5880" max="5880" width="2.6640625" style="17" customWidth="1"/>
    <col min="5881" max="5881" width="15.44140625" style="17" customWidth="1"/>
    <col min="5882" max="5882" width="1.33203125" style="17" customWidth="1"/>
    <col min="5883" max="5883" width="27.6640625" style="17" customWidth="1"/>
    <col min="5884" max="5884" width="6.6640625" style="17" customWidth="1"/>
    <col min="5885" max="5885" width="1.5546875" style="17" customWidth="1"/>
    <col min="5886" max="5886" width="10.5546875" style="17" customWidth="1"/>
    <col min="5887" max="5887" width="5.88671875" style="17" customWidth="1"/>
    <col min="5888" max="5888" width="1.5546875" style="17" customWidth="1"/>
    <col min="5889" max="5889" width="10.5546875" style="17" customWidth="1"/>
    <col min="5890" max="5890" width="6.6640625" style="17" customWidth="1"/>
    <col min="5891" max="5891" width="1.5546875" style="17" customWidth="1"/>
    <col min="5892" max="5892" width="10.5546875" style="17" customWidth="1"/>
    <col min="5893" max="5893" width="9.6640625" style="17" customWidth="1"/>
    <col min="5894" max="5894" width="13.33203125" style="17" bestFit="1" customWidth="1"/>
    <col min="5895" max="5895" width="7.6640625" style="17" customWidth="1"/>
    <col min="5896" max="5896" width="11.44140625" style="17"/>
    <col min="5897" max="5897" width="13.33203125" style="17" bestFit="1" customWidth="1"/>
    <col min="5898" max="6134" width="11.44140625" style="17"/>
    <col min="6135" max="6135" width="0.109375" style="17" customWidth="1"/>
    <col min="6136" max="6136" width="2.6640625" style="17" customWidth="1"/>
    <col min="6137" max="6137" width="15.44140625" style="17" customWidth="1"/>
    <col min="6138" max="6138" width="1.33203125" style="17" customWidth="1"/>
    <col min="6139" max="6139" width="27.6640625" style="17" customWidth="1"/>
    <col min="6140" max="6140" width="6.6640625" style="17" customWidth="1"/>
    <col min="6141" max="6141" width="1.5546875" style="17" customWidth="1"/>
    <col min="6142" max="6142" width="10.5546875" style="17" customWidth="1"/>
    <col min="6143" max="6143" width="5.88671875" style="17" customWidth="1"/>
    <col min="6144" max="6144" width="1.5546875" style="17" customWidth="1"/>
    <col min="6145" max="6145" width="10.5546875" style="17" customWidth="1"/>
    <col min="6146" max="6146" width="6.6640625" style="17" customWidth="1"/>
    <col min="6147" max="6147" width="1.5546875" style="17" customWidth="1"/>
    <col min="6148" max="6148" width="10.5546875" style="17" customWidth="1"/>
    <col min="6149" max="6149" width="9.6640625" style="17" customWidth="1"/>
    <col min="6150" max="6150" width="13.33203125" style="17" bestFit="1" customWidth="1"/>
    <col min="6151" max="6151" width="7.6640625" style="17" customWidth="1"/>
    <col min="6152" max="6152" width="11.44140625" style="17"/>
    <col min="6153" max="6153" width="13.33203125" style="17" bestFit="1" customWidth="1"/>
    <col min="6154" max="6390" width="11.44140625" style="17"/>
    <col min="6391" max="6391" width="0.109375" style="17" customWidth="1"/>
    <col min="6392" max="6392" width="2.6640625" style="17" customWidth="1"/>
    <col min="6393" max="6393" width="15.44140625" style="17" customWidth="1"/>
    <col min="6394" max="6394" width="1.33203125" style="17" customWidth="1"/>
    <col min="6395" max="6395" width="27.6640625" style="17" customWidth="1"/>
    <col min="6396" max="6396" width="6.6640625" style="17" customWidth="1"/>
    <col min="6397" max="6397" width="1.5546875" style="17" customWidth="1"/>
    <col min="6398" max="6398" width="10.5546875" style="17" customWidth="1"/>
    <col min="6399" max="6399" width="5.88671875" style="17" customWidth="1"/>
    <col min="6400" max="6400" width="1.5546875" style="17" customWidth="1"/>
    <col min="6401" max="6401" width="10.5546875" style="17" customWidth="1"/>
    <col min="6402" max="6402" width="6.6640625" style="17" customWidth="1"/>
    <col min="6403" max="6403" width="1.5546875" style="17" customWidth="1"/>
    <col min="6404" max="6404" width="10.5546875" style="17" customWidth="1"/>
    <col min="6405" max="6405" width="9.6640625" style="17" customWidth="1"/>
    <col min="6406" max="6406" width="13.33203125" style="17" bestFit="1" customWidth="1"/>
    <col min="6407" max="6407" width="7.6640625" style="17" customWidth="1"/>
    <col min="6408" max="6408" width="11.44140625" style="17"/>
    <col min="6409" max="6409" width="13.33203125" style="17" bestFit="1" customWidth="1"/>
    <col min="6410" max="6646" width="11.44140625" style="17"/>
    <col min="6647" max="6647" width="0.109375" style="17" customWidth="1"/>
    <col min="6648" max="6648" width="2.6640625" style="17" customWidth="1"/>
    <col min="6649" max="6649" width="15.44140625" style="17" customWidth="1"/>
    <col min="6650" max="6650" width="1.33203125" style="17" customWidth="1"/>
    <col min="6651" max="6651" width="27.6640625" style="17" customWidth="1"/>
    <col min="6652" max="6652" width="6.6640625" style="17" customWidth="1"/>
    <col min="6653" max="6653" width="1.5546875" style="17" customWidth="1"/>
    <col min="6654" max="6654" width="10.5546875" style="17" customWidth="1"/>
    <col min="6655" max="6655" width="5.88671875" style="17" customWidth="1"/>
    <col min="6656" max="6656" width="1.5546875" style="17" customWidth="1"/>
    <col min="6657" max="6657" width="10.5546875" style="17" customWidth="1"/>
    <col min="6658" max="6658" width="6.6640625" style="17" customWidth="1"/>
    <col min="6659" max="6659" width="1.5546875" style="17" customWidth="1"/>
    <col min="6660" max="6660" width="10.5546875" style="17" customWidth="1"/>
    <col min="6661" max="6661" width="9.6640625" style="17" customWidth="1"/>
    <col min="6662" max="6662" width="13.33203125" style="17" bestFit="1" customWidth="1"/>
    <col min="6663" max="6663" width="7.6640625" style="17" customWidth="1"/>
    <col min="6664" max="6664" width="11.44140625" style="17"/>
    <col min="6665" max="6665" width="13.33203125" style="17" bestFit="1" customWidth="1"/>
    <col min="6666" max="6902" width="11.44140625" style="17"/>
    <col min="6903" max="6903" width="0.109375" style="17" customWidth="1"/>
    <col min="6904" max="6904" width="2.6640625" style="17" customWidth="1"/>
    <col min="6905" max="6905" width="15.44140625" style="17" customWidth="1"/>
    <col min="6906" max="6906" width="1.33203125" style="17" customWidth="1"/>
    <col min="6907" max="6907" width="27.6640625" style="17" customWidth="1"/>
    <col min="6908" max="6908" width="6.6640625" style="17" customWidth="1"/>
    <col min="6909" max="6909" width="1.5546875" style="17" customWidth="1"/>
    <col min="6910" max="6910" width="10.5546875" style="17" customWidth="1"/>
    <col min="6911" max="6911" width="5.88671875" style="17" customWidth="1"/>
    <col min="6912" max="6912" width="1.5546875" style="17" customWidth="1"/>
    <col min="6913" max="6913" width="10.5546875" style="17" customWidth="1"/>
    <col min="6914" max="6914" width="6.6640625" style="17" customWidth="1"/>
    <col min="6915" max="6915" width="1.5546875" style="17" customWidth="1"/>
    <col min="6916" max="6916" width="10.5546875" style="17" customWidth="1"/>
    <col min="6917" max="6917" width="9.6640625" style="17" customWidth="1"/>
    <col min="6918" max="6918" width="13.33203125" style="17" bestFit="1" customWidth="1"/>
    <col min="6919" max="6919" width="7.6640625" style="17" customWidth="1"/>
    <col min="6920" max="6920" width="11.44140625" style="17"/>
    <col min="6921" max="6921" width="13.33203125" style="17" bestFit="1" customWidth="1"/>
    <col min="6922" max="7158" width="11.44140625" style="17"/>
    <col min="7159" max="7159" width="0.109375" style="17" customWidth="1"/>
    <col min="7160" max="7160" width="2.6640625" style="17" customWidth="1"/>
    <col min="7161" max="7161" width="15.44140625" style="17" customWidth="1"/>
    <col min="7162" max="7162" width="1.33203125" style="17" customWidth="1"/>
    <col min="7163" max="7163" width="27.6640625" style="17" customWidth="1"/>
    <col min="7164" max="7164" width="6.6640625" style="17" customWidth="1"/>
    <col min="7165" max="7165" width="1.5546875" style="17" customWidth="1"/>
    <col min="7166" max="7166" width="10.5546875" style="17" customWidth="1"/>
    <col min="7167" max="7167" width="5.88671875" style="17" customWidth="1"/>
    <col min="7168" max="7168" width="1.5546875" style="17" customWidth="1"/>
    <col min="7169" max="7169" width="10.5546875" style="17" customWidth="1"/>
    <col min="7170" max="7170" width="6.6640625" style="17" customWidth="1"/>
    <col min="7171" max="7171" width="1.5546875" style="17" customWidth="1"/>
    <col min="7172" max="7172" width="10.5546875" style="17" customWidth="1"/>
    <col min="7173" max="7173" width="9.6640625" style="17" customWidth="1"/>
    <col min="7174" max="7174" width="13.33203125" style="17" bestFit="1" customWidth="1"/>
    <col min="7175" max="7175" width="7.6640625" style="17" customWidth="1"/>
    <col min="7176" max="7176" width="11.44140625" style="17"/>
    <col min="7177" max="7177" width="13.33203125" style="17" bestFit="1" customWidth="1"/>
    <col min="7178" max="7414" width="11.44140625" style="17"/>
    <col min="7415" max="7415" width="0.109375" style="17" customWidth="1"/>
    <col min="7416" max="7416" width="2.6640625" style="17" customWidth="1"/>
    <col min="7417" max="7417" width="15.44140625" style="17" customWidth="1"/>
    <col min="7418" max="7418" width="1.33203125" style="17" customWidth="1"/>
    <col min="7419" max="7419" width="27.6640625" style="17" customWidth="1"/>
    <col min="7420" max="7420" width="6.6640625" style="17" customWidth="1"/>
    <col min="7421" max="7421" width="1.5546875" style="17" customWidth="1"/>
    <col min="7422" max="7422" width="10.5546875" style="17" customWidth="1"/>
    <col min="7423" max="7423" width="5.88671875" style="17" customWidth="1"/>
    <col min="7424" max="7424" width="1.5546875" style="17" customWidth="1"/>
    <col min="7425" max="7425" width="10.5546875" style="17" customWidth="1"/>
    <col min="7426" max="7426" width="6.6640625" style="17" customWidth="1"/>
    <col min="7427" max="7427" width="1.5546875" style="17" customWidth="1"/>
    <col min="7428" max="7428" width="10.5546875" style="17" customWidth="1"/>
    <col min="7429" max="7429" width="9.6640625" style="17" customWidth="1"/>
    <col min="7430" max="7430" width="13.33203125" style="17" bestFit="1" customWidth="1"/>
    <col min="7431" max="7431" width="7.6640625" style="17" customWidth="1"/>
    <col min="7432" max="7432" width="11.44140625" style="17"/>
    <col min="7433" max="7433" width="13.33203125" style="17" bestFit="1" customWidth="1"/>
    <col min="7434" max="7670" width="11.44140625" style="17"/>
    <col min="7671" max="7671" width="0.109375" style="17" customWidth="1"/>
    <col min="7672" max="7672" width="2.6640625" style="17" customWidth="1"/>
    <col min="7673" max="7673" width="15.44140625" style="17" customWidth="1"/>
    <col min="7674" max="7674" width="1.33203125" style="17" customWidth="1"/>
    <col min="7675" max="7675" width="27.6640625" style="17" customWidth="1"/>
    <col min="7676" max="7676" width="6.6640625" style="17" customWidth="1"/>
    <col min="7677" max="7677" width="1.5546875" style="17" customWidth="1"/>
    <col min="7678" max="7678" width="10.5546875" style="17" customWidth="1"/>
    <col min="7679" max="7679" width="5.88671875" style="17" customWidth="1"/>
    <col min="7680" max="7680" width="1.5546875" style="17" customWidth="1"/>
    <col min="7681" max="7681" width="10.5546875" style="17" customWidth="1"/>
    <col min="7682" max="7682" width="6.6640625" style="17" customWidth="1"/>
    <col min="7683" max="7683" width="1.5546875" style="17" customWidth="1"/>
    <col min="7684" max="7684" width="10.5546875" style="17" customWidth="1"/>
    <col min="7685" max="7685" width="9.6640625" style="17" customWidth="1"/>
    <col min="7686" max="7686" width="13.33203125" style="17" bestFit="1" customWidth="1"/>
    <col min="7687" max="7687" width="7.6640625" style="17" customWidth="1"/>
    <col min="7688" max="7688" width="11.44140625" style="17"/>
    <col min="7689" max="7689" width="13.33203125" style="17" bestFit="1" customWidth="1"/>
    <col min="7690" max="7926" width="11.44140625" style="17"/>
    <col min="7927" max="7927" width="0.109375" style="17" customWidth="1"/>
    <col min="7928" max="7928" width="2.6640625" style="17" customWidth="1"/>
    <col min="7929" max="7929" width="15.44140625" style="17" customWidth="1"/>
    <col min="7930" max="7930" width="1.33203125" style="17" customWidth="1"/>
    <col min="7931" max="7931" width="27.6640625" style="17" customWidth="1"/>
    <col min="7932" max="7932" width="6.6640625" style="17" customWidth="1"/>
    <col min="7933" max="7933" width="1.5546875" style="17" customWidth="1"/>
    <col min="7934" max="7934" width="10.5546875" style="17" customWidth="1"/>
    <col min="7935" max="7935" width="5.88671875" style="17" customWidth="1"/>
    <col min="7936" max="7936" width="1.5546875" style="17" customWidth="1"/>
    <col min="7937" max="7937" width="10.5546875" style="17" customWidth="1"/>
    <col min="7938" max="7938" width="6.6640625" style="17" customWidth="1"/>
    <col min="7939" max="7939" width="1.5546875" style="17" customWidth="1"/>
    <col min="7940" max="7940" width="10.5546875" style="17" customWidth="1"/>
    <col min="7941" max="7941" width="9.6640625" style="17" customWidth="1"/>
    <col min="7942" max="7942" width="13.33203125" style="17" bestFit="1" customWidth="1"/>
    <col min="7943" max="7943" width="7.6640625" style="17" customWidth="1"/>
    <col min="7944" max="7944" width="11.44140625" style="17"/>
    <col min="7945" max="7945" width="13.33203125" style="17" bestFit="1" customWidth="1"/>
    <col min="7946" max="8182" width="11.44140625" style="17"/>
    <col min="8183" max="8183" width="0.109375" style="17" customWidth="1"/>
    <col min="8184" max="8184" width="2.6640625" style="17" customWidth="1"/>
    <col min="8185" max="8185" width="15.44140625" style="17" customWidth="1"/>
    <col min="8186" max="8186" width="1.33203125" style="17" customWidth="1"/>
    <col min="8187" max="8187" width="27.6640625" style="17" customWidth="1"/>
    <col min="8188" max="8188" width="6.6640625" style="17" customWidth="1"/>
    <col min="8189" max="8189" width="1.5546875" style="17" customWidth="1"/>
    <col min="8190" max="8190" width="10.5546875" style="17" customWidth="1"/>
    <col min="8191" max="8191" width="5.88671875" style="17" customWidth="1"/>
    <col min="8192" max="8192" width="1.5546875" style="17" customWidth="1"/>
    <col min="8193" max="8193" width="10.5546875" style="17" customWidth="1"/>
    <col min="8194" max="8194" width="6.6640625" style="17" customWidth="1"/>
    <col min="8195" max="8195" width="1.5546875" style="17" customWidth="1"/>
    <col min="8196" max="8196" width="10.5546875" style="17" customWidth="1"/>
    <col min="8197" max="8197" width="9.6640625" style="17" customWidth="1"/>
    <col min="8198" max="8198" width="13.33203125" style="17" bestFit="1" customWidth="1"/>
    <col min="8199" max="8199" width="7.6640625" style="17" customWidth="1"/>
    <col min="8200" max="8200" width="11.44140625" style="17"/>
    <col min="8201" max="8201" width="13.33203125" style="17" bestFit="1" customWidth="1"/>
    <col min="8202" max="8438" width="11.44140625" style="17"/>
    <col min="8439" max="8439" width="0.109375" style="17" customWidth="1"/>
    <col min="8440" max="8440" width="2.6640625" style="17" customWidth="1"/>
    <col min="8441" max="8441" width="15.44140625" style="17" customWidth="1"/>
    <col min="8442" max="8442" width="1.33203125" style="17" customWidth="1"/>
    <col min="8443" max="8443" width="27.6640625" style="17" customWidth="1"/>
    <col min="8444" max="8444" width="6.6640625" style="17" customWidth="1"/>
    <col min="8445" max="8445" width="1.5546875" style="17" customWidth="1"/>
    <col min="8446" max="8446" width="10.5546875" style="17" customWidth="1"/>
    <col min="8447" max="8447" width="5.88671875" style="17" customWidth="1"/>
    <col min="8448" max="8448" width="1.5546875" style="17" customWidth="1"/>
    <col min="8449" max="8449" width="10.5546875" style="17" customWidth="1"/>
    <col min="8450" max="8450" width="6.6640625" style="17" customWidth="1"/>
    <col min="8451" max="8451" width="1.5546875" style="17" customWidth="1"/>
    <col min="8452" max="8452" width="10.5546875" style="17" customWidth="1"/>
    <col min="8453" max="8453" width="9.6640625" style="17" customWidth="1"/>
    <col min="8454" max="8454" width="13.33203125" style="17" bestFit="1" customWidth="1"/>
    <col min="8455" max="8455" width="7.6640625" style="17" customWidth="1"/>
    <col min="8456" max="8456" width="11.44140625" style="17"/>
    <col min="8457" max="8457" width="13.33203125" style="17" bestFit="1" customWidth="1"/>
    <col min="8458" max="8694" width="11.44140625" style="17"/>
    <col min="8695" max="8695" width="0.109375" style="17" customWidth="1"/>
    <col min="8696" max="8696" width="2.6640625" style="17" customWidth="1"/>
    <col min="8697" max="8697" width="15.44140625" style="17" customWidth="1"/>
    <col min="8698" max="8698" width="1.33203125" style="17" customWidth="1"/>
    <col min="8699" max="8699" width="27.6640625" style="17" customWidth="1"/>
    <col min="8700" max="8700" width="6.6640625" style="17" customWidth="1"/>
    <col min="8701" max="8701" width="1.5546875" style="17" customWidth="1"/>
    <col min="8702" max="8702" width="10.5546875" style="17" customWidth="1"/>
    <col min="8703" max="8703" width="5.88671875" style="17" customWidth="1"/>
    <col min="8704" max="8704" width="1.5546875" style="17" customWidth="1"/>
    <col min="8705" max="8705" width="10.5546875" style="17" customWidth="1"/>
    <col min="8706" max="8706" width="6.6640625" style="17" customWidth="1"/>
    <col min="8707" max="8707" width="1.5546875" style="17" customWidth="1"/>
    <col min="8708" max="8708" width="10.5546875" style="17" customWidth="1"/>
    <col min="8709" max="8709" width="9.6640625" style="17" customWidth="1"/>
    <col min="8710" max="8710" width="13.33203125" style="17" bestFit="1" customWidth="1"/>
    <col min="8711" max="8711" width="7.6640625" style="17" customWidth="1"/>
    <col min="8712" max="8712" width="11.44140625" style="17"/>
    <col min="8713" max="8713" width="13.33203125" style="17" bestFit="1" customWidth="1"/>
    <col min="8714" max="8950" width="11.44140625" style="17"/>
    <col min="8951" max="8951" width="0.109375" style="17" customWidth="1"/>
    <col min="8952" max="8952" width="2.6640625" style="17" customWidth="1"/>
    <col min="8953" max="8953" width="15.44140625" style="17" customWidth="1"/>
    <col min="8954" max="8954" width="1.33203125" style="17" customWidth="1"/>
    <col min="8955" max="8955" width="27.6640625" style="17" customWidth="1"/>
    <col min="8956" max="8956" width="6.6640625" style="17" customWidth="1"/>
    <col min="8957" max="8957" width="1.5546875" style="17" customWidth="1"/>
    <col min="8958" max="8958" width="10.5546875" style="17" customWidth="1"/>
    <col min="8959" max="8959" width="5.88671875" style="17" customWidth="1"/>
    <col min="8960" max="8960" width="1.5546875" style="17" customWidth="1"/>
    <col min="8961" max="8961" width="10.5546875" style="17" customWidth="1"/>
    <col min="8962" max="8962" width="6.6640625" style="17" customWidth="1"/>
    <col min="8963" max="8963" width="1.5546875" style="17" customWidth="1"/>
    <col min="8964" max="8964" width="10.5546875" style="17" customWidth="1"/>
    <col min="8965" max="8965" width="9.6640625" style="17" customWidth="1"/>
    <col min="8966" max="8966" width="13.33203125" style="17" bestFit="1" customWidth="1"/>
    <col min="8967" max="8967" width="7.6640625" style="17" customWidth="1"/>
    <col min="8968" max="8968" width="11.44140625" style="17"/>
    <col min="8969" max="8969" width="13.33203125" style="17" bestFit="1" customWidth="1"/>
    <col min="8970" max="9206" width="11.44140625" style="17"/>
    <col min="9207" max="9207" width="0.109375" style="17" customWidth="1"/>
    <col min="9208" max="9208" width="2.6640625" style="17" customWidth="1"/>
    <col min="9209" max="9209" width="15.44140625" style="17" customWidth="1"/>
    <col min="9210" max="9210" width="1.33203125" style="17" customWidth="1"/>
    <col min="9211" max="9211" width="27.6640625" style="17" customWidth="1"/>
    <col min="9212" max="9212" width="6.6640625" style="17" customWidth="1"/>
    <col min="9213" max="9213" width="1.5546875" style="17" customWidth="1"/>
    <col min="9214" max="9214" width="10.5546875" style="17" customWidth="1"/>
    <col min="9215" max="9215" width="5.88671875" style="17" customWidth="1"/>
    <col min="9216" max="9216" width="1.5546875" style="17" customWidth="1"/>
    <col min="9217" max="9217" width="10.5546875" style="17" customWidth="1"/>
    <col min="9218" max="9218" width="6.6640625" style="17" customWidth="1"/>
    <col min="9219" max="9219" width="1.5546875" style="17" customWidth="1"/>
    <col min="9220" max="9220" width="10.5546875" style="17" customWidth="1"/>
    <col min="9221" max="9221" width="9.6640625" style="17" customWidth="1"/>
    <col min="9222" max="9222" width="13.33203125" style="17" bestFit="1" customWidth="1"/>
    <col min="9223" max="9223" width="7.6640625" style="17" customWidth="1"/>
    <col min="9224" max="9224" width="11.44140625" style="17"/>
    <col min="9225" max="9225" width="13.33203125" style="17" bestFit="1" customWidth="1"/>
    <col min="9226" max="9462" width="11.44140625" style="17"/>
    <col min="9463" max="9463" width="0.109375" style="17" customWidth="1"/>
    <col min="9464" max="9464" width="2.6640625" style="17" customWidth="1"/>
    <col min="9465" max="9465" width="15.44140625" style="17" customWidth="1"/>
    <col min="9466" max="9466" width="1.33203125" style="17" customWidth="1"/>
    <col min="9467" max="9467" width="27.6640625" style="17" customWidth="1"/>
    <col min="9468" max="9468" width="6.6640625" style="17" customWidth="1"/>
    <col min="9469" max="9469" width="1.5546875" style="17" customWidth="1"/>
    <col min="9470" max="9470" width="10.5546875" style="17" customWidth="1"/>
    <col min="9471" max="9471" width="5.88671875" style="17" customWidth="1"/>
    <col min="9472" max="9472" width="1.5546875" style="17" customWidth="1"/>
    <col min="9473" max="9473" width="10.5546875" style="17" customWidth="1"/>
    <col min="9474" max="9474" width="6.6640625" style="17" customWidth="1"/>
    <col min="9475" max="9475" width="1.5546875" style="17" customWidth="1"/>
    <col min="9476" max="9476" width="10.5546875" style="17" customWidth="1"/>
    <col min="9477" max="9477" width="9.6640625" style="17" customWidth="1"/>
    <col min="9478" max="9478" width="13.33203125" style="17" bestFit="1" customWidth="1"/>
    <col min="9479" max="9479" width="7.6640625" style="17" customWidth="1"/>
    <col min="9480" max="9480" width="11.44140625" style="17"/>
    <col min="9481" max="9481" width="13.33203125" style="17" bestFit="1" customWidth="1"/>
    <col min="9482" max="9718" width="11.44140625" style="17"/>
    <col min="9719" max="9719" width="0.109375" style="17" customWidth="1"/>
    <col min="9720" max="9720" width="2.6640625" style="17" customWidth="1"/>
    <col min="9721" max="9721" width="15.44140625" style="17" customWidth="1"/>
    <col min="9722" max="9722" width="1.33203125" style="17" customWidth="1"/>
    <col min="9723" max="9723" width="27.6640625" style="17" customWidth="1"/>
    <col min="9724" max="9724" width="6.6640625" style="17" customWidth="1"/>
    <col min="9725" max="9725" width="1.5546875" style="17" customWidth="1"/>
    <col min="9726" max="9726" width="10.5546875" style="17" customWidth="1"/>
    <col min="9727" max="9727" width="5.88671875" style="17" customWidth="1"/>
    <col min="9728" max="9728" width="1.5546875" style="17" customWidth="1"/>
    <col min="9729" max="9729" width="10.5546875" style="17" customWidth="1"/>
    <col min="9730" max="9730" width="6.6640625" style="17" customWidth="1"/>
    <col min="9731" max="9731" width="1.5546875" style="17" customWidth="1"/>
    <col min="9732" max="9732" width="10.5546875" style="17" customWidth="1"/>
    <col min="9733" max="9733" width="9.6640625" style="17" customWidth="1"/>
    <col min="9734" max="9734" width="13.33203125" style="17" bestFit="1" customWidth="1"/>
    <col min="9735" max="9735" width="7.6640625" style="17" customWidth="1"/>
    <col min="9736" max="9736" width="11.44140625" style="17"/>
    <col min="9737" max="9737" width="13.33203125" style="17" bestFit="1" customWidth="1"/>
    <col min="9738" max="9974" width="11.44140625" style="17"/>
    <col min="9975" max="9975" width="0.109375" style="17" customWidth="1"/>
    <col min="9976" max="9976" width="2.6640625" style="17" customWidth="1"/>
    <col min="9977" max="9977" width="15.44140625" style="17" customWidth="1"/>
    <col min="9978" max="9978" width="1.33203125" style="17" customWidth="1"/>
    <col min="9979" max="9979" width="27.6640625" style="17" customWidth="1"/>
    <col min="9980" max="9980" width="6.6640625" style="17" customWidth="1"/>
    <col min="9981" max="9981" width="1.5546875" style="17" customWidth="1"/>
    <col min="9982" max="9982" width="10.5546875" style="17" customWidth="1"/>
    <col min="9983" max="9983" width="5.88671875" style="17" customWidth="1"/>
    <col min="9984" max="9984" width="1.5546875" style="17" customWidth="1"/>
    <col min="9985" max="9985" width="10.5546875" style="17" customWidth="1"/>
    <col min="9986" max="9986" width="6.6640625" style="17" customWidth="1"/>
    <col min="9987" max="9987" width="1.5546875" style="17" customWidth="1"/>
    <col min="9988" max="9988" width="10.5546875" style="17" customWidth="1"/>
    <col min="9989" max="9989" width="9.6640625" style="17" customWidth="1"/>
    <col min="9990" max="9990" width="13.33203125" style="17" bestFit="1" customWidth="1"/>
    <col min="9991" max="9991" width="7.6640625" style="17" customWidth="1"/>
    <col min="9992" max="9992" width="11.44140625" style="17"/>
    <col min="9993" max="9993" width="13.33203125" style="17" bestFit="1" customWidth="1"/>
    <col min="9994" max="10230" width="11.44140625" style="17"/>
    <col min="10231" max="10231" width="0.109375" style="17" customWidth="1"/>
    <col min="10232" max="10232" width="2.6640625" style="17" customWidth="1"/>
    <col min="10233" max="10233" width="15.44140625" style="17" customWidth="1"/>
    <col min="10234" max="10234" width="1.33203125" style="17" customWidth="1"/>
    <col min="10235" max="10235" width="27.6640625" style="17" customWidth="1"/>
    <col min="10236" max="10236" width="6.6640625" style="17" customWidth="1"/>
    <col min="10237" max="10237" width="1.5546875" style="17" customWidth="1"/>
    <col min="10238" max="10238" width="10.5546875" style="17" customWidth="1"/>
    <col min="10239" max="10239" width="5.88671875" style="17" customWidth="1"/>
    <col min="10240" max="10240" width="1.5546875" style="17" customWidth="1"/>
    <col min="10241" max="10241" width="10.5546875" style="17" customWidth="1"/>
    <col min="10242" max="10242" width="6.6640625" style="17" customWidth="1"/>
    <col min="10243" max="10243" width="1.5546875" style="17" customWidth="1"/>
    <col min="10244" max="10244" width="10.5546875" style="17" customWidth="1"/>
    <col min="10245" max="10245" width="9.6640625" style="17" customWidth="1"/>
    <col min="10246" max="10246" width="13.33203125" style="17" bestFit="1" customWidth="1"/>
    <col min="10247" max="10247" width="7.6640625" style="17" customWidth="1"/>
    <col min="10248" max="10248" width="11.44140625" style="17"/>
    <col min="10249" max="10249" width="13.33203125" style="17" bestFit="1" customWidth="1"/>
    <col min="10250" max="10486" width="11.44140625" style="17"/>
    <col min="10487" max="10487" width="0.109375" style="17" customWidth="1"/>
    <col min="10488" max="10488" width="2.6640625" style="17" customWidth="1"/>
    <col min="10489" max="10489" width="15.44140625" style="17" customWidth="1"/>
    <col min="10490" max="10490" width="1.33203125" style="17" customWidth="1"/>
    <col min="10491" max="10491" width="27.6640625" style="17" customWidth="1"/>
    <col min="10492" max="10492" width="6.6640625" style="17" customWidth="1"/>
    <col min="10493" max="10493" width="1.5546875" style="17" customWidth="1"/>
    <col min="10494" max="10494" width="10.5546875" style="17" customWidth="1"/>
    <col min="10495" max="10495" width="5.88671875" style="17" customWidth="1"/>
    <col min="10496" max="10496" width="1.5546875" style="17" customWidth="1"/>
    <col min="10497" max="10497" width="10.5546875" style="17" customWidth="1"/>
    <col min="10498" max="10498" width="6.6640625" style="17" customWidth="1"/>
    <col min="10499" max="10499" width="1.5546875" style="17" customWidth="1"/>
    <col min="10500" max="10500" width="10.5546875" style="17" customWidth="1"/>
    <col min="10501" max="10501" width="9.6640625" style="17" customWidth="1"/>
    <col min="10502" max="10502" width="13.33203125" style="17" bestFit="1" customWidth="1"/>
    <col min="10503" max="10503" width="7.6640625" style="17" customWidth="1"/>
    <col min="10504" max="10504" width="11.44140625" style="17"/>
    <col min="10505" max="10505" width="13.33203125" style="17" bestFit="1" customWidth="1"/>
    <col min="10506" max="10742" width="11.44140625" style="17"/>
    <col min="10743" max="10743" width="0.109375" style="17" customWidth="1"/>
    <col min="10744" max="10744" width="2.6640625" style="17" customWidth="1"/>
    <col min="10745" max="10745" width="15.44140625" style="17" customWidth="1"/>
    <col min="10746" max="10746" width="1.33203125" style="17" customWidth="1"/>
    <col min="10747" max="10747" width="27.6640625" style="17" customWidth="1"/>
    <col min="10748" max="10748" width="6.6640625" style="17" customWidth="1"/>
    <col min="10749" max="10749" width="1.5546875" style="17" customWidth="1"/>
    <col min="10750" max="10750" width="10.5546875" style="17" customWidth="1"/>
    <col min="10751" max="10751" width="5.88671875" style="17" customWidth="1"/>
    <col min="10752" max="10752" width="1.5546875" style="17" customWidth="1"/>
    <col min="10753" max="10753" width="10.5546875" style="17" customWidth="1"/>
    <col min="10754" max="10754" width="6.6640625" style="17" customWidth="1"/>
    <col min="10755" max="10755" width="1.5546875" style="17" customWidth="1"/>
    <col min="10756" max="10756" width="10.5546875" style="17" customWidth="1"/>
    <col min="10757" max="10757" width="9.6640625" style="17" customWidth="1"/>
    <col min="10758" max="10758" width="13.33203125" style="17" bestFit="1" customWidth="1"/>
    <col min="10759" max="10759" width="7.6640625" style="17" customWidth="1"/>
    <col min="10760" max="10760" width="11.44140625" style="17"/>
    <col min="10761" max="10761" width="13.33203125" style="17" bestFit="1" customWidth="1"/>
    <col min="10762" max="10998" width="11.44140625" style="17"/>
    <col min="10999" max="10999" width="0.109375" style="17" customWidth="1"/>
    <col min="11000" max="11000" width="2.6640625" style="17" customWidth="1"/>
    <col min="11001" max="11001" width="15.44140625" style="17" customWidth="1"/>
    <col min="11002" max="11002" width="1.33203125" style="17" customWidth="1"/>
    <col min="11003" max="11003" width="27.6640625" style="17" customWidth="1"/>
    <col min="11004" max="11004" width="6.6640625" style="17" customWidth="1"/>
    <col min="11005" max="11005" width="1.5546875" style="17" customWidth="1"/>
    <col min="11006" max="11006" width="10.5546875" style="17" customWidth="1"/>
    <col min="11007" max="11007" width="5.88671875" style="17" customWidth="1"/>
    <col min="11008" max="11008" width="1.5546875" style="17" customWidth="1"/>
    <col min="11009" max="11009" width="10.5546875" style="17" customWidth="1"/>
    <col min="11010" max="11010" width="6.6640625" style="17" customWidth="1"/>
    <col min="11011" max="11011" width="1.5546875" style="17" customWidth="1"/>
    <col min="11012" max="11012" width="10.5546875" style="17" customWidth="1"/>
    <col min="11013" max="11013" width="9.6640625" style="17" customWidth="1"/>
    <col min="11014" max="11014" width="13.33203125" style="17" bestFit="1" customWidth="1"/>
    <col min="11015" max="11015" width="7.6640625" style="17" customWidth="1"/>
    <col min="11016" max="11016" width="11.44140625" style="17"/>
    <col min="11017" max="11017" width="13.33203125" style="17" bestFit="1" customWidth="1"/>
    <col min="11018" max="11254" width="11.44140625" style="17"/>
    <col min="11255" max="11255" width="0.109375" style="17" customWidth="1"/>
    <col min="11256" max="11256" width="2.6640625" style="17" customWidth="1"/>
    <col min="11257" max="11257" width="15.44140625" style="17" customWidth="1"/>
    <col min="11258" max="11258" width="1.33203125" style="17" customWidth="1"/>
    <col min="11259" max="11259" width="27.6640625" style="17" customWidth="1"/>
    <col min="11260" max="11260" width="6.6640625" style="17" customWidth="1"/>
    <col min="11261" max="11261" width="1.5546875" style="17" customWidth="1"/>
    <col min="11262" max="11262" width="10.5546875" style="17" customWidth="1"/>
    <col min="11263" max="11263" width="5.88671875" style="17" customWidth="1"/>
    <col min="11264" max="11264" width="1.5546875" style="17" customWidth="1"/>
    <col min="11265" max="11265" width="10.5546875" style="17" customWidth="1"/>
    <col min="11266" max="11266" width="6.6640625" style="17" customWidth="1"/>
    <col min="11267" max="11267" width="1.5546875" style="17" customWidth="1"/>
    <col min="11268" max="11268" width="10.5546875" style="17" customWidth="1"/>
    <col min="11269" max="11269" width="9.6640625" style="17" customWidth="1"/>
    <col min="11270" max="11270" width="13.33203125" style="17" bestFit="1" customWidth="1"/>
    <col min="11271" max="11271" width="7.6640625" style="17" customWidth="1"/>
    <col min="11272" max="11272" width="11.44140625" style="17"/>
    <col min="11273" max="11273" width="13.33203125" style="17" bestFit="1" customWidth="1"/>
    <col min="11274" max="11510" width="11.44140625" style="17"/>
    <col min="11511" max="11511" width="0.109375" style="17" customWidth="1"/>
    <col min="11512" max="11512" width="2.6640625" style="17" customWidth="1"/>
    <col min="11513" max="11513" width="15.44140625" style="17" customWidth="1"/>
    <col min="11514" max="11514" width="1.33203125" style="17" customWidth="1"/>
    <col min="11515" max="11515" width="27.6640625" style="17" customWidth="1"/>
    <col min="11516" max="11516" width="6.6640625" style="17" customWidth="1"/>
    <col min="11517" max="11517" width="1.5546875" style="17" customWidth="1"/>
    <col min="11518" max="11518" width="10.5546875" style="17" customWidth="1"/>
    <col min="11519" max="11519" width="5.88671875" style="17" customWidth="1"/>
    <col min="11520" max="11520" width="1.5546875" style="17" customWidth="1"/>
    <col min="11521" max="11521" width="10.5546875" style="17" customWidth="1"/>
    <col min="11522" max="11522" width="6.6640625" style="17" customWidth="1"/>
    <col min="11523" max="11523" width="1.5546875" style="17" customWidth="1"/>
    <col min="11524" max="11524" width="10.5546875" style="17" customWidth="1"/>
    <col min="11525" max="11525" width="9.6640625" style="17" customWidth="1"/>
    <col min="11526" max="11526" width="13.33203125" style="17" bestFit="1" customWidth="1"/>
    <col min="11527" max="11527" width="7.6640625" style="17" customWidth="1"/>
    <col min="11528" max="11528" width="11.44140625" style="17"/>
    <col min="11529" max="11529" width="13.33203125" style="17" bestFit="1" customWidth="1"/>
    <col min="11530" max="11766" width="11.44140625" style="17"/>
    <col min="11767" max="11767" width="0.109375" style="17" customWidth="1"/>
    <col min="11768" max="11768" width="2.6640625" style="17" customWidth="1"/>
    <col min="11769" max="11769" width="15.44140625" style="17" customWidth="1"/>
    <col min="11770" max="11770" width="1.33203125" style="17" customWidth="1"/>
    <col min="11771" max="11771" width="27.6640625" style="17" customWidth="1"/>
    <col min="11772" max="11772" width="6.6640625" style="17" customWidth="1"/>
    <col min="11773" max="11773" width="1.5546875" style="17" customWidth="1"/>
    <col min="11774" max="11774" width="10.5546875" style="17" customWidth="1"/>
    <col min="11775" max="11775" width="5.88671875" style="17" customWidth="1"/>
    <col min="11776" max="11776" width="1.5546875" style="17" customWidth="1"/>
    <col min="11777" max="11777" width="10.5546875" style="17" customWidth="1"/>
    <col min="11778" max="11778" width="6.6640625" style="17" customWidth="1"/>
    <col min="11779" max="11779" width="1.5546875" style="17" customWidth="1"/>
    <col min="11780" max="11780" width="10.5546875" style="17" customWidth="1"/>
    <col min="11781" max="11781" width="9.6640625" style="17" customWidth="1"/>
    <col min="11782" max="11782" width="13.33203125" style="17" bestFit="1" customWidth="1"/>
    <col min="11783" max="11783" width="7.6640625" style="17" customWidth="1"/>
    <col min="11784" max="11784" width="11.44140625" style="17"/>
    <col min="11785" max="11785" width="13.33203125" style="17" bestFit="1" customWidth="1"/>
    <col min="11786" max="12022" width="11.44140625" style="17"/>
    <col min="12023" max="12023" width="0.109375" style="17" customWidth="1"/>
    <col min="12024" max="12024" width="2.6640625" style="17" customWidth="1"/>
    <col min="12025" max="12025" width="15.44140625" style="17" customWidth="1"/>
    <col min="12026" max="12026" width="1.33203125" style="17" customWidth="1"/>
    <col min="12027" max="12027" width="27.6640625" style="17" customWidth="1"/>
    <col min="12028" max="12028" width="6.6640625" style="17" customWidth="1"/>
    <col min="12029" max="12029" width="1.5546875" style="17" customWidth="1"/>
    <col min="12030" max="12030" width="10.5546875" style="17" customWidth="1"/>
    <col min="12031" max="12031" width="5.88671875" style="17" customWidth="1"/>
    <col min="12032" max="12032" width="1.5546875" style="17" customWidth="1"/>
    <col min="12033" max="12033" width="10.5546875" style="17" customWidth="1"/>
    <col min="12034" max="12034" width="6.6640625" style="17" customWidth="1"/>
    <col min="12035" max="12035" width="1.5546875" style="17" customWidth="1"/>
    <col min="12036" max="12036" width="10.5546875" style="17" customWidth="1"/>
    <col min="12037" max="12037" width="9.6640625" style="17" customWidth="1"/>
    <col min="12038" max="12038" width="13.33203125" style="17" bestFit="1" customWidth="1"/>
    <col min="12039" max="12039" width="7.6640625" style="17" customWidth="1"/>
    <col min="12040" max="12040" width="11.44140625" style="17"/>
    <col min="12041" max="12041" width="13.33203125" style="17" bestFit="1" customWidth="1"/>
    <col min="12042" max="12278" width="11.44140625" style="17"/>
    <col min="12279" max="12279" width="0.109375" style="17" customWidth="1"/>
    <col min="12280" max="12280" width="2.6640625" style="17" customWidth="1"/>
    <col min="12281" max="12281" width="15.44140625" style="17" customWidth="1"/>
    <col min="12282" max="12282" width="1.33203125" style="17" customWidth="1"/>
    <col min="12283" max="12283" width="27.6640625" style="17" customWidth="1"/>
    <col min="12284" max="12284" width="6.6640625" style="17" customWidth="1"/>
    <col min="12285" max="12285" width="1.5546875" style="17" customWidth="1"/>
    <col min="12286" max="12286" width="10.5546875" style="17" customWidth="1"/>
    <col min="12287" max="12287" width="5.88671875" style="17" customWidth="1"/>
    <col min="12288" max="12288" width="1.5546875" style="17" customWidth="1"/>
    <col min="12289" max="12289" width="10.5546875" style="17" customWidth="1"/>
    <col min="12290" max="12290" width="6.6640625" style="17" customWidth="1"/>
    <col min="12291" max="12291" width="1.5546875" style="17" customWidth="1"/>
    <col min="12292" max="12292" width="10.5546875" style="17" customWidth="1"/>
    <col min="12293" max="12293" width="9.6640625" style="17" customWidth="1"/>
    <col min="12294" max="12294" width="13.33203125" style="17" bestFit="1" customWidth="1"/>
    <col min="12295" max="12295" width="7.6640625" style="17" customWidth="1"/>
    <col min="12296" max="12296" width="11.44140625" style="17"/>
    <col min="12297" max="12297" width="13.33203125" style="17" bestFit="1" customWidth="1"/>
    <col min="12298" max="12534" width="11.44140625" style="17"/>
    <col min="12535" max="12535" width="0.109375" style="17" customWidth="1"/>
    <col min="12536" max="12536" width="2.6640625" style="17" customWidth="1"/>
    <col min="12537" max="12537" width="15.44140625" style="17" customWidth="1"/>
    <col min="12538" max="12538" width="1.33203125" style="17" customWidth="1"/>
    <col min="12539" max="12539" width="27.6640625" style="17" customWidth="1"/>
    <col min="12540" max="12540" width="6.6640625" style="17" customWidth="1"/>
    <col min="12541" max="12541" width="1.5546875" style="17" customWidth="1"/>
    <col min="12542" max="12542" width="10.5546875" style="17" customWidth="1"/>
    <col min="12543" max="12543" width="5.88671875" style="17" customWidth="1"/>
    <col min="12544" max="12544" width="1.5546875" style="17" customWidth="1"/>
    <col min="12545" max="12545" width="10.5546875" style="17" customWidth="1"/>
    <col min="12546" max="12546" width="6.6640625" style="17" customWidth="1"/>
    <col min="12547" max="12547" width="1.5546875" style="17" customWidth="1"/>
    <col min="12548" max="12548" width="10.5546875" style="17" customWidth="1"/>
    <col min="12549" max="12549" width="9.6640625" style="17" customWidth="1"/>
    <col min="12550" max="12550" width="13.33203125" style="17" bestFit="1" customWidth="1"/>
    <col min="12551" max="12551" width="7.6640625" style="17" customWidth="1"/>
    <col min="12552" max="12552" width="11.44140625" style="17"/>
    <col min="12553" max="12553" width="13.33203125" style="17" bestFit="1" customWidth="1"/>
    <col min="12554" max="12790" width="11.44140625" style="17"/>
    <col min="12791" max="12791" width="0.109375" style="17" customWidth="1"/>
    <col min="12792" max="12792" width="2.6640625" style="17" customWidth="1"/>
    <col min="12793" max="12793" width="15.44140625" style="17" customWidth="1"/>
    <col min="12794" max="12794" width="1.33203125" style="17" customWidth="1"/>
    <col min="12795" max="12795" width="27.6640625" style="17" customWidth="1"/>
    <col min="12796" max="12796" width="6.6640625" style="17" customWidth="1"/>
    <col min="12797" max="12797" width="1.5546875" style="17" customWidth="1"/>
    <col min="12798" max="12798" width="10.5546875" style="17" customWidth="1"/>
    <col min="12799" max="12799" width="5.88671875" style="17" customWidth="1"/>
    <col min="12800" max="12800" width="1.5546875" style="17" customWidth="1"/>
    <col min="12801" max="12801" width="10.5546875" style="17" customWidth="1"/>
    <col min="12802" max="12802" width="6.6640625" style="17" customWidth="1"/>
    <col min="12803" max="12803" width="1.5546875" style="17" customWidth="1"/>
    <col min="12804" max="12804" width="10.5546875" style="17" customWidth="1"/>
    <col min="12805" max="12805" width="9.6640625" style="17" customWidth="1"/>
    <col min="12806" max="12806" width="13.33203125" style="17" bestFit="1" customWidth="1"/>
    <col min="12807" max="12807" width="7.6640625" style="17" customWidth="1"/>
    <col min="12808" max="12808" width="11.44140625" style="17"/>
    <col min="12809" max="12809" width="13.33203125" style="17" bestFit="1" customWidth="1"/>
    <col min="12810" max="13046" width="11.44140625" style="17"/>
    <col min="13047" max="13047" width="0.109375" style="17" customWidth="1"/>
    <col min="13048" max="13048" width="2.6640625" style="17" customWidth="1"/>
    <col min="13049" max="13049" width="15.44140625" style="17" customWidth="1"/>
    <col min="13050" max="13050" width="1.33203125" style="17" customWidth="1"/>
    <col min="13051" max="13051" width="27.6640625" style="17" customWidth="1"/>
    <col min="13052" max="13052" width="6.6640625" style="17" customWidth="1"/>
    <col min="13053" max="13053" width="1.5546875" style="17" customWidth="1"/>
    <col min="13054" max="13054" width="10.5546875" style="17" customWidth="1"/>
    <col min="13055" max="13055" width="5.88671875" style="17" customWidth="1"/>
    <col min="13056" max="13056" width="1.5546875" style="17" customWidth="1"/>
    <col min="13057" max="13057" width="10.5546875" style="17" customWidth="1"/>
    <col min="13058" max="13058" width="6.6640625" style="17" customWidth="1"/>
    <col min="13059" max="13059" width="1.5546875" style="17" customWidth="1"/>
    <col min="13060" max="13060" width="10.5546875" style="17" customWidth="1"/>
    <col min="13061" max="13061" width="9.6640625" style="17" customWidth="1"/>
    <col min="13062" max="13062" width="13.33203125" style="17" bestFit="1" customWidth="1"/>
    <col min="13063" max="13063" width="7.6640625" style="17" customWidth="1"/>
    <col min="13064" max="13064" width="11.44140625" style="17"/>
    <col min="13065" max="13065" width="13.33203125" style="17" bestFit="1" customWidth="1"/>
    <col min="13066" max="13302" width="11.44140625" style="17"/>
    <col min="13303" max="13303" width="0.109375" style="17" customWidth="1"/>
    <col min="13304" max="13304" width="2.6640625" style="17" customWidth="1"/>
    <col min="13305" max="13305" width="15.44140625" style="17" customWidth="1"/>
    <col min="13306" max="13306" width="1.33203125" style="17" customWidth="1"/>
    <col min="13307" max="13307" width="27.6640625" style="17" customWidth="1"/>
    <col min="13308" max="13308" width="6.6640625" style="17" customWidth="1"/>
    <col min="13309" max="13309" width="1.5546875" style="17" customWidth="1"/>
    <col min="13310" max="13310" width="10.5546875" style="17" customWidth="1"/>
    <col min="13311" max="13311" width="5.88671875" style="17" customWidth="1"/>
    <col min="13312" max="13312" width="1.5546875" style="17" customWidth="1"/>
    <col min="13313" max="13313" width="10.5546875" style="17" customWidth="1"/>
    <col min="13314" max="13314" width="6.6640625" style="17" customWidth="1"/>
    <col min="13315" max="13315" width="1.5546875" style="17" customWidth="1"/>
    <col min="13316" max="13316" width="10.5546875" style="17" customWidth="1"/>
    <col min="13317" max="13317" width="9.6640625" style="17" customWidth="1"/>
    <col min="13318" max="13318" width="13.33203125" style="17" bestFit="1" customWidth="1"/>
    <col min="13319" max="13319" width="7.6640625" style="17" customWidth="1"/>
    <col min="13320" max="13320" width="11.44140625" style="17"/>
    <col min="13321" max="13321" width="13.33203125" style="17" bestFit="1" customWidth="1"/>
    <col min="13322" max="13558" width="11.44140625" style="17"/>
    <col min="13559" max="13559" width="0.109375" style="17" customWidth="1"/>
    <col min="13560" max="13560" width="2.6640625" style="17" customWidth="1"/>
    <col min="13561" max="13561" width="15.44140625" style="17" customWidth="1"/>
    <col min="13562" max="13562" width="1.33203125" style="17" customWidth="1"/>
    <col min="13563" max="13563" width="27.6640625" style="17" customWidth="1"/>
    <col min="13564" max="13564" width="6.6640625" style="17" customWidth="1"/>
    <col min="13565" max="13565" width="1.5546875" style="17" customWidth="1"/>
    <col min="13566" max="13566" width="10.5546875" style="17" customWidth="1"/>
    <col min="13567" max="13567" width="5.88671875" style="17" customWidth="1"/>
    <col min="13568" max="13568" width="1.5546875" style="17" customWidth="1"/>
    <col min="13569" max="13569" width="10.5546875" style="17" customWidth="1"/>
    <col min="13570" max="13570" width="6.6640625" style="17" customWidth="1"/>
    <col min="13571" max="13571" width="1.5546875" style="17" customWidth="1"/>
    <col min="13572" max="13572" width="10.5546875" style="17" customWidth="1"/>
    <col min="13573" max="13573" width="9.6640625" style="17" customWidth="1"/>
    <col min="13574" max="13574" width="13.33203125" style="17" bestFit="1" customWidth="1"/>
    <col min="13575" max="13575" width="7.6640625" style="17" customWidth="1"/>
    <col min="13576" max="13576" width="11.44140625" style="17"/>
    <col min="13577" max="13577" width="13.33203125" style="17" bestFit="1" customWidth="1"/>
    <col min="13578" max="13814" width="11.44140625" style="17"/>
    <col min="13815" max="13815" width="0.109375" style="17" customWidth="1"/>
    <col min="13816" max="13816" width="2.6640625" style="17" customWidth="1"/>
    <col min="13817" max="13817" width="15.44140625" style="17" customWidth="1"/>
    <col min="13818" max="13818" width="1.33203125" style="17" customWidth="1"/>
    <col min="13819" max="13819" width="27.6640625" style="17" customWidth="1"/>
    <col min="13820" max="13820" width="6.6640625" style="17" customWidth="1"/>
    <col min="13821" max="13821" width="1.5546875" style="17" customWidth="1"/>
    <col min="13822" max="13822" width="10.5546875" style="17" customWidth="1"/>
    <col min="13823" max="13823" width="5.88671875" style="17" customWidth="1"/>
    <col min="13824" max="13824" width="1.5546875" style="17" customWidth="1"/>
    <col min="13825" max="13825" width="10.5546875" style="17" customWidth="1"/>
    <col min="13826" max="13826" width="6.6640625" style="17" customWidth="1"/>
    <col min="13827" max="13827" width="1.5546875" style="17" customWidth="1"/>
    <col min="13828" max="13828" width="10.5546875" style="17" customWidth="1"/>
    <col min="13829" max="13829" width="9.6640625" style="17" customWidth="1"/>
    <col min="13830" max="13830" width="13.33203125" style="17" bestFit="1" customWidth="1"/>
    <col min="13831" max="13831" width="7.6640625" style="17" customWidth="1"/>
    <col min="13832" max="13832" width="11.44140625" style="17"/>
    <col min="13833" max="13833" width="13.33203125" style="17" bestFit="1" customWidth="1"/>
    <col min="13834" max="14070" width="11.44140625" style="17"/>
    <col min="14071" max="14071" width="0.109375" style="17" customWidth="1"/>
    <col min="14072" max="14072" width="2.6640625" style="17" customWidth="1"/>
    <col min="14073" max="14073" width="15.44140625" style="17" customWidth="1"/>
    <col min="14074" max="14074" width="1.33203125" style="17" customWidth="1"/>
    <col min="14075" max="14075" width="27.6640625" style="17" customWidth="1"/>
    <col min="14076" max="14076" width="6.6640625" style="17" customWidth="1"/>
    <col min="14077" max="14077" width="1.5546875" style="17" customWidth="1"/>
    <col min="14078" max="14078" width="10.5546875" style="17" customWidth="1"/>
    <col min="14079" max="14079" width="5.88671875" style="17" customWidth="1"/>
    <col min="14080" max="14080" width="1.5546875" style="17" customWidth="1"/>
    <col min="14081" max="14081" width="10.5546875" style="17" customWidth="1"/>
    <col min="14082" max="14082" width="6.6640625" style="17" customWidth="1"/>
    <col min="14083" max="14083" width="1.5546875" style="17" customWidth="1"/>
    <col min="14084" max="14084" width="10.5546875" style="17" customWidth="1"/>
    <col min="14085" max="14085" width="9.6640625" style="17" customWidth="1"/>
    <col min="14086" max="14086" width="13.33203125" style="17" bestFit="1" customWidth="1"/>
    <col min="14087" max="14087" width="7.6640625" style="17" customWidth="1"/>
    <col min="14088" max="14088" width="11.44140625" style="17"/>
    <col min="14089" max="14089" width="13.33203125" style="17" bestFit="1" customWidth="1"/>
    <col min="14090" max="14326" width="11.44140625" style="17"/>
    <col min="14327" max="14327" width="0.109375" style="17" customWidth="1"/>
    <col min="14328" max="14328" width="2.6640625" style="17" customWidth="1"/>
    <col min="14329" max="14329" width="15.44140625" style="17" customWidth="1"/>
    <col min="14330" max="14330" width="1.33203125" style="17" customWidth="1"/>
    <col min="14331" max="14331" width="27.6640625" style="17" customWidth="1"/>
    <col min="14332" max="14332" width="6.6640625" style="17" customWidth="1"/>
    <col min="14333" max="14333" width="1.5546875" style="17" customWidth="1"/>
    <col min="14334" max="14334" width="10.5546875" style="17" customWidth="1"/>
    <col min="14335" max="14335" width="5.88671875" style="17" customWidth="1"/>
    <col min="14336" max="14336" width="1.5546875" style="17" customWidth="1"/>
    <col min="14337" max="14337" width="10.5546875" style="17" customWidth="1"/>
    <col min="14338" max="14338" width="6.6640625" style="17" customWidth="1"/>
    <col min="14339" max="14339" width="1.5546875" style="17" customWidth="1"/>
    <col min="14340" max="14340" width="10.5546875" style="17" customWidth="1"/>
    <col min="14341" max="14341" width="9.6640625" style="17" customWidth="1"/>
    <col min="14342" max="14342" width="13.33203125" style="17" bestFit="1" customWidth="1"/>
    <col min="14343" max="14343" width="7.6640625" style="17" customWidth="1"/>
    <col min="14344" max="14344" width="11.44140625" style="17"/>
    <col min="14345" max="14345" width="13.33203125" style="17" bestFit="1" customWidth="1"/>
    <col min="14346" max="14582" width="11.44140625" style="17"/>
    <col min="14583" max="14583" width="0.109375" style="17" customWidth="1"/>
    <col min="14584" max="14584" width="2.6640625" style="17" customWidth="1"/>
    <col min="14585" max="14585" width="15.44140625" style="17" customWidth="1"/>
    <col min="14586" max="14586" width="1.33203125" style="17" customWidth="1"/>
    <col min="14587" max="14587" width="27.6640625" style="17" customWidth="1"/>
    <col min="14588" max="14588" width="6.6640625" style="17" customWidth="1"/>
    <col min="14589" max="14589" width="1.5546875" style="17" customWidth="1"/>
    <col min="14590" max="14590" width="10.5546875" style="17" customWidth="1"/>
    <col min="14591" max="14591" width="5.88671875" style="17" customWidth="1"/>
    <col min="14592" max="14592" width="1.5546875" style="17" customWidth="1"/>
    <col min="14593" max="14593" width="10.5546875" style="17" customWidth="1"/>
    <col min="14594" max="14594" width="6.6640625" style="17" customWidth="1"/>
    <col min="14595" max="14595" width="1.5546875" style="17" customWidth="1"/>
    <col min="14596" max="14596" width="10.5546875" style="17" customWidth="1"/>
    <col min="14597" max="14597" width="9.6640625" style="17" customWidth="1"/>
    <col min="14598" max="14598" width="13.33203125" style="17" bestFit="1" customWidth="1"/>
    <col min="14599" max="14599" width="7.6640625" style="17" customWidth="1"/>
    <col min="14600" max="14600" width="11.44140625" style="17"/>
    <col min="14601" max="14601" width="13.33203125" style="17" bestFit="1" customWidth="1"/>
    <col min="14602" max="14838" width="11.44140625" style="17"/>
    <col min="14839" max="14839" width="0.109375" style="17" customWidth="1"/>
    <col min="14840" max="14840" width="2.6640625" style="17" customWidth="1"/>
    <col min="14841" max="14841" width="15.44140625" style="17" customWidth="1"/>
    <col min="14842" max="14842" width="1.33203125" style="17" customWidth="1"/>
    <col min="14843" max="14843" width="27.6640625" style="17" customWidth="1"/>
    <col min="14844" max="14844" width="6.6640625" style="17" customWidth="1"/>
    <col min="14845" max="14845" width="1.5546875" style="17" customWidth="1"/>
    <col min="14846" max="14846" width="10.5546875" style="17" customWidth="1"/>
    <col min="14847" max="14847" width="5.88671875" style="17" customWidth="1"/>
    <col min="14848" max="14848" width="1.5546875" style="17" customWidth="1"/>
    <col min="14849" max="14849" width="10.5546875" style="17" customWidth="1"/>
    <col min="14850" max="14850" width="6.6640625" style="17" customWidth="1"/>
    <col min="14851" max="14851" width="1.5546875" style="17" customWidth="1"/>
    <col min="14852" max="14852" width="10.5546875" style="17" customWidth="1"/>
    <col min="14853" max="14853" width="9.6640625" style="17" customWidth="1"/>
    <col min="14854" max="14854" width="13.33203125" style="17" bestFit="1" customWidth="1"/>
    <col min="14855" max="14855" width="7.6640625" style="17" customWidth="1"/>
    <col min="14856" max="14856" width="11.44140625" style="17"/>
    <col min="14857" max="14857" width="13.33203125" style="17" bestFit="1" customWidth="1"/>
    <col min="14858" max="15094" width="11.44140625" style="17"/>
    <col min="15095" max="15095" width="0.109375" style="17" customWidth="1"/>
    <col min="15096" max="15096" width="2.6640625" style="17" customWidth="1"/>
    <col min="15097" max="15097" width="15.44140625" style="17" customWidth="1"/>
    <col min="15098" max="15098" width="1.33203125" style="17" customWidth="1"/>
    <col min="15099" max="15099" width="27.6640625" style="17" customWidth="1"/>
    <col min="15100" max="15100" width="6.6640625" style="17" customWidth="1"/>
    <col min="15101" max="15101" width="1.5546875" style="17" customWidth="1"/>
    <col min="15102" max="15102" width="10.5546875" style="17" customWidth="1"/>
    <col min="15103" max="15103" width="5.88671875" style="17" customWidth="1"/>
    <col min="15104" max="15104" width="1.5546875" style="17" customWidth="1"/>
    <col min="15105" max="15105" width="10.5546875" style="17" customWidth="1"/>
    <col min="15106" max="15106" width="6.6640625" style="17" customWidth="1"/>
    <col min="15107" max="15107" width="1.5546875" style="17" customWidth="1"/>
    <col min="15108" max="15108" width="10.5546875" style="17" customWidth="1"/>
    <col min="15109" max="15109" width="9.6640625" style="17" customWidth="1"/>
    <col min="15110" max="15110" width="13.33203125" style="17" bestFit="1" customWidth="1"/>
    <col min="15111" max="15111" width="7.6640625" style="17" customWidth="1"/>
    <col min="15112" max="15112" width="11.44140625" style="17"/>
    <col min="15113" max="15113" width="13.33203125" style="17" bestFit="1" customWidth="1"/>
    <col min="15114" max="15350" width="11.44140625" style="17"/>
    <col min="15351" max="15351" width="0.109375" style="17" customWidth="1"/>
    <col min="15352" max="15352" width="2.6640625" style="17" customWidth="1"/>
    <col min="15353" max="15353" width="15.44140625" style="17" customWidth="1"/>
    <col min="15354" max="15354" width="1.33203125" style="17" customWidth="1"/>
    <col min="15355" max="15355" width="27.6640625" style="17" customWidth="1"/>
    <col min="15356" max="15356" width="6.6640625" style="17" customWidth="1"/>
    <col min="15357" max="15357" width="1.5546875" style="17" customWidth="1"/>
    <col min="15358" max="15358" width="10.5546875" style="17" customWidth="1"/>
    <col min="15359" max="15359" width="5.88671875" style="17" customWidth="1"/>
    <col min="15360" max="15360" width="1.5546875" style="17" customWidth="1"/>
    <col min="15361" max="15361" width="10.5546875" style="17" customWidth="1"/>
    <col min="15362" max="15362" width="6.6640625" style="17" customWidth="1"/>
    <col min="15363" max="15363" width="1.5546875" style="17" customWidth="1"/>
    <col min="15364" max="15364" width="10.5546875" style="17" customWidth="1"/>
    <col min="15365" max="15365" width="9.6640625" style="17" customWidth="1"/>
    <col min="15366" max="15366" width="13.33203125" style="17" bestFit="1" customWidth="1"/>
    <col min="15367" max="15367" width="7.6640625" style="17" customWidth="1"/>
    <col min="15368" max="15368" width="11.44140625" style="17"/>
    <col min="15369" max="15369" width="13.33203125" style="17" bestFit="1" customWidth="1"/>
    <col min="15370" max="15606" width="11.44140625" style="17"/>
    <col min="15607" max="15607" width="0.109375" style="17" customWidth="1"/>
    <col min="15608" max="15608" width="2.6640625" style="17" customWidth="1"/>
    <col min="15609" max="15609" width="15.44140625" style="17" customWidth="1"/>
    <col min="15610" max="15610" width="1.33203125" style="17" customWidth="1"/>
    <col min="15611" max="15611" width="27.6640625" style="17" customWidth="1"/>
    <col min="15612" max="15612" width="6.6640625" style="17" customWidth="1"/>
    <col min="15613" max="15613" width="1.5546875" style="17" customWidth="1"/>
    <col min="15614" max="15614" width="10.5546875" style="17" customWidth="1"/>
    <col min="15615" max="15615" width="5.88671875" style="17" customWidth="1"/>
    <col min="15616" max="15616" width="1.5546875" style="17" customWidth="1"/>
    <col min="15617" max="15617" width="10.5546875" style="17" customWidth="1"/>
    <col min="15618" max="15618" width="6.6640625" style="17" customWidth="1"/>
    <col min="15619" max="15619" width="1.5546875" style="17" customWidth="1"/>
    <col min="15620" max="15620" width="10.5546875" style="17" customWidth="1"/>
    <col min="15621" max="15621" width="9.6640625" style="17" customWidth="1"/>
    <col min="15622" max="15622" width="13.33203125" style="17" bestFit="1" customWidth="1"/>
    <col min="15623" max="15623" width="7.6640625" style="17" customWidth="1"/>
    <col min="15624" max="15624" width="11.44140625" style="17"/>
    <col min="15625" max="15625" width="13.33203125" style="17" bestFit="1" customWidth="1"/>
    <col min="15626" max="15862" width="11.44140625" style="17"/>
    <col min="15863" max="15863" width="0.109375" style="17" customWidth="1"/>
    <col min="15864" max="15864" width="2.6640625" style="17" customWidth="1"/>
    <col min="15865" max="15865" width="15.44140625" style="17" customWidth="1"/>
    <col min="15866" max="15866" width="1.33203125" style="17" customWidth="1"/>
    <col min="15867" max="15867" width="27.6640625" style="17" customWidth="1"/>
    <col min="15868" max="15868" width="6.6640625" style="17" customWidth="1"/>
    <col min="15869" max="15869" width="1.5546875" style="17" customWidth="1"/>
    <col min="15870" max="15870" width="10.5546875" style="17" customWidth="1"/>
    <col min="15871" max="15871" width="5.88671875" style="17" customWidth="1"/>
    <col min="15872" max="15872" width="1.5546875" style="17" customWidth="1"/>
    <col min="15873" max="15873" width="10.5546875" style="17" customWidth="1"/>
    <col min="15874" max="15874" width="6.6640625" style="17" customWidth="1"/>
    <col min="15875" max="15875" width="1.5546875" style="17" customWidth="1"/>
    <col min="15876" max="15876" width="10.5546875" style="17" customWidth="1"/>
    <col min="15877" max="15877" width="9.6640625" style="17" customWidth="1"/>
    <col min="15878" max="15878" width="13.33203125" style="17" bestFit="1" customWidth="1"/>
    <col min="15879" max="15879" width="7.6640625" style="17" customWidth="1"/>
    <col min="15880" max="15880" width="11.44140625" style="17"/>
    <col min="15881" max="15881" width="13.33203125" style="17" bestFit="1" customWidth="1"/>
    <col min="15882" max="16118" width="11.44140625" style="17"/>
    <col min="16119" max="16119" width="0.109375" style="17" customWidth="1"/>
    <col min="16120" max="16120" width="2.6640625" style="17" customWidth="1"/>
    <col min="16121" max="16121" width="15.44140625" style="17" customWidth="1"/>
    <col min="16122" max="16122" width="1.33203125" style="17" customWidth="1"/>
    <col min="16123" max="16123" width="27.6640625" style="17" customWidth="1"/>
    <col min="16124" max="16124" width="6.6640625" style="17" customWidth="1"/>
    <col min="16125" max="16125" width="1.5546875" style="17" customWidth="1"/>
    <col min="16126" max="16126" width="10.5546875" style="17" customWidth="1"/>
    <col min="16127" max="16127" width="5.88671875" style="17" customWidth="1"/>
    <col min="16128" max="16128" width="1.5546875" style="17" customWidth="1"/>
    <col min="16129" max="16129" width="10.5546875" style="17" customWidth="1"/>
    <col min="16130" max="16130" width="6.6640625" style="17" customWidth="1"/>
    <col min="16131" max="16131" width="1.5546875" style="17" customWidth="1"/>
    <col min="16132" max="16132" width="10.5546875" style="17" customWidth="1"/>
    <col min="16133" max="16133" width="9.6640625" style="17" customWidth="1"/>
    <col min="16134" max="16134" width="13.33203125" style="17" bestFit="1" customWidth="1"/>
    <col min="16135" max="16135" width="7.6640625" style="17" customWidth="1"/>
    <col min="16136" max="16136" width="11.44140625" style="17"/>
    <col min="16137" max="16137" width="13.33203125" style="17" bestFit="1" customWidth="1"/>
    <col min="16138" max="16384" width="11.441406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115</v>
      </c>
    </row>
    <row r="4" spans="1:12" s="7" customFormat="1" ht="20.25" customHeight="1">
      <c r="B4" s="8"/>
      <c r="C4" s="105" t="s">
        <v>73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33" t="s">
        <v>68</v>
      </c>
      <c r="D7" s="12"/>
      <c r="E7" s="13"/>
      <c r="F7" s="234"/>
      <c r="G7" s="235"/>
      <c r="H7" s="236" t="s">
        <v>69</v>
      </c>
      <c r="I7" s="236"/>
      <c r="J7" s="236" t="s">
        <v>79</v>
      </c>
      <c r="K7" s="236"/>
      <c r="L7" s="9"/>
    </row>
    <row r="8" spans="1:12" ht="12.75" customHeight="1">
      <c r="A8" s="7"/>
      <c r="B8" s="8"/>
      <c r="C8" s="233"/>
      <c r="D8" s="12"/>
      <c r="E8" s="14"/>
      <c r="F8" s="15" t="s">
        <v>0</v>
      </c>
      <c r="G8" s="25" t="s">
        <v>116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2">
      <c r="A9" s="7"/>
      <c r="B9" s="8"/>
      <c r="C9" s="18"/>
      <c r="D9" s="12"/>
      <c r="E9" s="93" t="s">
        <v>2</v>
      </c>
      <c r="F9" s="94">
        <v>2152.8710000000001</v>
      </c>
      <c r="G9" s="95">
        <v>5.3695923597905466</v>
      </c>
      <c r="H9" s="94">
        <v>2152.8710000000001</v>
      </c>
      <c r="I9" s="95">
        <v>5.3695923597905466</v>
      </c>
      <c r="J9" s="94">
        <v>18468.834591702001</v>
      </c>
      <c r="K9" s="95">
        <v>-46.564055952296712</v>
      </c>
      <c r="L9" s="19"/>
    </row>
    <row r="10" spans="1:12">
      <c r="A10" s="7"/>
      <c r="B10" s="8"/>
      <c r="C10" s="18"/>
      <c r="D10" s="12"/>
      <c r="E10" s="93" t="s">
        <v>105</v>
      </c>
      <c r="F10" s="94">
        <v>250.71520000000001</v>
      </c>
      <c r="G10" s="95">
        <v>-13.906595931246461</v>
      </c>
      <c r="H10" s="94">
        <v>250.71520000000001</v>
      </c>
      <c r="I10" s="95">
        <v>-13.906595931246461</v>
      </c>
      <c r="J10" s="94">
        <v>2208.496040298</v>
      </c>
      <c r="K10" s="95">
        <v>-27.583642437326922</v>
      </c>
      <c r="L10" s="19"/>
    </row>
    <row r="11" spans="1:12">
      <c r="A11" s="7"/>
      <c r="B11" s="8"/>
      <c r="C11" s="11"/>
      <c r="D11" s="12"/>
      <c r="E11" s="93" t="s">
        <v>3</v>
      </c>
      <c r="F11" s="94">
        <v>5088.7084999999997</v>
      </c>
      <c r="G11" s="95">
        <v>-3.7209381966157933</v>
      </c>
      <c r="H11" s="94">
        <v>5088.7084999999997</v>
      </c>
      <c r="I11" s="95">
        <v>-3.7209381966157933</v>
      </c>
      <c r="J11" s="94">
        <v>55412.256500000003</v>
      </c>
      <c r="K11" s="95">
        <v>-2.3893526815676118</v>
      </c>
      <c r="L11" s="19"/>
    </row>
    <row r="12" spans="1:12">
      <c r="A12" s="7"/>
      <c r="B12" s="8"/>
      <c r="C12" s="11"/>
      <c r="D12" s="12"/>
      <c r="E12" s="93" t="s">
        <v>4</v>
      </c>
      <c r="F12" s="94">
        <v>3029.2147</v>
      </c>
      <c r="G12" s="95">
        <v>-41.364049631649472</v>
      </c>
      <c r="H12" s="94">
        <v>3029.2147</v>
      </c>
      <c r="I12" s="95">
        <v>-41.364049631649472</v>
      </c>
      <c r="J12" s="94">
        <v>40456.000158000003</v>
      </c>
      <c r="K12" s="95">
        <v>7.0473636636489081</v>
      </c>
      <c r="L12" s="19"/>
    </row>
    <row r="13" spans="1:12">
      <c r="A13" s="7"/>
      <c r="B13" s="8"/>
      <c r="C13" s="20"/>
      <c r="D13" s="12"/>
      <c r="E13" s="93" t="s">
        <v>106</v>
      </c>
      <c r="F13" s="94">
        <v>2289.6867000000002</v>
      </c>
      <c r="G13" s="95">
        <v>-21.913563464284742</v>
      </c>
      <c r="H13" s="94">
        <v>2289.6867000000002</v>
      </c>
      <c r="I13" s="95">
        <v>-21.913563464284742</v>
      </c>
      <c r="J13" s="94">
        <v>33211.968261000002</v>
      </c>
      <c r="K13" s="95">
        <v>24.203465104991558</v>
      </c>
      <c r="L13" s="19"/>
    </row>
    <row r="14" spans="1:12" ht="12.75" customHeight="1">
      <c r="A14" s="7"/>
      <c r="B14" s="8"/>
      <c r="C14" s="11"/>
      <c r="D14" s="12"/>
      <c r="E14" s="93" t="s">
        <v>5</v>
      </c>
      <c r="F14" s="94">
        <v>5286.1355229999999</v>
      </c>
      <c r="G14" s="95">
        <v>10.197500356996558</v>
      </c>
      <c r="H14" s="94">
        <v>5286.1355229999999</v>
      </c>
      <c r="I14" s="95">
        <v>10.197500356996558</v>
      </c>
      <c r="J14" s="94">
        <v>47985.963522999999</v>
      </c>
      <c r="K14" s="95">
        <v>3.2171717810929601</v>
      </c>
      <c r="L14" s="19"/>
    </row>
    <row r="15" spans="1:12" ht="12.75" customHeight="1">
      <c r="A15" s="7"/>
      <c r="B15" s="8"/>
      <c r="C15" s="11"/>
      <c r="D15" s="12"/>
      <c r="E15" s="93" t="s">
        <v>6</v>
      </c>
      <c r="F15" s="94">
        <v>409.40089999999998</v>
      </c>
      <c r="G15" s="95">
        <v>-9.4842559551446168</v>
      </c>
      <c r="H15" s="94">
        <v>409.40089999999998</v>
      </c>
      <c r="I15" s="95">
        <v>-9.4842559551446168</v>
      </c>
      <c r="J15" s="94">
        <v>7934.5329000000002</v>
      </c>
      <c r="K15" s="95">
        <v>3.1272854078843015</v>
      </c>
      <c r="L15" s="19"/>
    </row>
    <row r="16" spans="1:12">
      <c r="A16" s="7"/>
      <c r="B16" s="8"/>
      <c r="C16" s="11"/>
      <c r="D16" s="12"/>
      <c r="E16" s="93" t="s">
        <v>7</v>
      </c>
      <c r="F16" s="94">
        <v>130.07689999999999</v>
      </c>
      <c r="G16" s="95">
        <v>-12.824102619092299</v>
      </c>
      <c r="H16" s="94">
        <v>130.07689999999999</v>
      </c>
      <c r="I16" s="95">
        <v>-12.824102619092299</v>
      </c>
      <c r="J16" s="94">
        <v>5328.8139000000001</v>
      </c>
      <c r="K16" s="95">
        <v>3.2615412221524185</v>
      </c>
      <c r="L16" s="19"/>
    </row>
    <row r="17" spans="1:19">
      <c r="A17" s="7"/>
      <c r="B17" s="8"/>
      <c r="C17" s="11"/>
      <c r="D17" s="12"/>
      <c r="E17" s="93" t="s">
        <v>107</v>
      </c>
      <c r="F17" s="94">
        <v>302.56700000000001</v>
      </c>
      <c r="G17" s="95">
        <v>-7.2580200217014159</v>
      </c>
      <c r="H17" s="94">
        <v>302.56700000000001</v>
      </c>
      <c r="I17" s="95">
        <v>-7.2580200217014159</v>
      </c>
      <c r="J17" s="94">
        <v>3577.9490000000001</v>
      </c>
      <c r="K17" s="95">
        <v>3.0745342062240275</v>
      </c>
      <c r="L17" s="19"/>
    </row>
    <row r="18" spans="1:19">
      <c r="A18" s="7"/>
      <c r="B18" s="8"/>
      <c r="C18" s="11"/>
      <c r="D18" s="12"/>
      <c r="E18" s="93" t="s">
        <v>9</v>
      </c>
      <c r="F18" s="94">
        <v>2536.5533770000002</v>
      </c>
      <c r="G18" s="95">
        <v>3.6612462218487889</v>
      </c>
      <c r="H18" s="94">
        <v>2536.5533770000002</v>
      </c>
      <c r="I18" s="95">
        <v>3.6612462218487889</v>
      </c>
      <c r="J18" s="94">
        <v>28217.998377</v>
      </c>
      <c r="K18" s="95">
        <v>7.7411323731881492</v>
      </c>
      <c r="L18" s="19"/>
    </row>
    <row r="19" spans="1:19">
      <c r="A19" s="7"/>
      <c r="B19" s="8"/>
      <c r="C19" s="11"/>
      <c r="D19" s="12"/>
      <c r="E19" s="93" t="s">
        <v>76</v>
      </c>
      <c r="F19" s="94">
        <v>221.62870000000001</v>
      </c>
      <c r="G19" s="95">
        <v>2.2006257594307761</v>
      </c>
      <c r="H19" s="94">
        <v>221.62870000000001</v>
      </c>
      <c r="I19" s="95">
        <v>2.2006257594307761</v>
      </c>
      <c r="J19" s="94">
        <v>2463.5697</v>
      </c>
      <c r="K19" s="95">
        <v>-0.95429754119517263</v>
      </c>
      <c r="L19" s="19"/>
    </row>
    <row r="20" spans="1:19">
      <c r="A20" s="7"/>
      <c r="B20" s="8"/>
      <c r="C20" s="180">
        <f>ABS(F20)</f>
        <v>68.332700000000003</v>
      </c>
      <c r="D20" s="12"/>
      <c r="E20" s="93" t="s">
        <v>104</v>
      </c>
      <c r="F20" s="94">
        <v>68.332700000000003</v>
      </c>
      <c r="G20" s="95">
        <v>5.5535045375555123</v>
      </c>
      <c r="H20" s="94">
        <v>68.332700000000003</v>
      </c>
      <c r="I20" s="95">
        <v>5.5535045375555123</v>
      </c>
      <c r="J20" s="94">
        <v>731.74570000000006</v>
      </c>
      <c r="K20" s="95">
        <v>11.346482465203545</v>
      </c>
      <c r="L20" s="19"/>
    </row>
    <row r="21" spans="1:19">
      <c r="A21" s="7"/>
      <c r="B21" s="8"/>
      <c r="C21" s="11"/>
      <c r="D21" s="12"/>
      <c r="E21" s="96" t="s">
        <v>10</v>
      </c>
      <c r="F21" s="97">
        <f>SUM(F9:F20)</f>
        <v>21765.891200000002</v>
      </c>
      <c r="G21" s="98">
        <v>-9.9519285280142995</v>
      </c>
      <c r="H21" s="97">
        <f>SUM(H9:H20)</f>
        <v>21765.891200000002</v>
      </c>
      <c r="I21" s="98">
        <v>-9.9519285280142995</v>
      </c>
      <c r="J21" s="97">
        <f>SUM(J9:J20)</f>
        <v>245998.12865100001</v>
      </c>
      <c r="K21" s="98">
        <v>-2.0179608418990642</v>
      </c>
      <c r="L21" s="19"/>
    </row>
    <row r="22" spans="1:19">
      <c r="A22" s="7"/>
      <c r="B22" s="8"/>
      <c r="C22" s="11"/>
      <c r="D22" s="12"/>
      <c r="E22" s="99" t="s">
        <v>12</v>
      </c>
      <c r="F22" s="94">
        <v>-380.97890000000001</v>
      </c>
      <c r="G22" s="95">
        <v>-12.182785616921423</v>
      </c>
      <c r="H22" s="94">
        <v>-380.97890000000001</v>
      </c>
      <c r="I22" s="95">
        <v>-12.182785616921423</v>
      </c>
      <c r="J22" s="94">
        <v>-3622.3851199999999</v>
      </c>
      <c r="K22" s="95">
        <v>-16.84162404703574</v>
      </c>
      <c r="L22" s="19"/>
    </row>
    <row r="23" spans="1:19">
      <c r="A23" s="7"/>
      <c r="B23" s="8"/>
      <c r="C23" s="11"/>
      <c r="D23" s="12"/>
      <c r="E23" s="99" t="s">
        <v>85</v>
      </c>
      <c r="F23" s="94">
        <v>-86.108099999999993</v>
      </c>
      <c r="G23" s="95">
        <v>-10.908587638401896</v>
      </c>
      <c r="H23" s="94">
        <v>-86.108099999999993</v>
      </c>
      <c r="I23" s="95">
        <v>-10.908587638401896</v>
      </c>
      <c r="J23" s="94">
        <v>-1168.7573500000001</v>
      </c>
      <c r="K23" s="95">
        <v>-7.0955213978828917</v>
      </c>
      <c r="L23" s="19"/>
    </row>
    <row r="24" spans="1:19">
      <c r="A24" s="7"/>
      <c r="B24" s="8"/>
      <c r="C24" s="11"/>
      <c r="D24" s="12"/>
      <c r="E24" s="99" t="s">
        <v>86</v>
      </c>
      <c r="F24" s="100">
        <v>1342.1767</v>
      </c>
      <c r="G24" s="101" t="s">
        <v>18</v>
      </c>
      <c r="H24" s="100">
        <v>1342.1767</v>
      </c>
      <c r="I24" s="101" t="s">
        <v>18</v>
      </c>
      <c r="J24" s="100">
        <v>11044.309641</v>
      </c>
      <c r="K24" s="101">
        <v>75.636196749066087</v>
      </c>
      <c r="L24" s="19"/>
    </row>
    <row r="25" spans="1:19" ht="16.2" customHeight="1">
      <c r="E25" s="102" t="s">
        <v>13</v>
      </c>
      <c r="F25" s="103">
        <v>22640.980899999999</v>
      </c>
      <c r="G25" s="104">
        <v>-2.0268810489541917</v>
      </c>
      <c r="H25" s="103">
        <v>22640.980899999999</v>
      </c>
      <c r="I25" s="104">
        <v>-2.0268810489541917</v>
      </c>
      <c r="J25" s="103">
        <v>252251.29582199999</v>
      </c>
      <c r="K25" s="104">
        <v>0.20363881879795095</v>
      </c>
      <c r="L25" s="19"/>
    </row>
    <row r="26" spans="1:19" ht="16.2" customHeight="1">
      <c r="E26" s="238" t="s">
        <v>542</v>
      </c>
      <c r="F26" s="238"/>
      <c r="G26" s="238"/>
      <c r="H26" s="238"/>
      <c r="I26" s="238"/>
      <c r="J26" s="238"/>
      <c r="K26" s="238"/>
      <c r="L26" s="19"/>
    </row>
    <row r="27" spans="1:19" ht="16.95" customHeight="1">
      <c r="E27" s="239" t="s">
        <v>58</v>
      </c>
      <c r="F27" s="239"/>
      <c r="G27" s="239"/>
      <c r="H27" s="239"/>
      <c r="I27" s="239"/>
      <c r="J27" s="239"/>
      <c r="K27" s="239"/>
      <c r="L27" s="16"/>
    </row>
    <row r="28" spans="1:19" ht="12.75" customHeight="1">
      <c r="E28" s="239" t="s">
        <v>80</v>
      </c>
      <c r="F28" s="239"/>
      <c r="G28" s="239"/>
      <c r="H28" s="239"/>
      <c r="I28" s="239"/>
      <c r="J28" s="239"/>
      <c r="K28" s="239"/>
      <c r="L28" s="16"/>
    </row>
    <row r="29" spans="1:19" ht="12.75" customHeight="1">
      <c r="E29" s="237" t="s">
        <v>108</v>
      </c>
      <c r="F29" s="237"/>
      <c r="G29" s="237"/>
      <c r="H29" s="237"/>
      <c r="I29" s="237"/>
      <c r="J29" s="237"/>
      <c r="K29" s="237"/>
      <c r="L29" s="16"/>
    </row>
    <row r="30" spans="1:19" ht="12.75" customHeight="1">
      <c r="E30" s="239" t="s">
        <v>109</v>
      </c>
      <c r="F30" s="239"/>
      <c r="G30" s="239"/>
      <c r="H30" s="239"/>
      <c r="I30" s="239"/>
      <c r="J30" s="239"/>
      <c r="K30" s="239"/>
      <c r="L30" s="16"/>
      <c r="M30" s="239"/>
      <c r="N30" s="239"/>
      <c r="O30" s="239"/>
      <c r="P30" s="239"/>
      <c r="Q30" s="239"/>
      <c r="R30" s="239"/>
      <c r="S30" s="239"/>
    </row>
    <row r="31" spans="1:19" ht="12.75" customHeight="1">
      <c r="E31" s="239" t="s">
        <v>110</v>
      </c>
      <c r="F31" s="239"/>
      <c r="G31" s="239"/>
      <c r="H31" s="239"/>
      <c r="I31" s="239"/>
      <c r="J31" s="239"/>
      <c r="K31" s="239"/>
      <c r="L31" s="16"/>
    </row>
    <row r="32" spans="1:19" ht="12.75" customHeight="1">
      <c r="E32" s="237" t="s">
        <v>84</v>
      </c>
      <c r="F32" s="237"/>
      <c r="G32" s="237"/>
      <c r="H32" s="237"/>
      <c r="I32" s="237"/>
      <c r="J32" s="237"/>
      <c r="K32" s="237"/>
      <c r="L32" s="16"/>
    </row>
    <row r="33" spans="5:11" ht="25.5" customHeight="1">
      <c r="E33" s="237" t="s">
        <v>89</v>
      </c>
      <c r="F33" s="237"/>
      <c r="G33" s="237"/>
      <c r="H33" s="237"/>
      <c r="I33" s="237"/>
      <c r="J33" s="237"/>
      <c r="K33" s="237"/>
    </row>
    <row r="34" spans="5:11" ht="12.75" customHeight="1">
      <c r="E34" s="237"/>
      <c r="F34" s="237"/>
      <c r="G34" s="237"/>
      <c r="H34" s="237"/>
      <c r="I34" s="237"/>
      <c r="J34" s="237"/>
      <c r="K34" s="237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30:S30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topLeftCell="D1" zoomScaleNormal="100" workbookViewId="0">
      <selection activeCell="M36" sqref="M36"/>
    </sheetView>
  </sheetViews>
  <sheetFormatPr baseColWidth="10" defaultRowHeight="13.2"/>
  <cols>
    <col min="1" max="1" width="0.109375" style="26" customWidth="1"/>
    <col min="2" max="2" width="2.6640625" style="26" customWidth="1"/>
    <col min="3" max="3" width="23.6640625" style="26" customWidth="1"/>
    <col min="4" max="4" width="1.33203125" style="26" customWidth="1"/>
    <col min="5" max="5" width="58.88671875" style="26" customWidth="1"/>
    <col min="6" max="6" width="1.33203125" style="26" customWidth="1"/>
    <col min="7" max="7" width="58.88671875" style="36" customWidth="1"/>
    <col min="8" max="8" width="11.44140625" style="36"/>
    <col min="9" max="9" width="15.5546875" style="36" customWidth="1"/>
    <col min="10" max="255" width="11.44140625" style="36"/>
    <col min="256" max="256" width="0.109375" style="36" customWidth="1"/>
    <col min="257" max="257" width="2.6640625" style="36" customWidth="1"/>
    <col min="258" max="258" width="18.5546875" style="36" customWidth="1"/>
    <col min="259" max="259" width="1.33203125" style="36" customWidth="1"/>
    <col min="260" max="260" width="58.88671875" style="36" customWidth="1"/>
    <col min="261" max="262" width="11.44140625" style="36"/>
    <col min="263" max="263" width="2.109375" style="36" customWidth="1"/>
    <col min="264" max="264" width="11.44140625" style="36"/>
    <col min="265" max="265" width="9.5546875" style="36" customWidth="1"/>
    <col min="266" max="511" width="11.44140625" style="36"/>
    <col min="512" max="512" width="0.109375" style="36" customWidth="1"/>
    <col min="513" max="513" width="2.6640625" style="36" customWidth="1"/>
    <col min="514" max="514" width="18.5546875" style="36" customWidth="1"/>
    <col min="515" max="515" width="1.33203125" style="36" customWidth="1"/>
    <col min="516" max="516" width="58.88671875" style="36" customWidth="1"/>
    <col min="517" max="518" width="11.44140625" style="36"/>
    <col min="519" max="519" width="2.109375" style="36" customWidth="1"/>
    <col min="520" max="520" width="11.44140625" style="36"/>
    <col min="521" max="521" width="9.5546875" style="36" customWidth="1"/>
    <col min="522" max="767" width="11.44140625" style="36"/>
    <col min="768" max="768" width="0.109375" style="36" customWidth="1"/>
    <col min="769" max="769" width="2.6640625" style="36" customWidth="1"/>
    <col min="770" max="770" width="18.5546875" style="36" customWidth="1"/>
    <col min="771" max="771" width="1.33203125" style="36" customWidth="1"/>
    <col min="772" max="772" width="58.88671875" style="36" customWidth="1"/>
    <col min="773" max="774" width="11.44140625" style="36"/>
    <col min="775" max="775" width="2.109375" style="36" customWidth="1"/>
    <col min="776" max="776" width="11.44140625" style="36"/>
    <col min="777" max="777" width="9.5546875" style="36" customWidth="1"/>
    <col min="778" max="1023" width="11.44140625" style="36"/>
    <col min="1024" max="1024" width="0.109375" style="36" customWidth="1"/>
    <col min="1025" max="1025" width="2.6640625" style="36" customWidth="1"/>
    <col min="1026" max="1026" width="18.5546875" style="36" customWidth="1"/>
    <col min="1027" max="1027" width="1.33203125" style="36" customWidth="1"/>
    <col min="1028" max="1028" width="58.88671875" style="36" customWidth="1"/>
    <col min="1029" max="1030" width="11.44140625" style="36"/>
    <col min="1031" max="1031" width="2.109375" style="36" customWidth="1"/>
    <col min="1032" max="1032" width="11.44140625" style="36"/>
    <col min="1033" max="1033" width="9.5546875" style="36" customWidth="1"/>
    <col min="1034" max="1279" width="11.44140625" style="36"/>
    <col min="1280" max="1280" width="0.109375" style="36" customWidth="1"/>
    <col min="1281" max="1281" width="2.6640625" style="36" customWidth="1"/>
    <col min="1282" max="1282" width="18.5546875" style="36" customWidth="1"/>
    <col min="1283" max="1283" width="1.33203125" style="36" customWidth="1"/>
    <col min="1284" max="1284" width="58.88671875" style="36" customWidth="1"/>
    <col min="1285" max="1286" width="11.44140625" style="36"/>
    <col min="1287" max="1287" width="2.109375" style="36" customWidth="1"/>
    <col min="1288" max="1288" width="11.44140625" style="36"/>
    <col min="1289" max="1289" width="9.5546875" style="36" customWidth="1"/>
    <col min="1290" max="1535" width="11.44140625" style="36"/>
    <col min="1536" max="1536" width="0.109375" style="36" customWidth="1"/>
    <col min="1537" max="1537" width="2.6640625" style="36" customWidth="1"/>
    <col min="1538" max="1538" width="18.5546875" style="36" customWidth="1"/>
    <col min="1539" max="1539" width="1.33203125" style="36" customWidth="1"/>
    <col min="1540" max="1540" width="58.88671875" style="36" customWidth="1"/>
    <col min="1541" max="1542" width="11.44140625" style="36"/>
    <col min="1543" max="1543" width="2.109375" style="36" customWidth="1"/>
    <col min="1544" max="1544" width="11.44140625" style="36"/>
    <col min="1545" max="1545" width="9.5546875" style="36" customWidth="1"/>
    <col min="1546" max="1791" width="11.44140625" style="36"/>
    <col min="1792" max="1792" width="0.109375" style="36" customWidth="1"/>
    <col min="1793" max="1793" width="2.6640625" style="36" customWidth="1"/>
    <col min="1794" max="1794" width="18.5546875" style="36" customWidth="1"/>
    <col min="1795" max="1795" width="1.33203125" style="36" customWidth="1"/>
    <col min="1796" max="1796" width="58.88671875" style="36" customWidth="1"/>
    <col min="1797" max="1798" width="11.44140625" style="36"/>
    <col min="1799" max="1799" width="2.109375" style="36" customWidth="1"/>
    <col min="1800" max="1800" width="11.44140625" style="36"/>
    <col min="1801" max="1801" width="9.5546875" style="36" customWidth="1"/>
    <col min="1802" max="2047" width="11.44140625" style="36"/>
    <col min="2048" max="2048" width="0.109375" style="36" customWidth="1"/>
    <col min="2049" max="2049" width="2.6640625" style="36" customWidth="1"/>
    <col min="2050" max="2050" width="18.5546875" style="36" customWidth="1"/>
    <col min="2051" max="2051" width="1.33203125" style="36" customWidth="1"/>
    <col min="2052" max="2052" width="58.88671875" style="36" customWidth="1"/>
    <col min="2053" max="2054" width="11.44140625" style="36"/>
    <col min="2055" max="2055" width="2.109375" style="36" customWidth="1"/>
    <col min="2056" max="2056" width="11.44140625" style="36"/>
    <col min="2057" max="2057" width="9.5546875" style="36" customWidth="1"/>
    <col min="2058" max="2303" width="11.44140625" style="36"/>
    <col min="2304" max="2304" width="0.109375" style="36" customWidth="1"/>
    <col min="2305" max="2305" width="2.6640625" style="36" customWidth="1"/>
    <col min="2306" max="2306" width="18.5546875" style="36" customWidth="1"/>
    <col min="2307" max="2307" width="1.33203125" style="36" customWidth="1"/>
    <col min="2308" max="2308" width="58.88671875" style="36" customWidth="1"/>
    <col min="2309" max="2310" width="11.44140625" style="36"/>
    <col min="2311" max="2311" width="2.109375" style="36" customWidth="1"/>
    <col min="2312" max="2312" width="11.44140625" style="36"/>
    <col min="2313" max="2313" width="9.5546875" style="36" customWidth="1"/>
    <col min="2314" max="2559" width="11.44140625" style="36"/>
    <col min="2560" max="2560" width="0.109375" style="36" customWidth="1"/>
    <col min="2561" max="2561" width="2.6640625" style="36" customWidth="1"/>
    <col min="2562" max="2562" width="18.5546875" style="36" customWidth="1"/>
    <col min="2563" max="2563" width="1.33203125" style="36" customWidth="1"/>
    <col min="2564" max="2564" width="58.88671875" style="36" customWidth="1"/>
    <col min="2565" max="2566" width="11.44140625" style="36"/>
    <col min="2567" max="2567" width="2.109375" style="36" customWidth="1"/>
    <col min="2568" max="2568" width="11.44140625" style="36"/>
    <col min="2569" max="2569" width="9.5546875" style="36" customWidth="1"/>
    <col min="2570" max="2815" width="11.44140625" style="36"/>
    <col min="2816" max="2816" width="0.109375" style="36" customWidth="1"/>
    <col min="2817" max="2817" width="2.6640625" style="36" customWidth="1"/>
    <col min="2818" max="2818" width="18.5546875" style="36" customWidth="1"/>
    <col min="2819" max="2819" width="1.33203125" style="36" customWidth="1"/>
    <col min="2820" max="2820" width="58.88671875" style="36" customWidth="1"/>
    <col min="2821" max="2822" width="11.44140625" style="36"/>
    <col min="2823" max="2823" width="2.109375" style="36" customWidth="1"/>
    <col min="2824" max="2824" width="11.44140625" style="36"/>
    <col min="2825" max="2825" width="9.5546875" style="36" customWidth="1"/>
    <col min="2826" max="3071" width="11.44140625" style="36"/>
    <col min="3072" max="3072" width="0.109375" style="36" customWidth="1"/>
    <col min="3073" max="3073" width="2.6640625" style="36" customWidth="1"/>
    <col min="3074" max="3074" width="18.5546875" style="36" customWidth="1"/>
    <col min="3075" max="3075" width="1.33203125" style="36" customWidth="1"/>
    <col min="3076" max="3076" width="58.88671875" style="36" customWidth="1"/>
    <col min="3077" max="3078" width="11.44140625" style="36"/>
    <col min="3079" max="3079" width="2.109375" style="36" customWidth="1"/>
    <col min="3080" max="3080" width="11.44140625" style="36"/>
    <col min="3081" max="3081" width="9.5546875" style="36" customWidth="1"/>
    <col min="3082" max="3327" width="11.44140625" style="36"/>
    <col min="3328" max="3328" width="0.109375" style="36" customWidth="1"/>
    <col min="3329" max="3329" width="2.6640625" style="36" customWidth="1"/>
    <col min="3330" max="3330" width="18.5546875" style="36" customWidth="1"/>
    <col min="3331" max="3331" width="1.33203125" style="36" customWidth="1"/>
    <col min="3332" max="3332" width="58.88671875" style="36" customWidth="1"/>
    <col min="3333" max="3334" width="11.44140625" style="36"/>
    <col min="3335" max="3335" width="2.109375" style="36" customWidth="1"/>
    <col min="3336" max="3336" width="11.44140625" style="36"/>
    <col min="3337" max="3337" width="9.5546875" style="36" customWidth="1"/>
    <col min="3338" max="3583" width="11.44140625" style="36"/>
    <col min="3584" max="3584" width="0.109375" style="36" customWidth="1"/>
    <col min="3585" max="3585" width="2.6640625" style="36" customWidth="1"/>
    <col min="3586" max="3586" width="18.5546875" style="36" customWidth="1"/>
    <col min="3587" max="3587" width="1.33203125" style="36" customWidth="1"/>
    <col min="3588" max="3588" width="58.88671875" style="36" customWidth="1"/>
    <col min="3589" max="3590" width="11.44140625" style="36"/>
    <col min="3591" max="3591" width="2.109375" style="36" customWidth="1"/>
    <col min="3592" max="3592" width="11.44140625" style="36"/>
    <col min="3593" max="3593" width="9.5546875" style="36" customWidth="1"/>
    <col min="3594" max="3839" width="11.44140625" style="36"/>
    <col min="3840" max="3840" width="0.109375" style="36" customWidth="1"/>
    <col min="3841" max="3841" width="2.6640625" style="36" customWidth="1"/>
    <col min="3842" max="3842" width="18.5546875" style="36" customWidth="1"/>
    <col min="3843" max="3843" width="1.33203125" style="36" customWidth="1"/>
    <col min="3844" max="3844" width="58.88671875" style="36" customWidth="1"/>
    <col min="3845" max="3846" width="11.44140625" style="36"/>
    <col min="3847" max="3847" width="2.109375" style="36" customWidth="1"/>
    <col min="3848" max="3848" width="11.44140625" style="36"/>
    <col min="3849" max="3849" width="9.5546875" style="36" customWidth="1"/>
    <col min="3850" max="4095" width="11.44140625" style="36"/>
    <col min="4096" max="4096" width="0.109375" style="36" customWidth="1"/>
    <col min="4097" max="4097" width="2.6640625" style="36" customWidth="1"/>
    <col min="4098" max="4098" width="18.5546875" style="36" customWidth="1"/>
    <col min="4099" max="4099" width="1.33203125" style="36" customWidth="1"/>
    <col min="4100" max="4100" width="58.88671875" style="36" customWidth="1"/>
    <col min="4101" max="4102" width="11.44140625" style="36"/>
    <col min="4103" max="4103" width="2.109375" style="36" customWidth="1"/>
    <col min="4104" max="4104" width="11.44140625" style="36"/>
    <col min="4105" max="4105" width="9.5546875" style="36" customWidth="1"/>
    <col min="4106" max="4351" width="11.44140625" style="36"/>
    <col min="4352" max="4352" width="0.109375" style="36" customWidth="1"/>
    <col min="4353" max="4353" width="2.6640625" style="36" customWidth="1"/>
    <col min="4354" max="4354" width="18.5546875" style="36" customWidth="1"/>
    <col min="4355" max="4355" width="1.33203125" style="36" customWidth="1"/>
    <col min="4356" max="4356" width="58.88671875" style="36" customWidth="1"/>
    <col min="4357" max="4358" width="11.44140625" style="36"/>
    <col min="4359" max="4359" width="2.109375" style="36" customWidth="1"/>
    <col min="4360" max="4360" width="11.44140625" style="36"/>
    <col min="4361" max="4361" width="9.5546875" style="36" customWidth="1"/>
    <col min="4362" max="4607" width="11.44140625" style="36"/>
    <col min="4608" max="4608" width="0.109375" style="36" customWidth="1"/>
    <col min="4609" max="4609" width="2.6640625" style="36" customWidth="1"/>
    <col min="4610" max="4610" width="18.5546875" style="36" customWidth="1"/>
    <col min="4611" max="4611" width="1.33203125" style="36" customWidth="1"/>
    <col min="4612" max="4612" width="58.88671875" style="36" customWidth="1"/>
    <col min="4613" max="4614" width="11.44140625" style="36"/>
    <col min="4615" max="4615" width="2.109375" style="36" customWidth="1"/>
    <col min="4616" max="4616" width="11.44140625" style="36"/>
    <col min="4617" max="4617" width="9.5546875" style="36" customWidth="1"/>
    <col min="4618" max="4863" width="11.44140625" style="36"/>
    <col min="4864" max="4864" width="0.109375" style="36" customWidth="1"/>
    <col min="4865" max="4865" width="2.6640625" style="36" customWidth="1"/>
    <col min="4866" max="4866" width="18.5546875" style="36" customWidth="1"/>
    <col min="4867" max="4867" width="1.33203125" style="36" customWidth="1"/>
    <col min="4868" max="4868" width="58.88671875" style="36" customWidth="1"/>
    <col min="4869" max="4870" width="11.44140625" style="36"/>
    <col min="4871" max="4871" width="2.109375" style="36" customWidth="1"/>
    <col min="4872" max="4872" width="11.44140625" style="36"/>
    <col min="4873" max="4873" width="9.5546875" style="36" customWidth="1"/>
    <col min="4874" max="5119" width="11.44140625" style="36"/>
    <col min="5120" max="5120" width="0.109375" style="36" customWidth="1"/>
    <col min="5121" max="5121" width="2.6640625" style="36" customWidth="1"/>
    <col min="5122" max="5122" width="18.5546875" style="36" customWidth="1"/>
    <col min="5123" max="5123" width="1.33203125" style="36" customWidth="1"/>
    <col min="5124" max="5124" width="58.88671875" style="36" customWidth="1"/>
    <col min="5125" max="5126" width="11.44140625" style="36"/>
    <col min="5127" max="5127" width="2.109375" style="36" customWidth="1"/>
    <col min="5128" max="5128" width="11.44140625" style="36"/>
    <col min="5129" max="5129" width="9.5546875" style="36" customWidth="1"/>
    <col min="5130" max="5375" width="11.44140625" style="36"/>
    <col min="5376" max="5376" width="0.109375" style="36" customWidth="1"/>
    <col min="5377" max="5377" width="2.6640625" style="36" customWidth="1"/>
    <col min="5378" max="5378" width="18.5546875" style="36" customWidth="1"/>
    <col min="5379" max="5379" width="1.33203125" style="36" customWidth="1"/>
    <col min="5380" max="5380" width="58.88671875" style="36" customWidth="1"/>
    <col min="5381" max="5382" width="11.44140625" style="36"/>
    <col min="5383" max="5383" width="2.109375" style="36" customWidth="1"/>
    <col min="5384" max="5384" width="11.44140625" style="36"/>
    <col min="5385" max="5385" width="9.5546875" style="36" customWidth="1"/>
    <col min="5386" max="5631" width="11.44140625" style="36"/>
    <col min="5632" max="5632" width="0.109375" style="36" customWidth="1"/>
    <col min="5633" max="5633" width="2.6640625" style="36" customWidth="1"/>
    <col min="5634" max="5634" width="18.5546875" style="36" customWidth="1"/>
    <col min="5635" max="5635" width="1.33203125" style="36" customWidth="1"/>
    <col min="5636" max="5636" width="58.88671875" style="36" customWidth="1"/>
    <col min="5637" max="5638" width="11.44140625" style="36"/>
    <col min="5639" max="5639" width="2.109375" style="36" customWidth="1"/>
    <col min="5640" max="5640" width="11.44140625" style="36"/>
    <col min="5641" max="5641" width="9.5546875" style="36" customWidth="1"/>
    <col min="5642" max="5887" width="11.44140625" style="36"/>
    <col min="5888" max="5888" width="0.109375" style="36" customWidth="1"/>
    <col min="5889" max="5889" width="2.6640625" style="36" customWidth="1"/>
    <col min="5890" max="5890" width="18.5546875" style="36" customWidth="1"/>
    <col min="5891" max="5891" width="1.33203125" style="36" customWidth="1"/>
    <col min="5892" max="5892" width="58.88671875" style="36" customWidth="1"/>
    <col min="5893" max="5894" width="11.44140625" style="36"/>
    <col min="5895" max="5895" width="2.109375" style="36" customWidth="1"/>
    <col min="5896" max="5896" width="11.44140625" style="36"/>
    <col min="5897" max="5897" width="9.5546875" style="36" customWidth="1"/>
    <col min="5898" max="6143" width="11.44140625" style="36"/>
    <col min="6144" max="6144" width="0.109375" style="36" customWidth="1"/>
    <col min="6145" max="6145" width="2.6640625" style="36" customWidth="1"/>
    <col min="6146" max="6146" width="18.5546875" style="36" customWidth="1"/>
    <col min="6147" max="6147" width="1.33203125" style="36" customWidth="1"/>
    <col min="6148" max="6148" width="58.88671875" style="36" customWidth="1"/>
    <col min="6149" max="6150" width="11.44140625" style="36"/>
    <col min="6151" max="6151" width="2.109375" style="36" customWidth="1"/>
    <col min="6152" max="6152" width="11.44140625" style="36"/>
    <col min="6153" max="6153" width="9.5546875" style="36" customWidth="1"/>
    <col min="6154" max="6399" width="11.44140625" style="36"/>
    <col min="6400" max="6400" width="0.109375" style="36" customWidth="1"/>
    <col min="6401" max="6401" width="2.6640625" style="36" customWidth="1"/>
    <col min="6402" max="6402" width="18.5546875" style="36" customWidth="1"/>
    <col min="6403" max="6403" width="1.33203125" style="36" customWidth="1"/>
    <col min="6404" max="6404" width="58.88671875" style="36" customWidth="1"/>
    <col min="6405" max="6406" width="11.44140625" style="36"/>
    <col min="6407" max="6407" width="2.109375" style="36" customWidth="1"/>
    <col min="6408" max="6408" width="11.44140625" style="36"/>
    <col min="6409" max="6409" width="9.5546875" style="36" customWidth="1"/>
    <col min="6410" max="6655" width="11.44140625" style="36"/>
    <col min="6656" max="6656" width="0.109375" style="36" customWidth="1"/>
    <col min="6657" max="6657" width="2.6640625" style="36" customWidth="1"/>
    <col min="6658" max="6658" width="18.5546875" style="36" customWidth="1"/>
    <col min="6659" max="6659" width="1.33203125" style="36" customWidth="1"/>
    <col min="6660" max="6660" width="58.88671875" style="36" customWidth="1"/>
    <col min="6661" max="6662" width="11.44140625" style="36"/>
    <col min="6663" max="6663" width="2.109375" style="36" customWidth="1"/>
    <col min="6664" max="6664" width="11.44140625" style="36"/>
    <col min="6665" max="6665" width="9.5546875" style="36" customWidth="1"/>
    <col min="6666" max="6911" width="11.44140625" style="36"/>
    <col min="6912" max="6912" width="0.109375" style="36" customWidth="1"/>
    <col min="6913" max="6913" width="2.6640625" style="36" customWidth="1"/>
    <col min="6914" max="6914" width="18.5546875" style="36" customWidth="1"/>
    <col min="6915" max="6915" width="1.33203125" style="36" customWidth="1"/>
    <col min="6916" max="6916" width="58.88671875" style="36" customWidth="1"/>
    <col min="6917" max="6918" width="11.44140625" style="36"/>
    <col min="6919" max="6919" width="2.109375" style="36" customWidth="1"/>
    <col min="6920" max="6920" width="11.44140625" style="36"/>
    <col min="6921" max="6921" width="9.5546875" style="36" customWidth="1"/>
    <col min="6922" max="7167" width="11.44140625" style="36"/>
    <col min="7168" max="7168" width="0.109375" style="36" customWidth="1"/>
    <col min="7169" max="7169" width="2.6640625" style="36" customWidth="1"/>
    <col min="7170" max="7170" width="18.5546875" style="36" customWidth="1"/>
    <col min="7171" max="7171" width="1.33203125" style="36" customWidth="1"/>
    <col min="7172" max="7172" width="58.88671875" style="36" customWidth="1"/>
    <col min="7173" max="7174" width="11.44140625" style="36"/>
    <col min="7175" max="7175" width="2.109375" style="36" customWidth="1"/>
    <col min="7176" max="7176" width="11.44140625" style="36"/>
    <col min="7177" max="7177" width="9.5546875" style="36" customWidth="1"/>
    <col min="7178" max="7423" width="11.44140625" style="36"/>
    <col min="7424" max="7424" width="0.109375" style="36" customWidth="1"/>
    <col min="7425" max="7425" width="2.6640625" style="36" customWidth="1"/>
    <col min="7426" max="7426" width="18.5546875" style="36" customWidth="1"/>
    <col min="7427" max="7427" width="1.33203125" style="36" customWidth="1"/>
    <col min="7428" max="7428" width="58.88671875" style="36" customWidth="1"/>
    <col min="7429" max="7430" width="11.44140625" style="36"/>
    <col min="7431" max="7431" width="2.109375" style="36" customWidth="1"/>
    <col min="7432" max="7432" width="11.44140625" style="36"/>
    <col min="7433" max="7433" width="9.5546875" style="36" customWidth="1"/>
    <col min="7434" max="7679" width="11.44140625" style="36"/>
    <col min="7680" max="7680" width="0.109375" style="36" customWidth="1"/>
    <col min="7681" max="7681" width="2.6640625" style="36" customWidth="1"/>
    <col min="7682" max="7682" width="18.5546875" style="36" customWidth="1"/>
    <col min="7683" max="7683" width="1.33203125" style="36" customWidth="1"/>
    <col min="7684" max="7684" width="58.88671875" style="36" customWidth="1"/>
    <col min="7685" max="7686" width="11.44140625" style="36"/>
    <col min="7687" max="7687" width="2.109375" style="36" customWidth="1"/>
    <col min="7688" max="7688" width="11.44140625" style="36"/>
    <col min="7689" max="7689" width="9.5546875" style="36" customWidth="1"/>
    <col min="7690" max="7935" width="11.44140625" style="36"/>
    <col min="7936" max="7936" width="0.109375" style="36" customWidth="1"/>
    <col min="7937" max="7937" width="2.6640625" style="36" customWidth="1"/>
    <col min="7938" max="7938" width="18.5546875" style="36" customWidth="1"/>
    <col min="7939" max="7939" width="1.33203125" style="36" customWidth="1"/>
    <col min="7940" max="7940" width="58.88671875" style="36" customWidth="1"/>
    <col min="7941" max="7942" width="11.44140625" style="36"/>
    <col min="7943" max="7943" width="2.109375" style="36" customWidth="1"/>
    <col min="7944" max="7944" width="11.44140625" style="36"/>
    <col min="7945" max="7945" width="9.5546875" style="36" customWidth="1"/>
    <col min="7946" max="8191" width="11.44140625" style="36"/>
    <col min="8192" max="8192" width="0.109375" style="36" customWidth="1"/>
    <col min="8193" max="8193" width="2.6640625" style="36" customWidth="1"/>
    <col min="8194" max="8194" width="18.5546875" style="36" customWidth="1"/>
    <col min="8195" max="8195" width="1.33203125" style="36" customWidth="1"/>
    <col min="8196" max="8196" width="58.88671875" style="36" customWidth="1"/>
    <col min="8197" max="8198" width="11.44140625" style="36"/>
    <col min="8199" max="8199" width="2.109375" style="36" customWidth="1"/>
    <col min="8200" max="8200" width="11.44140625" style="36"/>
    <col min="8201" max="8201" width="9.5546875" style="36" customWidth="1"/>
    <col min="8202" max="8447" width="11.44140625" style="36"/>
    <col min="8448" max="8448" width="0.109375" style="36" customWidth="1"/>
    <col min="8449" max="8449" width="2.6640625" style="36" customWidth="1"/>
    <col min="8450" max="8450" width="18.5546875" style="36" customWidth="1"/>
    <col min="8451" max="8451" width="1.33203125" style="36" customWidth="1"/>
    <col min="8452" max="8452" width="58.88671875" style="36" customWidth="1"/>
    <col min="8453" max="8454" width="11.44140625" style="36"/>
    <col min="8455" max="8455" width="2.109375" style="36" customWidth="1"/>
    <col min="8456" max="8456" width="11.44140625" style="36"/>
    <col min="8457" max="8457" width="9.5546875" style="36" customWidth="1"/>
    <col min="8458" max="8703" width="11.44140625" style="36"/>
    <col min="8704" max="8704" width="0.109375" style="36" customWidth="1"/>
    <col min="8705" max="8705" width="2.6640625" style="36" customWidth="1"/>
    <col min="8706" max="8706" width="18.5546875" style="36" customWidth="1"/>
    <col min="8707" max="8707" width="1.33203125" style="36" customWidth="1"/>
    <col min="8708" max="8708" width="58.88671875" style="36" customWidth="1"/>
    <col min="8709" max="8710" width="11.44140625" style="36"/>
    <col min="8711" max="8711" width="2.109375" style="36" customWidth="1"/>
    <col min="8712" max="8712" width="11.44140625" style="36"/>
    <col min="8713" max="8713" width="9.5546875" style="36" customWidth="1"/>
    <col min="8714" max="8959" width="11.44140625" style="36"/>
    <col min="8960" max="8960" width="0.109375" style="36" customWidth="1"/>
    <col min="8961" max="8961" width="2.6640625" style="36" customWidth="1"/>
    <col min="8962" max="8962" width="18.5546875" style="36" customWidth="1"/>
    <col min="8963" max="8963" width="1.33203125" style="36" customWidth="1"/>
    <col min="8964" max="8964" width="58.88671875" style="36" customWidth="1"/>
    <col min="8965" max="8966" width="11.44140625" style="36"/>
    <col min="8967" max="8967" width="2.109375" style="36" customWidth="1"/>
    <col min="8968" max="8968" width="11.44140625" style="36"/>
    <col min="8969" max="8969" width="9.5546875" style="36" customWidth="1"/>
    <col min="8970" max="9215" width="11.44140625" style="36"/>
    <col min="9216" max="9216" width="0.109375" style="36" customWidth="1"/>
    <col min="9217" max="9217" width="2.6640625" style="36" customWidth="1"/>
    <col min="9218" max="9218" width="18.5546875" style="36" customWidth="1"/>
    <col min="9219" max="9219" width="1.33203125" style="36" customWidth="1"/>
    <col min="9220" max="9220" width="58.88671875" style="36" customWidth="1"/>
    <col min="9221" max="9222" width="11.44140625" style="36"/>
    <col min="9223" max="9223" width="2.109375" style="36" customWidth="1"/>
    <col min="9224" max="9224" width="11.44140625" style="36"/>
    <col min="9225" max="9225" width="9.5546875" style="36" customWidth="1"/>
    <col min="9226" max="9471" width="11.44140625" style="36"/>
    <col min="9472" max="9472" width="0.109375" style="36" customWidth="1"/>
    <col min="9473" max="9473" width="2.6640625" style="36" customWidth="1"/>
    <col min="9474" max="9474" width="18.5546875" style="36" customWidth="1"/>
    <col min="9475" max="9475" width="1.33203125" style="36" customWidth="1"/>
    <col min="9476" max="9476" width="58.88671875" style="36" customWidth="1"/>
    <col min="9477" max="9478" width="11.44140625" style="36"/>
    <col min="9479" max="9479" width="2.109375" style="36" customWidth="1"/>
    <col min="9480" max="9480" width="11.44140625" style="36"/>
    <col min="9481" max="9481" width="9.5546875" style="36" customWidth="1"/>
    <col min="9482" max="9727" width="11.44140625" style="36"/>
    <col min="9728" max="9728" width="0.109375" style="36" customWidth="1"/>
    <col min="9729" max="9729" width="2.6640625" style="36" customWidth="1"/>
    <col min="9730" max="9730" width="18.5546875" style="36" customWidth="1"/>
    <col min="9731" max="9731" width="1.33203125" style="36" customWidth="1"/>
    <col min="9732" max="9732" width="58.88671875" style="36" customWidth="1"/>
    <col min="9733" max="9734" width="11.44140625" style="36"/>
    <col min="9735" max="9735" width="2.109375" style="36" customWidth="1"/>
    <col min="9736" max="9736" width="11.44140625" style="36"/>
    <col min="9737" max="9737" width="9.5546875" style="36" customWidth="1"/>
    <col min="9738" max="9983" width="11.44140625" style="36"/>
    <col min="9984" max="9984" width="0.109375" style="36" customWidth="1"/>
    <col min="9985" max="9985" width="2.6640625" style="36" customWidth="1"/>
    <col min="9986" max="9986" width="18.5546875" style="36" customWidth="1"/>
    <col min="9987" max="9987" width="1.33203125" style="36" customWidth="1"/>
    <col min="9988" max="9988" width="58.88671875" style="36" customWidth="1"/>
    <col min="9989" max="9990" width="11.44140625" style="36"/>
    <col min="9991" max="9991" width="2.109375" style="36" customWidth="1"/>
    <col min="9992" max="9992" width="11.44140625" style="36"/>
    <col min="9993" max="9993" width="9.5546875" style="36" customWidth="1"/>
    <col min="9994" max="10239" width="11.44140625" style="36"/>
    <col min="10240" max="10240" width="0.109375" style="36" customWidth="1"/>
    <col min="10241" max="10241" width="2.6640625" style="36" customWidth="1"/>
    <col min="10242" max="10242" width="18.5546875" style="36" customWidth="1"/>
    <col min="10243" max="10243" width="1.33203125" style="36" customWidth="1"/>
    <col min="10244" max="10244" width="58.88671875" style="36" customWidth="1"/>
    <col min="10245" max="10246" width="11.44140625" style="36"/>
    <col min="10247" max="10247" width="2.109375" style="36" customWidth="1"/>
    <col min="10248" max="10248" width="11.44140625" style="36"/>
    <col min="10249" max="10249" width="9.5546875" style="36" customWidth="1"/>
    <col min="10250" max="10495" width="11.44140625" style="36"/>
    <col min="10496" max="10496" width="0.109375" style="36" customWidth="1"/>
    <col min="10497" max="10497" width="2.6640625" style="36" customWidth="1"/>
    <col min="10498" max="10498" width="18.5546875" style="36" customWidth="1"/>
    <col min="10499" max="10499" width="1.33203125" style="36" customWidth="1"/>
    <col min="10500" max="10500" width="58.88671875" style="36" customWidth="1"/>
    <col min="10501" max="10502" width="11.44140625" style="36"/>
    <col min="10503" max="10503" width="2.109375" style="36" customWidth="1"/>
    <col min="10504" max="10504" width="11.44140625" style="36"/>
    <col min="10505" max="10505" width="9.5546875" style="36" customWidth="1"/>
    <col min="10506" max="10751" width="11.44140625" style="36"/>
    <col min="10752" max="10752" width="0.109375" style="36" customWidth="1"/>
    <col min="10753" max="10753" width="2.6640625" style="36" customWidth="1"/>
    <col min="10754" max="10754" width="18.5546875" style="36" customWidth="1"/>
    <col min="10755" max="10755" width="1.33203125" style="36" customWidth="1"/>
    <col min="10756" max="10756" width="58.88671875" style="36" customWidth="1"/>
    <col min="10757" max="10758" width="11.44140625" style="36"/>
    <col min="10759" max="10759" width="2.109375" style="36" customWidth="1"/>
    <col min="10760" max="10760" width="11.44140625" style="36"/>
    <col min="10761" max="10761" width="9.5546875" style="36" customWidth="1"/>
    <col min="10762" max="11007" width="11.44140625" style="36"/>
    <col min="11008" max="11008" width="0.109375" style="36" customWidth="1"/>
    <col min="11009" max="11009" width="2.6640625" style="36" customWidth="1"/>
    <col min="11010" max="11010" width="18.5546875" style="36" customWidth="1"/>
    <col min="11011" max="11011" width="1.33203125" style="36" customWidth="1"/>
    <col min="11012" max="11012" width="58.88671875" style="36" customWidth="1"/>
    <col min="11013" max="11014" width="11.44140625" style="36"/>
    <col min="11015" max="11015" width="2.109375" style="36" customWidth="1"/>
    <col min="11016" max="11016" width="11.44140625" style="36"/>
    <col min="11017" max="11017" width="9.5546875" style="36" customWidth="1"/>
    <col min="11018" max="11263" width="11.44140625" style="36"/>
    <col min="11264" max="11264" width="0.109375" style="36" customWidth="1"/>
    <col min="11265" max="11265" width="2.6640625" style="36" customWidth="1"/>
    <col min="11266" max="11266" width="18.5546875" style="36" customWidth="1"/>
    <col min="11267" max="11267" width="1.33203125" style="36" customWidth="1"/>
    <col min="11268" max="11268" width="58.88671875" style="36" customWidth="1"/>
    <col min="11269" max="11270" width="11.44140625" style="36"/>
    <col min="11271" max="11271" width="2.109375" style="36" customWidth="1"/>
    <col min="11272" max="11272" width="11.44140625" style="36"/>
    <col min="11273" max="11273" width="9.5546875" style="36" customWidth="1"/>
    <col min="11274" max="11519" width="11.44140625" style="36"/>
    <col min="11520" max="11520" width="0.109375" style="36" customWidth="1"/>
    <col min="11521" max="11521" width="2.6640625" style="36" customWidth="1"/>
    <col min="11522" max="11522" width="18.5546875" style="36" customWidth="1"/>
    <col min="11523" max="11523" width="1.33203125" style="36" customWidth="1"/>
    <col min="11524" max="11524" width="58.88671875" style="36" customWidth="1"/>
    <col min="11525" max="11526" width="11.44140625" style="36"/>
    <col min="11527" max="11527" width="2.109375" style="36" customWidth="1"/>
    <col min="11528" max="11528" width="11.44140625" style="36"/>
    <col min="11529" max="11529" width="9.5546875" style="36" customWidth="1"/>
    <col min="11530" max="11775" width="11.44140625" style="36"/>
    <col min="11776" max="11776" width="0.109375" style="36" customWidth="1"/>
    <col min="11777" max="11777" width="2.6640625" style="36" customWidth="1"/>
    <col min="11778" max="11778" width="18.5546875" style="36" customWidth="1"/>
    <col min="11779" max="11779" width="1.33203125" style="36" customWidth="1"/>
    <col min="11780" max="11780" width="58.88671875" style="36" customWidth="1"/>
    <col min="11781" max="11782" width="11.44140625" style="36"/>
    <col min="11783" max="11783" width="2.109375" style="36" customWidth="1"/>
    <col min="11784" max="11784" width="11.44140625" style="36"/>
    <col min="11785" max="11785" width="9.5546875" style="36" customWidth="1"/>
    <col min="11786" max="12031" width="11.44140625" style="36"/>
    <col min="12032" max="12032" width="0.109375" style="36" customWidth="1"/>
    <col min="12033" max="12033" width="2.6640625" style="36" customWidth="1"/>
    <col min="12034" max="12034" width="18.5546875" style="36" customWidth="1"/>
    <col min="12035" max="12035" width="1.33203125" style="36" customWidth="1"/>
    <col min="12036" max="12036" width="58.88671875" style="36" customWidth="1"/>
    <col min="12037" max="12038" width="11.44140625" style="36"/>
    <col min="12039" max="12039" width="2.109375" style="36" customWidth="1"/>
    <col min="12040" max="12040" width="11.44140625" style="36"/>
    <col min="12041" max="12041" width="9.5546875" style="36" customWidth="1"/>
    <col min="12042" max="12287" width="11.44140625" style="36"/>
    <col min="12288" max="12288" width="0.109375" style="36" customWidth="1"/>
    <col min="12289" max="12289" width="2.6640625" style="36" customWidth="1"/>
    <col min="12290" max="12290" width="18.5546875" style="36" customWidth="1"/>
    <col min="12291" max="12291" width="1.33203125" style="36" customWidth="1"/>
    <col min="12292" max="12292" width="58.88671875" style="36" customWidth="1"/>
    <col min="12293" max="12294" width="11.44140625" style="36"/>
    <col min="12295" max="12295" width="2.109375" style="36" customWidth="1"/>
    <col min="12296" max="12296" width="11.44140625" style="36"/>
    <col min="12297" max="12297" width="9.5546875" style="36" customWidth="1"/>
    <col min="12298" max="12543" width="11.44140625" style="36"/>
    <col min="12544" max="12544" width="0.109375" style="36" customWidth="1"/>
    <col min="12545" max="12545" width="2.6640625" style="36" customWidth="1"/>
    <col min="12546" max="12546" width="18.5546875" style="36" customWidth="1"/>
    <col min="12547" max="12547" width="1.33203125" style="36" customWidth="1"/>
    <col min="12548" max="12548" width="58.88671875" style="36" customWidth="1"/>
    <col min="12549" max="12550" width="11.44140625" style="36"/>
    <col min="12551" max="12551" width="2.109375" style="36" customWidth="1"/>
    <col min="12552" max="12552" width="11.44140625" style="36"/>
    <col min="12553" max="12553" width="9.5546875" style="36" customWidth="1"/>
    <col min="12554" max="12799" width="11.44140625" style="36"/>
    <col min="12800" max="12800" width="0.109375" style="36" customWidth="1"/>
    <col min="12801" max="12801" width="2.6640625" style="36" customWidth="1"/>
    <col min="12802" max="12802" width="18.5546875" style="36" customWidth="1"/>
    <col min="12803" max="12803" width="1.33203125" style="36" customWidth="1"/>
    <col min="12804" max="12804" width="58.88671875" style="36" customWidth="1"/>
    <col min="12805" max="12806" width="11.44140625" style="36"/>
    <col min="12807" max="12807" width="2.109375" style="36" customWidth="1"/>
    <col min="12808" max="12808" width="11.44140625" style="36"/>
    <col min="12809" max="12809" width="9.5546875" style="36" customWidth="1"/>
    <col min="12810" max="13055" width="11.44140625" style="36"/>
    <col min="13056" max="13056" width="0.109375" style="36" customWidth="1"/>
    <col min="13057" max="13057" width="2.6640625" style="36" customWidth="1"/>
    <col min="13058" max="13058" width="18.5546875" style="36" customWidth="1"/>
    <col min="13059" max="13059" width="1.33203125" style="36" customWidth="1"/>
    <col min="13060" max="13060" width="58.88671875" style="36" customWidth="1"/>
    <col min="13061" max="13062" width="11.44140625" style="36"/>
    <col min="13063" max="13063" width="2.109375" style="36" customWidth="1"/>
    <col min="13064" max="13064" width="11.44140625" style="36"/>
    <col min="13065" max="13065" width="9.5546875" style="36" customWidth="1"/>
    <col min="13066" max="13311" width="11.44140625" style="36"/>
    <col min="13312" max="13312" width="0.109375" style="36" customWidth="1"/>
    <col min="13313" max="13313" width="2.6640625" style="36" customWidth="1"/>
    <col min="13314" max="13314" width="18.5546875" style="36" customWidth="1"/>
    <col min="13315" max="13315" width="1.33203125" style="36" customWidth="1"/>
    <col min="13316" max="13316" width="58.88671875" style="36" customWidth="1"/>
    <col min="13317" max="13318" width="11.44140625" style="36"/>
    <col min="13319" max="13319" width="2.109375" style="36" customWidth="1"/>
    <col min="13320" max="13320" width="11.44140625" style="36"/>
    <col min="13321" max="13321" width="9.5546875" style="36" customWidth="1"/>
    <col min="13322" max="13567" width="11.44140625" style="36"/>
    <col min="13568" max="13568" width="0.109375" style="36" customWidth="1"/>
    <col min="13569" max="13569" width="2.6640625" style="36" customWidth="1"/>
    <col min="13570" max="13570" width="18.5546875" style="36" customWidth="1"/>
    <col min="13571" max="13571" width="1.33203125" style="36" customWidth="1"/>
    <col min="13572" max="13572" width="58.88671875" style="36" customWidth="1"/>
    <col min="13573" max="13574" width="11.44140625" style="36"/>
    <col min="13575" max="13575" width="2.109375" style="36" customWidth="1"/>
    <col min="13576" max="13576" width="11.44140625" style="36"/>
    <col min="13577" max="13577" width="9.5546875" style="36" customWidth="1"/>
    <col min="13578" max="13823" width="11.44140625" style="36"/>
    <col min="13824" max="13824" width="0.109375" style="36" customWidth="1"/>
    <col min="13825" max="13825" width="2.6640625" style="36" customWidth="1"/>
    <col min="13826" max="13826" width="18.5546875" style="36" customWidth="1"/>
    <col min="13827" max="13827" width="1.33203125" style="36" customWidth="1"/>
    <col min="13828" max="13828" width="58.88671875" style="36" customWidth="1"/>
    <col min="13829" max="13830" width="11.44140625" style="36"/>
    <col min="13831" max="13831" width="2.109375" style="36" customWidth="1"/>
    <col min="13832" max="13832" width="11.44140625" style="36"/>
    <col min="13833" max="13833" width="9.5546875" style="36" customWidth="1"/>
    <col min="13834" max="14079" width="11.44140625" style="36"/>
    <col min="14080" max="14080" width="0.109375" style="36" customWidth="1"/>
    <col min="14081" max="14081" width="2.6640625" style="36" customWidth="1"/>
    <col min="14082" max="14082" width="18.5546875" style="36" customWidth="1"/>
    <col min="14083" max="14083" width="1.33203125" style="36" customWidth="1"/>
    <col min="14084" max="14084" width="58.88671875" style="36" customWidth="1"/>
    <col min="14085" max="14086" width="11.44140625" style="36"/>
    <col min="14087" max="14087" width="2.109375" style="36" customWidth="1"/>
    <col min="14088" max="14088" width="11.44140625" style="36"/>
    <col min="14089" max="14089" width="9.5546875" style="36" customWidth="1"/>
    <col min="14090" max="14335" width="11.44140625" style="36"/>
    <col min="14336" max="14336" width="0.109375" style="36" customWidth="1"/>
    <col min="14337" max="14337" width="2.6640625" style="36" customWidth="1"/>
    <col min="14338" max="14338" width="18.5546875" style="36" customWidth="1"/>
    <col min="14339" max="14339" width="1.33203125" style="36" customWidth="1"/>
    <col min="14340" max="14340" width="58.88671875" style="36" customWidth="1"/>
    <col min="14341" max="14342" width="11.44140625" style="36"/>
    <col min="14343" max="14343" width="2.109375" style="36" customWidth="1"/>
    <col min="14344" max="14344" width="11.44140625" style="36"/>
    <col min="14345" max="14345" width="9.5546875" style="36" customWidth="1"/>
    <col min="14346" max="14591" width="11.44140625" style="36"/>
    <col min="14592" max="14592" width="0.109375" style="36" customWidth="1"/>
    <col min="14593" max="14593" width="2.6640625" style="36" customWidth="1"/>
    <col min="14594" max="14594" width="18.5546875" style="36" customWidth="1"/>
    <col min="14595" max="14595" width="1.33203125" style="36" customWidth="1"/>
    <col min="14596" max="14596" width="58.88671875" style="36" customWidth="1"/>
    <col min="14597" max="14598" width="11.44140625" style="36"/>
    <col min="14599" max="14599" width="2.109375" style="36" customWidth="1"/>
    <col min="14600" max="14600" width="11.44140625" style="36"/>
    <col min="14601" max="14601" width="9.5546875" style="36" customWidth="1"/>
    <col min="14602" max="14847" width="11.44140625" style="36"/>
    <col min="14848" max="14848" width="0.109375" style="36" customWidth="1"/>
    <col min="14849" max="14849" width="2.6640625" style="36" customWidth="1"/>
    <col min="14850" max="14850" width="18.5546875" style="36" customWidth="1"/>
    <col min="14851" max="14851" width="1.33203125" style="36" customWidth="1"/>
    <col min="14852" max="14852" width="58.88671875" style="36" customWidth="1"/>
    <col min="14853" max="14854" width="11.44140625" style="36"/>
    <col min="14855" max="14855" width="2.109375" style="36" customWidth="1"/>
    <col min="14856" max="14856" width="11.44140625" style="36"/>
    <col min="14857" max="14857" width="9.5546875" style="36" customWidth="1"/>
    <col min="14858" max="15103" width="11.44140625" style="36"/>
    <col min="15104" max="15104" width="0.109375" style="36" customWidth="1"/>
    <col min="15105" max="15105" width="2.6640625" style="36" customWidth="1"/>
    <col min="15106" max="15106" width="18.5546875" style="36" customWidth="1"/>
    <col min="15107" max="15107" width="1.33203125" style="36" customWidth="1"/>
    <col min="15108" max="15108" width="58.88671875" style="36" customWidth="1"/>
    <col min="15109" max="15110" width="11.44140625" style="36"/>
    <col min="15111" max="15111" width="2.109375" style="36" customWidth="1"/>
    <col min="15112" max="15112" width="11.44140625" style="36"/>
    <col min="15113" max="15113" width="9.5546875" style="36" customWidth="1"/>
    <col min="15114" max="15359" width="11.44140625" style="36"/>
    <col min="15360" max="15360" width="0.109375" style="36" customWidth="1"/>
    <col min="15361" max="15361" width="2.6640625" style="36" customWidth="1"/>
    <col min="15362" max="15362" width="18.5546875" style="36" customWidth="1"/>
    <col min="15363" max="15363" width="1.33203125" style="36" customWidth="1"/>
    <col min="15364" max="15364" width="58.88671875" style="36" customWidth="1"/>
    <col min="15365" max="15366" width="11.44140625" style="36"/>
    <col min="15367" max="15367" width="2.109375" style="36" customWidth="1"/>
    <col min="15368" max="15368" width="11.44140625" style="36"/>
    <col min="15369" max="15369" width="9.5546875" style="36" customWidth="1"/>
    <col min="15370" max="15615" width="11.44140625" style="36"/>
    <col min="15616" max="15616" width="0.109375" style="36" customWidth="1"/>
    <col min="15617" max="15617" width="2.6640625" style="36" customWidth="1"/>
    <col min="15618" max="15618" width="18.5546875" style="36" customWidth="1"/>
    <col min="15619" max="15619" width="1.33203125" style="36" customWidth="1"/>
    <col min="15620" max="15620" width="58.88671875" style="36" customWidth="1"/>
    <col min="15621" max="15622" width="11.44140625" style="36"/>
    <col min="15623" max="15623" width="2.109375" style="36" customWidth="1"/>
    <col min="15624" max="15624" width="11.44140625" style="36"/>
    <col min="15625" max="15625" width="9.5546875" style="36" customWidth="1"/>
    <col min="15626" max="15871" width="11.44140625" style="36"/>
    <col min="15872" max="15872" width="0.109375" style="36" customWidth="1"/>
    <col min="15873" max="15873" width="2.6640625" style="36" customWidth="1"/>
    <col min="15874" max="15874" width="18.5546875" style="36" customWidth="1"/>
    <col min="15875" max="15875" width="1.33203125" style="36" customWidth="1"/>
    <col min="15876" max="15876" width="58.88671875" style="36" customWidth="1"/>
    <col min="15877" max="15878" width="11.44140625" style="36"/>
    <col min="15879" max="15879" width="2.109375" style="36" customWidth="1"/>
    <col min="15880" max="15880" width="11.44140625" style="36"/>
    <col min="15881" max="15881" width="9.5546875" style="36" customWidth="1"/>
    <col min="15882" max="16127" width="11.44140625" style="36"/>
    <col min="16128" max="16128" width="0.109375" style="36" customWidth="1"/>
    <col min="16129" max="16129" width="2.6640625" style="36" customWidth="1"/>
    <col min="16130" max="16130" width="18.5546875" style="36" customWidth="1"/>
    <col min="16131" max="16131" width="1.33203125" style="36" customWidth="1"/>
    <col min="16132" max="16132" width="58.88671875" style="36" customWidth="1"/>
    <col min="16133" max="16134" width="11.44140625" style="36"/>
    <col min="16135" max="16135" width="2.109375" style="36" customWidth="1"/>
    <col min="16136" max="16136" width="11.44140625" style="36"/>
    <col min="16137" max="16137" width="9.5546875" style="36" customWidth="1"/>
    <col min="16138" max="16384" width="11.441406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115</v>
      </c>
    </row>
    <row r="4" spans="2:7" s="29" customFormat="1" ht="20.25" customHeight="1">
      <c r="B4" s="28"/>
      <c r="C4" s="105" t="s">
        <v>73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40" t="s">
        <v>81</v>
      </c>
      <c r="D7" s="32"/>
      <c r="E7" s="39"/>
      <c r="F7" s="32"/>
    </row>
    <row r="8" spans="2:7" s="29" customFormat="1" ht="12.75" customHeight="1">
      <c r="B8" s="28"/>
      <c r="C8" s="240"/>
      <c r="D8" s="32"/>
      <c r="E8" s="39"/>
      <c r="F8" s="32"/>
    </row>
    <row r="9" spans="2:7" s="29" customFormat="1" ht="12.75" customHeight="1">
      <c r="B9" s="28"/>
      <c r="C9" s="240"/>
      <c r="D9" s="32"/>
      <c r="E9" s="39"/>
      <c r="F9" s="32"/>
    </row>
    <row r="10" spans="2:7" s="29" customFormat="1" ht="12.75" customHeight="1">
      <c r="B10" s="28"/>
      <c r="C10" s="240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21" sqref="G21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115</v>
      </c>
    </row>
    <row r="4" spans="3:25" ht="19.95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66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F17" sqref="F17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115</v>
      </c>
    </row>
    <row r="4" spans="3:25" ht="19.95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40" t="s">
        <v>67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E44" sqref="E44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115</v>
      </c>
    </row>
    <row r="4" spans="3:25" ht="19.95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59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L31" sqref="L31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115</v>
      </c>
    </row>
    <row r="4" spans="3:25" ht="19.95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65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I31" sqref="I31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115</v>
      </c>
    </row>
    <row r="4" spans="3:27" ht="19.95" customHeight="1">
      <c r="C4" s="105" t="s">
        <v>73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40" t="s">
        <v>27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4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P2</vt:lpstr>
      <vt:lpstr>P1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RODORTJO</cp:lastModifiedBy>
  <dcterms:created xsi:type="dcterms:W3CDTF">2016-08-09T07:04:21Z</dcterms:created>
  <dcterms:modified xsi:type="dcterms:W3CDTF">2018-02-15T12:54:24Z</dcterms:modified>
</cp:coreProperties>
</file>