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SEP\INF_ELABORADA\"/>
    </mc:Choice>
  </mc:AlternateContent>
  <xr:revisionPtr revIDLastSave="0" documentId="13_ncr:1_{0E5FDD99-FA65-473A-85A8-A2C3211F12D7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186" i="10"/>
  <c r="D186" i="10"/>
  <c r="D185" i="10"/>
  <c r="C187" i="10"/>
  <c r="E187" i="10" s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<sst xmlns="http://schemas.openxmlformats.org/spreadsheetml/2006/main" count="342" uniqueCount="211">
  <si>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</si>
  <si>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</si>
  <si>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</si>
  <si>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</si>
  <si>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</si>
  <si>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</si>
  <si>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</si>
  <si>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</si>
  <si>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</si>
  <si>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</si>
  <si>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</si>
  <si>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</si>
  <si>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</si>
  <si>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</si>
  <si>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</si>
  <si>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</si>
  <si>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</si>
  <si>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</si>
  <si>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</si>
  <si>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</si>
  <si>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</si>
  <si>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</si>
  <si>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</si>
  <si>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</si>
  <si>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</si>
  <si>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</si>
  <si>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</si>
  <si>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</si>
  <si>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</si>
  <si>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</si>
  <si>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</si>
  <si>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</si>
  <si>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</si>
  <si>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</si>
  <si>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</si>
  <si>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</si>
  <si>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</si>
  <si>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</si>
  <si>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</si>
  <si>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</si>
  <si>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</si>
  <si>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</si>
  <si>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</si>
  <si>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</si>
  <si>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</si>
  <si>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</si>
  <si>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</si>
  <si>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</si>
  <si>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</si>
  <si>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</si>
  <si>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</si>
  <si>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</si>
  <si>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</si>
  <si>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</si>
  <si>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</si>
  <si>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</si>
  <si>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</si>
  <si>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</si>
  <si>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</si>
  <si>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</si>
  <si>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</si>
  <si>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</si>
  <si>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</si>
  <si>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</si>
  <si>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</si>
  <si>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</si>
  <si>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</si>
  <si>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</si>
  <si>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</si>
  <si>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</si>
  <si>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</si>
  <si>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</si>
  <si>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</si>
  <si>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</si>
  <si>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</si>
  <si>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</si>
  <si>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</si>
  <si>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</si>
  <si>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</si>
  <si>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</si>
  <si>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</si>
  <si>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</si>
  <si>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</si>
  <si>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</si>
  <si>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</si>
  <si>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</si>
  <si>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</si>
  <si>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</si>
  <si>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</si>
  <si>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</si>
  <si>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</si>
  <si>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</si>
  <si>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</si>
  <si>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</si>
  <si>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</si>
  <si>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</si>
  <si>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</si>
  <si>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</si>
  <si>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</si>
  <si>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</si>
  <si>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</si>
  <si>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</si>
  <si>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</si>
  <si>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</si>
  <si>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</si>
  <si>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</si>
  <si>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</si>
  <si>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</si>
  <si>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</si>
  <si>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</si>
  <si>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</si>
  <si>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</si>
  <si>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</si>
  <si>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</si>
  <si>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</si>
  <si>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</si>
  <si>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</si>
  <si>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</si>
  <si>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</si>
  <si>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</si>
  <si>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</si>
  <si>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</si>
  <si>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</si>
  <si>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</si>
  <si>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</si>
  <si>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</si>
  <si>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</si>
  <si>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</si>
  <si>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</si>
  <si>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</si>
  <si>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</si>
  <si>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</si>
  <si>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</si>
  <si>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</si>
  <si>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</si>
  <si>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</si>
  <si>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</si>
  <si>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</si>
  <si>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</si>
  <si>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</si>
  <si>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</si>
  <si>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</si>
  <si>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</si>
  <si>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</si>
  <si>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</si>
  <si>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</si>
  <si>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</si>
  <si>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</si>
  <si>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</si>
  <si>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</si>
  <si>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</si>
  <si>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</si>
  <si>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</si>
  <si>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</si>
  <si>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</si>
  <si>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</si>
  <si>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</si>
  <si>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</si>
  <si>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</si>
  <si>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</si>
  <si>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</si>
  <si>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</si>
  <si>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</si>
  <si>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</si>
  <si>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</si>
  <si>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</si>
  <si>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</si>
  <si>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08:06:43"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msgID="F22431A411EE674351430080EF657EFC"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</si>
  <si>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08:35:46"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msgID="FB38707111EE674351430080EFF5A000"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nrr="1661" nrc="714"&gt;&lt;pg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</si>
  <si>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ut="10/10/2023 08:38:52"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msgID="63D1422A11EE674851430080EF15E000"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nrr="809" nrc="900"&gt;&lt;pg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</si>
  <si>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</si>
  <si>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</si>
  <si>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</si>
  <si>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</si>
  <si>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</si>
  <si>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</si>
  <si>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</si>
  <si>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</si>
  <si>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</si>
  <si>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</si>
  <si>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</si>
  <si>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</si>
  <si>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</si>
  <si>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</si>
  <si>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</si>
  <si>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</si>
  <si>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</si>
  <si>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</si>
  <si>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</si>
  <si>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</si>
  <si>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</si>
  <si>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</si>
  <si>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</si>
  <si>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</si>
  <si>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</si>
  <si>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</si>
  <si>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</si>
  <si>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</si>
  <si>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</si>
  <si>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08:39:39"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msgID="8ACC78EA11EE674851430080EFC53FFD"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nrr="2695" nrc="356"&gt;&lt;pg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</si>
  <si>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08:40:00"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msgID="9696CCD411EE674851430080EF15DFFE"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nrr="2754" nrc="182"&gt;&lt;pg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</si>
  <si>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Octubre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</si>
  <si>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ut="10/10/2023 09:02:53"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msgID="D0ACB97511EE674851430080EF658001"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nrr="2660" nrc="87"&gt;&lt;pg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</si>
  <si>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09:07:05"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msgID="3B9C41DE11EE674C51430080EF556000"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nrr="2788" nrc="94"&gt;&lt;pg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</si>
  <si>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09:08:14"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msgID="89240B8A11EE674C51430080EF75A001"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nrr="2757" nrc="93"&gt;&lt;pg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</si>
  <si>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14/09/2023 20:49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</si>
  <si>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ut="10/10/2023 09:10:45"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msgID="E31B42C011EE674C51430080EF85C001"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nrr="93" nrc="186"&gt;&lt;pg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</si>
  <si>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ut="10/10/2023 09:41:41"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msgID="35AFEC6C11EE675151430080EF85BEFD"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nrr="9" nrc="12"&gt;&lt;pg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</si>
  <si>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ut="10/10/2023 09:42:21" si="2.00000001997fe9735ce6eececad41076f26525e1ef3d4abb0160e229b5f6089315e7cbf90d41512e3fa796ed4322db6026b8adf3ae51c4b341236ae5f9702dc8f4c4275fc8f65e9393b67853d6182243e848087c65eb33eddcdf1c3006ad852d354aeeb80e1fa5f9af7c4a326ae618d949b0a76fb3b87274e56b40126fc07a9125d75fed65061353f199e0ad53ad005c70a328c7a6be6deb4b417b927e4c59ae4a55.p.3082.0.1.Europe/Madrid.upriv*_1*_pidn2*_7*_session*-lat*_1.000000014daa82f1f7faae0e9c140c65faaf7684bc6025e013d61b2eac67cb7e8533bada2fda32582104299cba766ee6bbb0915c841afc3a.00000001f625a28d4d6de496e24a31f24cc81ed7bc6025e090c6169a03aa0d0df83005afe21baf29ef81690bf3fa3ae6b332e621c1d12e47.0.1.1.BDEbi.D066E1C611E6257C10D00080EF253B44.0-3082.1.1_-0.1.0_-3082.1.1_5.5.0.*0.00000001dff9bd54d1fcc300aff302952718a5b5c911585a70379e8e1f4c07b87f6df49206a82fbf.0.23.11*.2*.0400*.31152J.e.0000000145368d8bdf20241a17bc4b7284205963c911585a0eda09006b0ee891b8ee2022fbaf7ff5.0.10*.131*.122*.122.0.0" msgID="4C498AB411EE675151430080EF85BFFF"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nrr="90" nrc="360"&gt;&lt;pg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</si>
  <si>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c841d5e9146645e19d20717b2e995bce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</si>
  <si>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ut="10/10/2023 09:46:46" si="2.0000000113f4adcfc2373518b49549ee66d4ed39d36bcb2dcd9099d60e776a9cd66859a7e916f1213d9c0b9fca64d524a1ace6a5405722a7bc5bf41986fe4535b2219e05b435c9e29b2a5fff7f6566ad5cfb980ea1431c86fa130feefe57ef2561f3dbf4652a716ae207231e5e4c53a07c1e002820a17371a59ce692141dcd13d53a6be41fcde215ba91f3186a2d156df9a07973e91209e0c1012d8e14bf2ebb67d9.p.3082.0.1.Europe/Madrid.upriv*_1*_pidn2*_7*_session*-lat*_1.000000011c463b24fbdfff3ce29c53ac73025083bc6025e04385a6419e54000cd5c03d88b88764fd17b306254f96b0e0ec0a882ba4fc9720.00000001529db49ef97c6512bdc1f73f246b7718bc6025e0267b4704c48e965b13f582faf925a016b84623cb97094607ad148a876ec25eda.0.1.1.BDEbi.D066E1C611E6257C10D00080EF253B44.0-3082.1.1_-0.1.0_-3082.1.1_5.5.0.*0.0000000178412dfca2f1d1c60d11cc54ec687b47c911585a2e1446e0b5c63c5d988865255aaa7abe.0.23.11*.2*.0400*.31152J.e.000000019f15cc38febe4d41014a0a38cb324a60c911585a061982d01928db05f013b97efd57bce2.0.10*.131*.122*.122.0.0" msgID="DD66B7C411EE6751C1A20080EFF5012E"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nrr="1597" nrc="876"&gt;&lt;pg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</si>
</sst>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-3.5E-4</c:v>
                </c:pt>
                <c:pt idx="1">
                  <c:v>2.7399999999999998E-3</c:v>
                </c:pt>
                <c:pt idx="2">
                  <c:v>2.1199999999999999E-3</c:v>
                </c:pt>
                <c:pt idx="3">
                  <c:v>2.97E-3</c:v>
                </c:pt>
                <c:pt idx="4">
                  <c:v>7.3200000000000001E-3</c:v>
                </c:pt>
                <c:pt idx="5">
                  <c:v>-1.6000000000000001E-4</c:v>
                </c:pt>
                <c:pt idx="6">
                  <c:v>-6.4000000000000005E-4</c:v>
                </c:pt>
                <c:pt idx="7">
                  <c:v>-6.5500000000000003E-3</c:v>
                </c:pt>
                <c:pt idx="8">
                  <c:v>1.0399999999999999E-3</c:v>
                </c:pt>
                <c:pt idx="9">
                  <c:v>3.7200000000000002E-3</c:v>
                </c:pt>
                <c:pt idx="10">
                  <c:v>-1.25E-3</c:v>
                </c:pt>
                <c:pt idx="11">
                  <c:v>-2.9E-4</c:v>
                </c:pt>
                <c:pt idx="12">
                  <c:v>-3.4199999999999999E-3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9.5899999999999996E-3</c:v>
                </c:pt>
                <c:pt idx="1">
                  <c:v>1.423E-2</c:v>
                </c:pt>
                <c:pt idx="2">
                  <c:v>-2.571E-2</c:v>
                </c:pt>
                <c:pt idx="3">
                  <c:v>-7.7299999999999999E-3</c:v>
                </c:pt>
                <c:pt idx="4">
                  <c:v>4.4600000000000004E-3</c:v>
                </c:pt>
                <c:pt idx="5">
                  <c:v>2.3859999999999999E-2</c:v>
                </c:pt>
                <c:pt idx="6">
                  <c:v>-2.1530000000000001E-2</c:v>
                </c:pt>
                <c:pt idx="7">
                  <c:v>-1.3849999999999999E-2</c:v>
                </c:pt>
                <c:pt idx="8">
                  <c:v>-1.9290000000000002E-2</c:v>
                </c:pt>
                <c:pt idx="9">
                  <c:v>-1.149E-2</c:v>
                </c:pt>
                <c:pt idx="10">
                  <c:v>-2.3599999999999999E-2</c:v>
                </c:pt>
                <c:pt idx="11">
                  <c:v>4.2999999999999999E-4</c:v>
                </c:pt>
                <c:pt idx="12">
                  <c:v>-4.3499999999999997E-3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-4.5429999999999998E-2</c:v>
                </c:pt>
                <c:pt idx="1">
                  <c:v>-6.343E-2</c:v>
                </c:pt>
                <c:pt idx="2">
                  <c:v>-7.6929999999999998E-2</c:v>
                </c:pt>
                <c:pt idx="3">
                  <c:v>-7.7090000000000006E-2</c:v>
                </c:pt>
                <c:pt idx="4">
                  <c:v>-4.5839999999999999E-2</c:v>
                </c:pt>
                <c:pt idx="5">
                  <c:v>-1.1339999999999999E-2</c:v>
                </c:pt>
                <c:pt idx="6">
                  <c:v>-2.512E-2</c:v>
                </c:pt>
                <c:pt idx="7">
                  <c:v>-5.5669999999999997E-2</c:v>
                </c:pt>
                <c:pt idx="8">
                  <c:v>-4.4790000000000003E-2</c:v>
                </c:pt>
                <c:pt idx="9">
                  <c:v>-6.9379999999999997E-2</c:v>
                </c:pt>
                <c:pt idx="10">
                  <c:v>-2.383E-2</c:v>
                </c:pt>
                <c:pt idx="11">
                  <c:v>-1.9820000000000001E-2</c:v>
                </c:pt>
                <c:pt idx="12">
                  <c:v>-3.4389999999999997E-2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-3.619E-2</c:v>
                </c:pt>
                <c:pt idx="1">
                  <c:v>-4.6460000000000001E-2</c:v>
                </c:pt>
                <c:pt idx="2">
                  <c:v>-0.10052</c:v>
                </c:pt>
                <c:pt idx="3">
                  <c:v>-8.1850000000000006E-2</c:v>
                </c:pt>
                <c:pt idx="4">
                  <c:v>-3.406E-2</c:v>
                </c:pt>
                <c:pt idx="5">
                  <c:v>1.2359999999999999E-2</c:v>
                </c:pt>
                <c:pt idx="6">
                  <c:v>-4.7289999999999999E-2</c:v>
                </c:pt>
                <c:pt idx="7">
                  <c:v>-7.6069999999999999E-2</c:v>
                </c:pt>
                <c:pt idx="8">
                  <c:v>-6.3039999999999999E-2</c:v>
                </c:pt>
                <c:pt idx="9">
                  <c:v>-7.7149999999999996E-2</c:v>
                </c:pt>
                <c:pt idx="10">
                  <c:v>-4.8680000000000001E-2</c:v>
                </c:pt>
                <c:pt idx="11">
                  <c:v>-1.968E-2</c:v>
                </c:pt>
                <c:pt idx="12">
                  <c:v>-4.2160000000000003E-2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28.3984210526</c:v>
                </c:pt>
                <c:pt idx="1">
                  <c:v>28.486421052600001</c:v>
                </c:pt>
                <c:pt idx="2">
                  <c:v>28.688421052599999</c:v>
                </c:pt>
                <c:pt idx="3">
                  <c:v>28.765315789500001</c:v>
                </c:pt>
                <c:pt idx="4">
                  <c:v>28.3856315789</c:v>
                </c:pt>
                <c:pt idx="5">
                  <c:v>28.3216315789</c:v>
                </c:pt>
                <c:pt idx="6">
                  <c:v>27.5071052632</c:v>
                </c:pt>
                <c:pt idx="7">
                  <c:v>27.717315789499999</c:v>
                </c:pt>
                <c:pt idx="8">
                  <c:v>27.3577368421</c:v>
                </c:pt>
                <c:pt idx="9">
                  <c:v>27.4152631579</c:v>
                </c:pt>
                <c:pt idx="10">
                  <c:v>28.077473684200001</c:v>
                </c:pt>
                <c:pt idx="11">
                  <c:v>27.690894736800001</c:v>
                </c:pt>
                <c:pt idx="12">
                  <c:v>27.098368421100002</c:v>
                </c:pt>
                <c:pt idx="13">
                  <c:v>26.254894736800001</c:v>
                </c:pt>
                <c:pt idx="14">
                  <c:v>26.037210526300001</c:v>
                </c:pt>
                <c:pt idx="15">
                  <c:v>26.375631578899998</c:v>
                </c:pt>
                <c:pt idx="16">
                  <c:v>25.820842105299999</c:v>
                </c:pt>
                <c:pt idx="17">
                  <c:v>25.488210526300001</c:v>
                </c:pt>
                <c:pt idx="18">
                  <c:v>25.792473684200001</c:v>
                </c:pt>
                <c:pt idx="19">
                  <c:v>26.366526315800002</c:v>
                </c:pt>
                <c:pt idx="20">
                  <c:v>26.053000000000001</c:v>
                </c:pt>
                <c:pt idx="21">
                  <c:v>25.845736842099999</c:v>
                </c:pt>
                <c:pt idx="22">
                  <c:v>25.655894736800001</c:v>
                </c:pt>
                <c:pt idx="23">
                  <c:v>25.476894736799998</c:v>
                </c:pt>
                <c:pt idx="24">
                  <c:v>24.643315789500001</c:v>
                </c:pt>
                <c:pt idx="25">
                  <c:v>24.788210526299999</c:v>
                </c:pt>
                <c:pt idx="26">
                  <c:v>24.558473684199999</c:v>
                </c:pt>
                <c:pt idx="27">
                  <c:v>24.5779473684</c:v>
                </c:pt>
                <c:pt idx="28">
                  <c:v>24.5241578947</c:v>
                </c:pt>
                <c:pt idx="29">
                  <c:v>24.660210526299998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17.8321578947</c:v>
                </c:pt>
                <c:pt idx="1">
                  <c:v>17.617684210499998</c:v>
                </c:pt>
                <c:pt idx="2">
                  <c:v>17.732526315800001</c:v>
                </c:pt>
                <c:pt idx="3">
                  <c:v>17.698263157900001</c:v>
                </c:pt>
                <c:pt idx="4">
                  <c:v>17.805105263200002</c:v>
                </c:pt>
                <c:pt idx="5">
                  <c:v>17.7665263158</c:v>
                </c:pt>
                <c:pt idx="6">
                  <c:v>17.469578947399999</c:v>
                </c:pt>
                <c:pt idx="7">
                  <c:v>17.064052631599999</c:v>
                </c:pt>
                <c:pt idx="8">
                  <c:v>17.101105263200001</c:v>
                </c:pt>
                <c:pt idx="9">
                  <c:v>16.875157894699999</c:v>
                </c:pt>
                <c:pt idx="10">
                  <c:v>16.846473684199999</c:v>
                </c:pt>
                <c:pt idx="11">
                  <c:v>17.077684210499999</c:v>
                </c:pt>
                <c:pt idx="12">
                  <c:v>16.842736842099999</c:v>
                </c:pt>
                <c:pt idx="13">
                  <c:v>16.328368421099999</c:v>
                </c:pt>
                <c:pt idx="14">
                  <c:v>15.7886842105</c:v>
                </c:pt>
                <c:pt idx="15">
                  <c:v>15.693</c:v>
                </c:pt>
                <c:pt idx="16">
                  <c:v>15.763</c:v>
                </c:pt>
                <c:pt idx="17">
                  <c:v>15.5004210526</c:v>
                </c:pt>
                <c:pt idx="18">
                  <c:v>15.2433684211</c:v>
                </c:pt>
                <c:pt idx="19">
                  <c:v>15.483842105300001</c:v>
                </c:pt>
                <c:pt idx="20">
                  <c:v>15.863684210500001</c:v>
                </c:pt>
                <c:pt idx="21">
                  <c:v>15.7389473684</c:v>
                </c:pt>
                <c:pt idx="22">
                  <c:v>15.936157894700001</c:v>
                </c:pt>
                <c:pt idx="23">
                  <c:v>15.568263157900001</c:v>
                </c:pt>
                <c:pt idx="24">
                  <c:v>14.944421052599999</c:v>
                </c:pt>
                <c:pt idx="25">
                  <c:v>14.3868947368</c:v>
                </c:pt>
                <c:pt idx="26">
                  <c:v>14.3171052632</c:v>
                </c:pt>
                <c:pt idx="27">
                  <c:v>14.4503684211</c:v>
                </c:pt>
                <c:pt idx="28">
                  <c:v>14.570052631599999</c:v>
                </c:pt>
                <c:pt idx="29">
                  <c:v>14.553631578899999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29.492000000000001</c:v>
                </c:pt>
                <c:pt idx="1">
                  <c:v>24.387</c:v>
                </c:pt>
                <c:pt idx="2">
                  <c:v>25.238</c:v>
                </c:pt>
                <c:pt idx="3">
                  <c:v>28.09</c:v>
                </c:pt>
                <c:pt idx="4">
                  <c:v>29.085000000000001</c:v>
                </c:pt>
                <c:pt idx="5">
                  <c:v>29.638000000000002</c:v>
                </c:pt>
                <c:pt idx="6">
                  <c:v>29.721</c:v>
                </c:pt>
                <c:pt idx="7">
                  <c:v>29.585000000000001</c:v>
                </c:pt>
                <c:pt idx="8">
                  <c:v>28.442</c:v>
                </c:pt>
                <c:pt idx="9">
                  <c:v>28.652999999999999</c:v>
                </c:pt>
                <c:pt idx="10">
                  <c:v>27.564</c:v>
                </c:pt>
                <c:pt idx="11">
                  <c:v>27.353000000000002</c:v>
                </c:pt>
                <c:pt idx="12">
                  <c:v>27.408999999999999</c:v>
                </c:pt>
                <c:pt idx="13">
                  <c:v>28.335999999999999</c:v>
                </c:pt>
                <c:pt idx="14">
                  <c:v>26.37</c:v>
                </c:pt>
                <c:pt idx="15">
                  <c:v>26.030999999999999</c:v>
                </c:pt>
                <c:pt idx="16">
                  <c:v>25.594000000000001</c:v>
                </c:pt>
                <c:pt idx="17">
                  <c:v>25.904</c:v>
                </c:pt>
                <c:pt idx="18">
                  <c:v>25.687999999999999</c:v>
                </c:pt>
                <c:pt idx="19">
                  <c:v>26.245000000000001</c:v>
                </c:pt>
                <c:pt idx="20">
                  <c:v>24.349</c:v>
                </c:pt>
                <c:pt idx="21">
                  <c:v>23.437999999999999</c:v>
                </c:pt>
                <c:pt idx="22">
                  <c:v>24.768000000000001</c:v>
                </c:pt>
                <c:pt idx="23">
                  <c:v>27.373999999999999</c:v>
                </c:pt>
                <c:pt idx="24">
                  <c:v>27.725999999999999</c:v>
                </c:pt>
                <c:pt idx="25">
                  <c:v>27.303000000000001</c:v>
                </c:pt>
                <c:pt idx="26">
                  <c:v>28.036999999999999</c:v>
                </c:pt>
                <c:pt idx="27">
                  <c:v>28.954999999999998</c:v>
                </c:pt>
                <c:pt idx="28">
                  <c:v>29.405999999999999</c:v>
                </c:pt>
                <c:pt idx="29">
                  <c:v>30.966000000000001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23.859000000000002</c:v>
                </c:pt>
                <c:pt idx="1">
                  <c:v>21.105</c:v>
                </c:pt>
                <c:pt idx="2">
                  <c:v>21.324000000000002</c:v>
                </c:pt>
                <c:pt idx="3">
                  <c:v>23.934000000000001</c:v>
                </c:pt>
                <c:pt idx="4">
                  <c:v>24.219000000000001</c:v>
                </c:pt>
                <c:pt idx="5">
                  <c:v>24.477</c:v>
                </c:pt>
                <c:pt idx="6">
                  <c:v>24.678000000000001</c:v>
                </c:pt>
                <c:pt idx="7">
                  <c:v>24.404</c:v>
                </c:pt>
                <c:pt idx="8">
                  <c:v>23.712</c:v>
                </c:pt>
                <c:pt idx="9">
                  <c:v>23.600999999999999</c:v>
                </c:pt>
                <c:pt idx="10">
                  <c:v>23.047000000000001</c:v>
                </c:pt>
                <c:pt idx="11">
                  <c:v>22.864999999999998</c:v>
                </c:pt>
                <c:pt idx="12">
                  <c:v>22.477</c:v>
                </c:pt>
                <c:pt idx="13">
                  <c:v>23.573</c:v>
                </c:pt>
                <c:pt idx="14">
                  <c:v>22.244</c:v>
                </c:pt>
                <c:pt idx="15">
                  <c:v>21.841000000000001</c:v>
                </c:pt>
                <c:pt idx="16">
                  <c:v>21.68</c:v>
                </c:pt>
                <c:pt idx="17">
                  <c:v>21.72</c:v>
                </c:pt>
                <c:pt idx="18">
                  <c:v>20.899000000000001</c:v>
                </c:pt>
                <c:pt idx="19">
                  <c:v>20.925999999999998</c:v>
                </c:pt>
                <c:pt idx="20">
                  <c:v>20.149999999999999</c:v>
                </c:pt>
                <c:pt idx="21">
                  <c:v>18.981999999999999</c:v>
                </c:pt>
                <c:pt idx="22">
                  <c:v>18.795000000000002</c:v>
                </c:pt>
                <c:pt idx="23">
                  <c:v>20.556000000000001</c:v>
                </c:pt>
                <c:pt idx="24">
                  <c:v>21.15</c:v>
                </c:pt>
                <c:pt idx="25">
                  <c:v>21.51</c:v>
                </c:pt>
                <c:pt idx="26">
                  <c:v>22.227</c:v>
                </c:pt>
                <c:pt idx="27">
                  <c:v>22.640999999999998</c:v>
                </c:pt>
                <c:pt idx="28">
                  <c:v>23.064</c:v>
                </c:pt>
                <c:pt idx="29">
                  <c:v>24.215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18.225000000000001</c:v>
                </c:pt>
                <c:pt idx="1">
                  <c:v>17.821999999999999</c:v>
                </c:pt>
                <c:pt idx="2">
                  <c:v>17.411000000000001</c:v>
                </c:pt>
                <c:pt idx="3">
                  <c:v>19.777000000000001</c:v>
                </c:pt>
                <c:pt idx="4">
                  <c:v>19.353999999999999</c:v>
                </c:pt>
                <c:pt idx="5">
                  <c:v>19.315000000000001</c:v>
                </c:pt>
                <c:pt idx="6">
                  <c:v>19.635999999999999</c:v>
                </c:pt>
                <c:pt idx="7">
                  <c:v>19.222999999999999</c:v>
                </c:pt>
                <c:pt idx="8">
                  <c:v>18.981999999999999</c:v>
                </c:pt>
                <c:pt idx="9">
                  <c:v>18.548999999999999</c:v>
                </c:pt>
                <c:pt idx="10">
                  <c:v>18.529</c:v>
                </c:pt>
                <c:pt idx="11">
                  <c:v>18.376999999999999</c:v>
                </c:pt>
                <c:pt idx="12">
                  <c:v>17.545000000000002</c:v>
                </c:pt>
                <c:pt idx="13">
                  <c:v>18.809000000000001</c:v>
                </c:pt>
                <c:pt idx="14">
                  <c:v>18.119</c:v>
                </c:pt>
                <c:pt idx="15">
                  <c:v>17.649999999999999</c:v>
                </c:pt>
                <c:pt idx="16">
                  <c:v>17.765999999999998</c:v>
                </c:pt>
                <c:pt idx="17">
                  <c:v>17.536999999999999</c:v>
                </c:pt>
                <c:pt idx="18">
                  <c:v>16.109000000000002</c:v>
                </c:pt>
                <c:pt idx="19">
                  <c:v>15.606</c:v>
                </c:pt>
                <c:pt idx="20">
                  <c:v>15.951000000000001</c:v>
                </c:pt>
                <c:pt idx="21">
                  <c:v>14.526999999999999</c:v>
                </c:pt>
                <c:pt idx="22">
                  <c:v>12.821999999999999</c:v>
                </c:pt>
                <c:pt idx="23">
                  <c:v>13.737</c:v>
                </c:pt>
                <c:pt idx="24">
                  <c:v>14.573</c:v>
                </c:pt>
                <c:pt idx="25">
                  <c:v>15.715999999999999</c:v>
                </c:pt>
                <c:pt idx="26">
                  <c:v>16.416</c:v>
                </c:pt>
                <c:pt idx="27">
                  <c:v>16.327000000000002</c:v>
                </c:pt>
                <c:pt idx="28">
                  <c:v>16.721</c:v>
                </c:pt>
                <c:pt idx="29">
                  <c:v>17.463999999999999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24.122</c:v>
                </c:pt>
                <c:pt idx="1">
                  <c:v>24.574999999999999</c:v>
                </c:pt>
                <c:pt idx="2">
                  <c:v>23.265000000000001</c:v>
                </c:pt>
                <c:pt idx="3">
                  <c:v>23.353000000000002</c:v>
                </c:pt>
                <c:pt idx="4">
                  <c:v>24.228000000000002</c:v>
                </c:pt>
                <c:pt idx="5">
                  <c:v>24.125</c:v>
                </c:pt>
                <c:pt idx="6">
                  <c:v>23.106000000000002</c:v>
                </c:pt>
                <c:pt idx="7">
                  <c:v>23.687999999999999</c:v>
                </c:pt>
                <c:pt idx="8">
                  <c:v>24.128</c:v>
                </c:pt>
                <c:pt idx="9">
                  <c:v>24.550999999999998</c:v>
                </c:pt>
                <c:pt idx="10">
                  <c:v>26.061</c:v>
                </c:pt>
                <c:pt idx="11">
                  <c:v>26.04</c:v>
                </c:pt>
                <c:pt idx="12">
                  <c:v>24.059000000000001</c:v>
                </c:pt>
                <c:pt idx="13">
                  <c:v>23.091000000000001</c:v>
                </c:pt>
                <c:pt idx="14">
                  <c:v>23.067</c:v>
                </c:pt>
                <c:pt idx="15">
                  <c:v>22.45</c:v>
                </c:pt>
                <c:pt idx="16">
                  <c:v>21.725999999999999</c:v>
                </c:pt>
                <c:pt idx="17">
                  <c:v>22.398</c:v>
                </c:pt>
                <c:pt idx="18">
                  <c:v>22.707000000000001</c:v>
                </c:pt>
                <c:pt idx="19">
                  <c:v>22.193999999999999</c:v>
                </c:pt>
                <c:pt idx="20">
                  <c:v>21.521999999999998</c:v>
                </c:pt>
                <c:pt idx="21">
                  <c:v>21.498000000000001</c:v>
                </c:pt>
                <c:pt idx="22">
                  <c:v>21.36</c:v>
                </c:pt>
                <c:pt idx="23">
                  <c:v>19.681999999999999</c:v>
                </c:pt>
                <c:pt idx="24">
                  <c:v>17.966999999999999</c:v>
                </c:pt>
                <c:pt idx="25">
                  <c:v>18.077000000000002</c:v>
                </c:pt>
                <c:pt idx="26">
                  <c:v>18.800999999999998</c:v>
                </c:pt>
                <c:pt idx="27">
                  <c:v>19.315999999999999</c:v>
                </c:pt>
                <c:pt idx="28">
                  <c:v>17.457999999999998</c:v>
                </c:pt>
                <c:pt idx="29">
                  <c:v>16.943999999999999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19669.459694279001</c:v>
                </c:pt>
                <c:pt idx="1">
                  <c:v>18985.552829442</c:v>
                </c:pt>
                <c:pt idx="2">
                  <c:v>20289.534024413999</c:v>
                </c:pt>
                <c:pt idx="3">
                  <c:v>20841.076042528999</c:v>
                </c:pt>
                <c:pt idx="4">
                  <c:v>21516.771039136001</c:v>
                </c:pt>
                <c:pt idx="5">
                  <c:v>19090.950745144</c:v>
                </c:pt>
                <c:pt idx="6">
                  <c:v>20289.026170149999</c:v>
                </c:pt>
                <c:pt idx="7">
                  <c:v>18449.237369888</c:v>
                </c:pt>
                <c:pt idx="8">
                  <c:v>19096.727579549999</c:v>
                </c:pt>
                <c:pt idx="9">
                  <c:v>20028.621185946999</c:v>
                </c:pt>
                <c:pt idx="10">
                  <c:v>22142.162826078998</c:v>
                </c:pt>
                <c:pt idx="11">
                  <c:v>20488.100444894</c:v>
                </c:pt>
                <c:pt idx="12">
                  <c:v>18957.591012450001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18957.591012450001</c:v>
                </c:pt>
                <c:pt idx="1">
                  <c:v>18103.482523557999</c:v>
                </c:pt>
                <c:pt idx="2">
                  <c:v>18249.937992624</c:v>
                </c:pt>
                <c:pt idx="3">
                  <c:v>19134.921273295</c:v>
                </c:pt>
                <c:pt idx="4">
                  <c:v>20782.711655071998</c:v>
                </c:pt>
                <c:pt idx="5">
                  <c:v>19325.204153596002</c:v>
                </c:pt>
                <c:pt idx="6">
                  <c:v>19326.980030939001</c:v>
                </c:pt>
                <c:pt idx="7">
                  <c:v>17042.260466231</c:v>
                </c:pt>
                <c:pt idx="8">
                  <c:v>17889.654965862999</c:v>
                </c:pt>
                <c:pt idx="9">
                  <c:v>18480.058940952</c:v>
                </c:pt>
                <c:pt idx="10">
                  <c:v>21060.373076134001</c:v>
                </c:pt>
                <c:pt idx="11">
                  <c:v>20081.314750336001</c:v>
                </c:pt>
                <c:pt idx="12">
                  <c:v>18155.751749743999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sep-23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32263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sep-23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655.381519336</c:v>
                </c:pt>
                <c:pt idx="1">
                  <c:v>566.51624936799999</c:v>
                </c:pt>
                <c:pt idx="2">
                  <c:v>518.80440235200001</c:v>
                </c:pt>
                <c:pt idx="3">
                  <c:v>626.85163571199996</c:v>
                </c:pt>
                <c:pt idx="4">
                  <c:v>647.92022262399996</c:v>
                </c:pt>
                <c:pt idx="5">
                  <c:v>659.48609069600002</c:v>
                </c:pt>
                <c:pt idx="6">
                  <c:v>664.50213460800001</c:v>
                </c:pt>
                <c:pt idx="7">
                  <c:v>643.69899122899994</c:v>
                </c:pt>
                <c:pt idx="8">
                  <c:v>572.04997921500001</c:v>
                </c:pt>
                <c:pt idx="9">
                  <c:v>532.81267276000005</c:v>
                </c:pt>
                <c:pt idx="10">
                  <c:v>617.33950225599995</c:v>
                </c:pt>
                <c:pt idx="11">
                  <c:v>651.27112785600002</c:v>
                </c:pt>
                <c:pt idx="12">
                  <c:v>650.71107979199996</c:v>
                </c:pt>
                <c:pt idx="13">
                  <c:v>656.59300010100003</c:v>
                </c:pt>
                <c:pt idx="14">
                  <c:v>648.66625623899995</c:v>
                </c:pt>
                <c:pt idx="15">
                  <c:v>555.75179229599996</c:v>
                </c:pt>
                <c:pt idx="16">
                  <c:v>521.65314396799999</c:v>
                </c:pt>
                <c:pt idx="17">
                  <c:v>611.26036111200006</c:v>
                </c:pt>
                <c:pt idx="18">
                  <c:v>627.95438214800004</c:v>
                </c:pt>
                <c:pt idx="19">
                  <c:v>625.80769508399999</c:v>
                </c:pt>
                <c:pt idx="20">
                  <c:v>624.99725708799997</c:v>
                </c:pt>
                <c:pt idx="21">
                  <c:v>602.76793156799999</c:v>
                </c:pt>
                <c:pt idx="22">
                  <c:v>524.80512821599996</c:v>
                </c:pt>
                <c:pt idx="23">
                  <c:v>491.43597328800001</c:v>
                </c:pt>
                <c:pt idx="24">
                  <c:v>592.03791406400001</c:v>
                </c:pt>
                <c:pt idx="25">
                  <c:v>619.55422550399999</c:v>
                </c:pt>
                <c:pt idx="26">
                  <c:v>630.61402250399999</c:v>
                </c:pt>
                <c:pt idx="27">
                  <c:v>631.70781910400001</c:v>
                </c:pt>
                <c:pt idx="28">
                  <c:v>627.05485040799999</c:v>
                </c:pt>
                <c:pt idx="29">
                  <c:v>555.75438924800005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30647.324799999999</c:v>
                </c:pt>
                <c:pt idx="1">
                  <c:v>26014.199400000001</c:v>
                </c:pt>
                <c:pt idx="2">
                  <c:v>25698.93</c:v>
                </c:pt>
                <c:pt idx="3">
                  <c:v>30216.751</c:v>
                </c:pt>
                <c:pt idx="4">
                  <c:v>30952.415000000001</c:v>
                </c:pt>
                <c:pt idx="5">
                  <c:v>31045.94</c:v>
                </c:pt>
                <c:pt idx="6">
                  <c:v>31161.026000000002</c:v>
                </c:pt>
                <c:pt idx="7">
                  <c:v>29803.696304000001</c:v>
                </c:pt>
                <c:pt idx="8">
                  <c:v>27134.327000000001</c:v>
                </c:pt>
                <c:pt idx="9">
                  <c:v>26545.775000000001</c:v>
                </c:pt>
                <c:pt idx="10">
                  <c:v>29842.884999999998</c:v>
                </c:pt>
                <c:pt idx="11">
                  <c:v>30637.618503999998</c:v>
                </c:pt>
                <c:pt idx="12">
                  <c:v>30814.225999999999</c:v>
                </c:pt>
                <c:pt idx="13">
                  <c:v>31104.275000000001</c:v>
                </c:pt>
                <c:pt idx="14">
                  <c:v>30427.8586</c:v>
                </c:pt>
                <c:pt idx="15">
                  <c:v>26297.62</c:v>
                </c:pt>
                <c:pt idx="16">
                  <c:v>26217.635999999999</c:v>
                </c:pt>
                <c:pt idx="17">
                  <c:v>29821.252</c:v>
                </c:pt>
                <c:pt idx="18">
                  <c:v>29970.338</c:v>
                </c:pt>
                <c:pt idx="19">
                  <c:v>30278.922999999999</c:v>
                </c:pt>
                <c:pt idx="20">
                  <c:v>30018.342000000001</c:v>
                </c:pt>
                <c:pt idx="21">
                  <c:v>28451.848000000002</c:v>
                </c:pt>
                <c:pt idx="22">
                  <c:v>25014.740504000001</c:v>
                </c:pt>
                <c:pt idx="23">
                  <c:v>25065.516</c:v>
                </c:pt>
                <c:pt idx="24">
                  <c:v>29606.524000000001</c:v>
                </c:pt>
                <c:pt idx="25">
                  <c:v>30467.11</c:v>
                </c:pt>
                <c:pt idx="26">
                  <c:v>30767.437999999998</c:v>
                </c:pt>
                <c:pt idx="27">
                  <c:v>30992.596000000001</c:v>
                </c:pt>
                <c:pt idx="28">
                  <c:v>29999.080999999998</c:v>
                </c:pt>
                <c:pt idx="29">
                  <c:v>26630.648504000001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septiembre (20:49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209</v>
      </c>
    </row>
    <row r="2" spans="1:2">
      <c r="A2" t="s">
        <v>204</v>
      </c>
    </row>
    <row r="3" spans="1:2">
      <c r="A3" t="s">
        <v>199</v>
      </c>
    </row>
    <row r="4" spans="1:2">
      <c r="A4" t="s">
        <v>200</v>
      </c>
    </row>
    <row r="5" spans="1:2">
      <c r="A5" t="s">
        <v>203</v>
      </c>
    </row>
    <row r="6" spans="1:2">
      <c r="A6" t="s">
        <v>208</v>
      </c>
    </row>
    <row r="7" spans="1:2">
      <c r="A7" t="s">
        <v>202</v>
      </c>
    </row>
    <row r="8" spans="1:2">
      <c r="A8" t="s">
        <v>167</v>
      </c>
    </row>
    <row r="9" spans="1:2">
      <c r="A9" t="s">
        <v>168</v>
      </c>
    </row>
    <row r="10" spans="1:2">
      <c r="A10" t="s">
        <v>169</v>
      </c>
    </row>
    <row r="11" spans="1:2">
      <c r="A11" t="s">
        <v>210</v>
      </c>
    </row>
    <row r="12" spans="1:2">
      <c r="A12" t="s">
        <v>206</v>
      </c>
    </row>
    <row r="13" spans="1:2">
      <c r="A1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2023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Septiembre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18155.751749744002</v>
      </c>
      <c r="G9" s="47">
        <f>VLOOKUP("Demanda transporte (b.c.)",Dat_01!A4:J29,4,FALSE)*100</f>
        <v>-4.2296474399999999</v>
      </c>
      <c r="H9" s="31">
        <f>VLOOKUP("Demanda transporte (b.c.)",Dat_01!A4:J29,5,FALSE)/1000</f>
        <v>172144.30978886699</v>
      </c>
      <c r="I9" s="47">
        <f>VLOOKUP("Demanda transporte (b.c.)",Dat_01!A4:J29,7,FALSE)*100</f>
        <v>-4.3957093500000006</v>
      </c>
      <c r="J9" s="31">
        <f>VLOOKUP("Demanda transporte (b.c.)",Dat_01!A4:J29,8,FALSE)/1000</f>
        <v>227632.651578344</v>
      </c>
      <c r="K9" s="47">
        <f>VLOOKUP("Demanda transporte (b.c.)",Dat_01!A4:J29,10,FALSE)*100</f>
        <v>-5.2223092900000001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-0.34199999999999997</v>
      </c>
      <c r="H12" s="43"/>
      <c r="I12" s="43">
        <f>Dat_01!H45*100</f>
        <v>1.4999999999999999E-2</v>
      </c>
      <c r="J12" s="43"/>
      <c r="K12" s="43">
        <f>Dat_01!L45*100</f>
        <v>8.2000000000000003E-2</v>
      </c>
    </row>
    <row r="13" spans="3:12">
      <c r="E13" s="34" t="s">
        <v>26</v>
      </c>
      <c r="F13" s="33"/>
      <c r="G13" s="43">
        <f>Dat_01!E45*100</f>
        <v>-0.43499999999999994</v>
      </c>
      <c r="H13" s="43"/>
      <c r="I13" s="43">
        <f>Dat_01!I45*100</f>
        <v>-0.72799999999999998</v>
      </c>
      <c r="J13" s="43"/>
      <c r="K13" s="43">
        <f>Dat_01!M45*100</f>
        <v>-0.70299999999999996</v>
      </c>
    </row>
    <row r="14" spans="3:12">
      <c r="E14" s="35" t="s">
        <v>5</v>
      </c>
      <c r="F14" s="36"/>
      <c r="G14" s="44">
        <f>Dat_01!F45*100</f>
        <v>-3.4389999999999996</v>
      </c>
      <c r="H14" s="44"/>
      <c r="I14" s="44">
        <f>Dat_01!J45*100</f>
        <v>-3.669</v>
      </c>
      <c r="J14" s="44"/>
      <c r="K14" s="44">
        <f>Dat_01!N45*100</f>
        <v>-4.5910000000000002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2023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2023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5" workbookViewId="0">
      <selection activeCell="B37" sqref="B37:H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Septiembre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01/09/2023</v>
      </c>
      <c r="C7" s="99">
        <f>Dat_01!B52</f>
        <v>29.492000000000001</v>
      </c>
      <c r="D7" s="99">
        <f>Dat_01!C52</f>
        <v>23.859000000000002</v>
      </c>
      <c r="E7" s="99">
        <f>Dat_01!D52</f>
        <v>18.225000000000001</v>
      </c>
      <c r="F7" s="99">
        <f>Dat_01!H52</f>
        <v>17.8321578947</v>
      </c>
      <c r="G7" s="99">
        <f>Dat_01!G52</f>
        <v>28.3984210526</v>
      </c>
      <c r="H7" s="99">
        <f>Dat_01!E52</f>
        <v>24.122</v>
      </c>
    </row>
    <row r="8" spans="1:16" ht="11.25" customHeight="1">
      <c r="A8" s="92">
        <v>2</v>
      </c>
      <c r="B8" s="98" t="str">
        <f>Dat_01!A53</f>
        <v>02/09/2023</v>
      </c>
      <c r="C8" s="99">
        <f>Dat_01!B53</f>
        <v>24.387</v>
      </c>
      <c r="D8" s="99">
        <f>Dat_01!C53</f>
        <v>21.105</v>
      </c>
      <c r="E8" s="99">
        <f>Dat_01!D53</f>
        <v>17.821999999999999</v>
      </c>
      <c r="F8" s="99">
        <f>Dat_01!H53</f>
        <v>17.617684210499998</v>
      </c>
      <c r="G8" s="99">
        <f>Dat_01!G53</f>
        <v>28.486421052600001</v>
      </c>
      <c r="H8" s="99">
        <f>Dat_01!E53</f>
        <v>24.574999999999999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03/09/2023</v>
      </c>
      <c r="C9" s="99">
        <f>Dat_01!B54</f>
        <v>25.238</v>
      </c>
      <c r="D9" s="99">
        <f>Dat_01!C54</f>
        <v>21.324000000000002</v>
      </c>
      <c r="E9" s="99">
        <f>Dat_01!D54</f>
        <v>17.411000000000001</v>
      </c>
      <c r="F9" s="99">
        <f>Dat_01!H54</f>
        <v>17.732526315800001</v>
      </c>
      <c r="G9" s="99">
        <f>Dat_01!G54</f>
        <v>28.688421052599999</v>
      </c>
      <c r="H9" s="99">
        <f>Dat_01!E54</f>
        <v>23.265000000000001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04/09/2023</v>
      </c>
      <c r="C10" s="99">
        <f>Dat_01!B55</f>
        <v>28.09</v>
      </c>
      <c r="D10" s="99">
        <f>Dat_01!C55</f>
        <v>23.934000000000001</v>
      </c>
      <c r="E10" s="99">
        <f>Dat_01!D55</f>
        <v>19.777000000000001</v>
      </c>
      <c r="F10" s="99">
        <f>Dat_01!H55</f>
        <v>17.698263157900001</v>
      </c>
      <c r="G10" s="99">
        <f>Dat_01!G55</f>
        <v>28.765315789500001</v>
      </c>
      <c r="H10" s="99">
        <f>Dat_01!E55</f>
        <v>23.353000000000002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05/09/2023</v>
      </c>
      <c r="C11" s="99">
        <f>Dat_01!B56</f>
        <v>29.085000000000001</v>
      </c>
      <c r="D11" s="99">
        <f>Dat_01!C56</f>
        <v>24.219000000000001</v>
      </c>
      <c r="E11" s="99">
        <f>Dat_01!D56</f>
        <v>19.353999999999999</v>
      </c>
      <c r="F11" s="99">
        <f>Dat_01!H56</f>
        <v>17.805105263200002</v>
      </c>
      <c r="G11" s="99">
        <f>Dat_01!G56</f>
        <v>28.3856315789</v>
      </c>
      <c r="H11" s="99">
        <f>Dat_01!E56</f>
        <v>24.228000000000002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06/09/2023</v>
      </c>
      <c r="C12" s="99">
        <f>Dat_01!B57</f>
        <v>29.638000000000002</v>
      </c>
      <c r="D12" s="99">
        <f>Dat_01!C57</f>
        <v>24.477</v>
      </c>
      <c r="E12" s="99">
        <f>Dat_01!D57</f>
        <v>19.315000000000001</v>
      </c>
      <c r="F12" s="99">
        <f>Dat_01!H57</f>
        <v>17.7665263158</v>
      </c>
      <c r="G12" s="99">
        <f>Dat_01!G57</f>
        <v>28.3216315789</v>
      </c>
      <c r="H12" s="99">
        <f>Dat_01!E57</f>
        <v>24.125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07/09/2023</v>
      </c>
      <c r="C13" s="99">
        <f>Dat_01!B58</f>
        <v>29.721</v>
      </c>
      <c r="D13" s="99">
        <f>Dat_01!C58</f>
        <v>24.678000000000001</v>
      </c>
      <c r="E13" s="99">
        <f>Dat_01!D58</f>
        <v>19.635999999999999</v>
      </c>
      <c r="F13" s="99">
        <f>Dat_01!H58</f>
        <v>17.469578947399999</v>
      </c>
      <c r="G13" s="99">
        <f>Dat_01!G58</f>
        <v>27.5071052632</v>
      </c>
      <c r="H13" s="99">
        <f>Dat_01!E58</f>
        <v>23.106000000000002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08/09/2023</v>
      </c>
      <c r="C14" s="99">
        <f>Dat_01!B59</f>
        <v>29.585000000000001</v>
      </c>
      <c r="D14" s="99">
        <f>Dat_01!C59</f>
        <v>24.404</v>
      </c>
      <c r="E14" s="99">
        <f>Dat_01!D59</f>
        <v>19.222999999999999</v>
      </c>
      <c r="F14" s="99">
        <f>Dat_01!H59</f>
        <v>17.064052631599999</v>
      </c>
      <c r="G14" s="99">
        <f>Dat_01!G59</f>
        <v>27.717315789499999</v>
      </c>
      <c r="H14" s="99">
        <f>Dat_01!E59</f>
        <v>23.687999999999999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09/09/2023</v>
      </c>
      <c r="C15" s="99">
        <f>Dat_01!B60</f>
        <v>28.442</v>
      </c>
      <c r="D15" s="99">
        <f>Dat_01!C60</f>
        <v>23.712</v>
      </c>
      <c r="E15" s="99">
        <f>Dat_01!D60</f>
        <v>18.981999999999999</v>
      </c>
      <c r="F15" s="99">
        <f>Dat_01!H60</f>
        <v>17.101105263200001</v>
      </c>
      <c r="G15" s="99">
        <f>Dat_01!G60</f>
        <v>27.3577368421</v>
      </c>
      <c r="H15" s="99">
        <f>Dat_01!E60</f>
        <v>24.128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10/09/2023</v>
      </c>
      <c r="C16" s="99">
        <f>Dat_01!B61</f>
        <v>28.652999999999999</v>
      </c>
      <c r="D16" s="99">
        <f>Dat_01!C61</f>
        <v>23.600999999999999</v>
      </c>
      <c r="E16" s="99">
        <f>Dat_01!D61</f>
        <v>18.548999999999999</v>
      </c>
      <c r="F16" s="99">
        <f>Dat_01!H61</f>
        <v>16.875157894699999</v>
      </c>
      <c r="G16" s="99">
        <f>Dat_01!G61</f>
        <v>27.4152631579</v>
      </c>
      <c r="H16" s="99">
        <f>Dat_01!E61</f>
        <v>24.550999999999998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11/09/2023</v>
      </c>
      <c r="C17" s="99">
        <f>Dat_01!B62</f>
        <v>27.564</v>
      </c>
      <c r="D17" s="99">
        <f>Dat_01!C62</f>
        <v>23.047000000000001</v>
      </c>
      <c r="E17" s="99">
        <f>Dat_01!D62</f>
        <v>18.529</v>
      </c>
      <c r="F17" s="99">
        <f>Dat_01!H62</f>
        <v>16.846473684199999</v>
      </c>
      <c r="G17" s="99">
        <f>Dat_01!G62</f>
        <v>28.077473684200001</v>
      </c>
      <c r="H17" s="99">
        <f>Dat_01!E62</f>
        <v>26.061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12/09/2023</v>
      </c>
      <c r="C18" s="99">
        <f>Dat_01!B63</f>
        <v>27.353000000000002</v>
      </c>
      <c r="D18" s="99">
        <f>Dat_01!C63</f>
        <v>22.864999999999998</v>
      </c>
      <c r="E18" s="99">
        <f>Dat_01!D63</f>
        <v>18.376999999999999</v>
      </c>
      <c r="F18" s="99">
        <f>Dat_01!H63</f>
        <v>17.077684210499999</v>
      </c>
      <c r="G18" s="99">
        <f>Dat_01!G63</f>
        <v>27.690894736800001</v>
      </c>
      <c r="H18" s="99">
        <f>Dat_01!E63</f>
        <v>26.04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13/09/2023</v>
      </c>
      <c r="C19" s="99">
        <f>Dat_01!B64</f>
        <v>27.408999999999999</v>
      </c>
      <c r="D19" s="99">
        <f>Dat_01!C64</f>
        <v>22.477</v>
      </c>
      <c r="E19" s="99">
        <f>Dat_01!D64</f>
        <v>17.545000000000002</v>
      </c>
      <c r="F19" s="99">
        <f>Dat_01!H64</f>
        <v>16.842736842099999</v>
      </c>
      <c r="G19" s="99">
        <f>Dat_01!G64</f>
        <v>27.098368421100002</v>
      </c>
      <c r="H19" s="99">
        <f>Dat_01!E64</f>
        <v>24.059000000000001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14/09/2023</v>
      </c>
      <c r="C20" s="99">
        <f>Dat_01!B65</f>
        <v>28.335999999999999</v>
      </c>
      <c r="D20" s="99">
        <f>Dat_01!C65</f>
        <v>23.573</v>
      </c>
      <c r="E20" s="99">
        <f>Dat_01!D65</f>
        <v>18.809000000000001</v>
      </c>
      <c r="F20" s="99">
        <f>Dat_01!H65</f>
        <v>16.328368421099999</v>
      </c>
      <c r="G20" s="99">
        <f>Dat_01!G65</f>
        <v>26.254894736800001</v>
      </c>
      <c r="H20" s="99">
        <f>Dat_01!E65</f>
        <v>23.091000000000001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15/09/2023</v>
      </c>
      <c r="C21" s="99">
        <f>Dat_01!B66</f>
        <v>26.37</v>
      </c>
      <c r="D21" s="99">
        <f>Dat_01!C66</f>
        <v>22.244</v>
      </c>
      <c r="E21" s="99">
        <f>Dat_01!D66</f>
        <v>18.119</v>
      </c>
      <c r="F21" s="99">
        <f>Dat_01!H66</f>
        <v>15.7886842105</v>
      </c>
      <c r="G21" s="99">
        <f>Dat_01!G66</f>
        <v>26.037210526300001</v>
      </c>
      <c r="H21" s="99">
        <f>Dat_01!E66</f>
        <v>23.067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16/09/2023</v>
      </c>
      <c r="C22" s="99">
        <f>Dat_01!B67</f>
        <v>26.030999999999999</v>
      </c>
      <c r="D22" s="99">
        <f>Dat_01!C67</f>
        <v>21.841000000000001</v>
      </c>
      <c r="E22" s="99">
        <f>Dat_01!D67</f>
        <v>17.649999999999999</v>
      </c>
      <c r="F22" s="99">
        <f>Dat_01!H67</f>
        <v>15.693</v>
      </c>
      <c r="G22" s="99">
        <f>Dat_01!G67</f>
        <v>26.375631578899998</v>
      </c>
      <c r="H22" s="99">
        <f>Dat_01!E67</f>
        <v>22.45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17/09/2023</v>
      </c>
      <c r="C23" s="99">
        <f>Dat_01!B68</f>
        <v>25.594000000000001</v>
      </c>
      <c r="D23" s="99">
        <f>Dat_01!C68</f>
        <v>21.68</v>
      </c>
      <c r="E23" s="99">
        <f>Dat_01!D68</f>
        <v>17.765999999999998</v>
      </c>
      <c r="F23" s="99">
        <f>Dat_01!H68</f>
        <v>15.763</v>
      </c>
      <c r="G23" s="99">
        <f>Dat_01!G68</f>
        <v>25.820842105299999</v>
      </c>
      <c r="H23" s="99">
        <f>Dat_01!E68</f>
        <v>21.725999999999999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18/09/2023</v>
      </c>
      <c r="C24" s="99">
        <f>Dat_01!B69</f>
        <v>25.904</v>
      </c>
      <c r="D24" s="99">
        <f>Dat_01!C69</f>
        <v>21.72</v>
      </c>
      <c r="E24" s="99">
        <f>Dat_01!D69</f>
        <v>17.536999999999999</v>
      </c>
      <c r="F24" s="99">
        <f>Dat_01!H69</f>
        <v>15.5004210526</v>
      </c>
      <c r="G24" s="99">
        <f>Dat_01!G69</f>
        <v>25.488210526300001</v>
      </c>
      <c r="H24" s="99">
        <f>Dat_01!E69</f>
        <v>22.398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19/09/2023</v>
      </c>
      <c r="C25" s="99">
        <f>Dat_01!B70</f>
        <v>25.687999999999999</v>
      </c>
      <c r="D25" s="99">
        <f>Dat_01!C70</f>
        <v>20.899000000000001</v>
      </c>
      <c r="E25" s="99">
        <f>Dat_01!D70</f>
        <v>16.109000000000002</v>
      </c>
      <c r="F25" s="99">
        <f>Dat_01!H70</f>
        <v>15.2433684211</v>
      </c>
      <c r="G25" s="99">
        <f>Dat_01!G70</f>
        <v>25.792473684200001</v>
      </c>
      <c r="H25" s="99">
        <f>Dat_01!E70</f>
        <v>22.707000000000001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20/09/2023</v>
      </c>
      <c r="C26" s="99">
        <f>Dat_01!B71</f>
        <v>26.245000000000001</v>
      </c>
      <c r="D26" s="99">
        <f>Dat_01!C71</f>
        <v>20.925999999999998</v>
      </c>
      <c r="E26" s="99">
        <f>Dat_01!D71</f>
        <v>15.606</v>
      </c>
      <c r="F26" s="99">
        <f>Dat_01!H71</f>
        <v>15.483842105300001</v>
      </c>
      <c r="G26" s="99">
        <f>Dat_01!G71</f>
        <v>26.366526315800002</v>
      </c>
      <c r="H26" s="99">
        <f>Dat_01!E71</f>
        <v>22.193999999999999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21/09/2023</v>
      </c>
      <c r="C27" s="99">
        <f>Dat_01!B72</f>
        <v>24.349</v>
      </c>
      <c r="D27" s="99">
        <f>Dat_01!C72</f>
        <v>20.149999999999999</v>
      </c>
      <c r="E27" s="99">
        <f>Dat_01!D72</f>
        <v>15.951000000000001</v>
      </c>
      <c r="F27" s="99">
        <f>Dat_01!H72</f>
        <v>15.863684210500001</v>
      </c>
      <c r="G27" s="99">
        <f>Dat_01!G72</f>
        <v>26.053000000000001</v>
      </c>
      <c r="H27" s="99">
        <f>Dat_01!E72</f>
        <v>21.521999999999998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22/09/2023</v>
      </c>
      <c r="C28" s="99">
        <f>Dat_01!B73</f>
        <v>23.437999999999999</v>
      </c>
      <c r="D28" s="99">
        <f>Dat_01!C73</f>
        <v>18.981999999999999</v>
      </c>
      <c r="E28" s="99">
        <f>Dat_01!D73</f>
        <v>14.526999999999999</v>
      </c>
      <c r="F28" s="99">
        <f>Dat_01!H73</f>
        <v>15.7389473684</v>
      </c>
      <c r="G28" s="99">
        <f>Dat_01!G73</f>
        <v>25.845736842099999</v>
      </c>
      <c r="H28" s="99">
        <f>Dat_01!E73</f>
        <v>21.498000000000001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23/09/2023</v>
      </c>
      <c r="C29" s="99">
        <f>Dat_01!B74</f>
        <v>24.768000000000001</v>
      </c>
      <c r="D29" s="99">
        <f>Dat_01!C74</f>
        <v>18.795000000000002</v>
      </c>
      <c r="E29" s="99">
        <f>Dat_01!D74</f>
        <v>12.821999999999999</v>
      </c>
      <c r="F29" s="99">
        <f>Dat_01!H74</f>
        <v>15.936157894700001</v>
      </c>
      <c r="G29" s="99">
        <f>Dat_01!G74</f>
        <v>25.655894736800001</v>
      </c>
      <c r="H29" s="99">
        <f>Dat_01!E74</f>
        <v>21.36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24/09/2023</v>
      </c>
      <c r="C30" s="99">
        <f>Dat_01!B75</f>
        <v>27.373999999999999</v>
      </c>
      <c r="D30" s="99">
        <f>Dat_01!C75</f>
        <v>20.556000000000001</v>
      </c>
      <c r="E30" s="99">
        <f>Dat_01!D75</f>
        <v>13.737</v>
      </c>
      <c r="F30" s="99">
        <f>Dat_01!H75</f>
        <v>15.568263157900001</v>
      </c>
      <c r="G30" s="99">
        <f>Dat_01!G75</f>
        <v>25.476894736799998</v>
      </c>
      <c r="H30" s="99">
        <f>Dat_01!E75</f>
        <v>19.681999999999999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25/09/2023</v>
      </c>
      <c r="C31" s="99">
        <f>Dat_01!B76</f>
        <v>27.725999999999999</v>
      </c>
      <c r="D31" s="99">
        <f>Dat_01!C76</f>
        <v>21.15</v>
      </c>
      <c r="E31" s="99">
        <f>Dat_01!D76</f>
        <v>14.573</v>
      </c>
      <c r="F31" s="99">
        <f>Dat_01!H76</f>
        <v>14.944421052599999</v>
      </c>
      <c r="G31" s="99">
        <f>Dat_01!G76</f>
        <v>24.643315789500001</v>
      </c>
      <c r="H31" s="99">
        <f>Dat_01!E76</f>
        <v>17.966999999999999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26/09/2023</v>
      </c>
      <c r="C32" s="99">
        <f>Dat_01!B77</f>
        <v>27.303000000000001</v>
      </c>
      <c r="D32" s="99">
        <f>Dat_01!C77</f>
        <v>21.51</v>
      </c>
      <c r="E32" s="99">
        <f>Dat_01!D77</f>
        <v>15.715999999999999</v>
      </c>
      <c r="F32" s="99">
        <f>Dat_01!H77</f>
        <v>14.3868947368</v>
      </c>
      <c r="G32" s="99">
        <f>Dat_01!G77</f>
        <v>24.788210526299999</v>
      </c>
      <c r="H32" s="99">
        <f>Dat_01!E77</f>
        <v>18.077000000000002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27/09/2023</v>
      </c>
      <c r="C33" s="99">
        <f>Dat_01!B78</f>
        <v>28.036999999999999</v>
      </c>
      <c r="D33" s="99">
        <f>Dat_01!C78</f>
        <v>22.227</v>
      </c>
      <c r="E33" s="99">
        <f>Dat_01!D78</f>
        <v>16.416</v>
      </c>
      <c r="F33" s="99">
        <f>Dat_01!H78</f>
        <v>14.3171052632</v>
      </c>
      <c r="G33" s="99">
        <f>Dat_01!G78</f>
        <v>24.558473684199999</v>
      </c>
      <c r="H33" s="99">
        <f>Dat_01!E78</f>
        <v>18.800999999999998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28/09/2023</v>
      </c>
      <c r="C34" s="99">
        <f>Dat_01!B79</f>
        <v>28.954999999999998</v>
      </c>
      <c r="D34" s="99">
        <f>Dat_01!C79</f>
        <v>22.640999999999998</v>
      </c>
      <c r="E34" s="99">
        <f>Dat_01!D79</f>
        <v>16.327000000000002</v>
      </c>
      <c r="F34" s="99">
        <f>Dat_01!H79</f>
        <v>14.4503684211</v>
      </c>
      <c r="G34" s="99">
        <f>Dat_01!G79</f>
        <v>24.5779473684</v>
      </c>
      <c r="H34" s="99">
        <f>Dat_01!E79</f>
        <v>19.315999999999999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29/09/2023</v>
      </c>
      <c r="C35" s="99">
        <f>Dat_01!B80</f>
        <v>29.405999999999999</v>
      </c>
      <c r="D35" s="99">
        <f>Dat_01!C80</f>
        <v>23.064</v>
      </c>
      <c r="E35" s="99">
        <f>Dat_01!D80</f>
        <v>16.721</v>
      </c>
      <c r="F35" s="99">
        <f>Dat_01!H80</f>
        <v>14.570052631599999</v>
      </c>
      <c r="G35" s="99">
        <f>Dat_01!G80</f>
        <v>24.5241578947</v>
      </c>
      <c r="H35" s="99">
        <f>Dat_01!E80</f>
        <v>17.457999999999998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30/09/2023</v>
      </c>
      <c r="C36" s="99">
        <f>Dat_01!B81</f>
        <v>30.966000000000001</v>
      </c>
      <c r="D36" s="99">
        <f>Dat_01!C81</f>
        <v>24.215</v>
      </c>
      <c r="E36" s="99">
        <f>Dat_01!D81</f>
        <v>17.463999999999999</v>
      </c>
      <c r="F36" s="99">
        <f>Dat_01!H81</f>
        <v>14.553631578899999</v>
      </c>
      <c r="G36" s="99">
        <f>Dat_01!G81</f>
        <v>24.660210526299998</v>
      </c>
      <c r="H36" s="99">
        <f>Dat_01!E81</f>
        <v>16.943999999999999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27.371566666666673</v>
      </c>
      <c r="D38" s="101">
        <f t="shared" si="0"/>
        <v>22.329166666666662</v>
      </c>
      <c r="E38" s="101">
        <f t="shared" si="0"/>
        <v>17.2865</v>
      </c>
      <c r="F38" s="101">
        <f t="shared" si="0"/>
        <v>16.195308771929998</v>
      </c>
      <c r="G38" s="101">
        <f t="shared" si="0"/>
        <v>26.560987719286665</v>
      </c>
      <c r="H38" s="101">
        <f t="shared" si="0"/>
        <v>22.185300000000002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20782.711655071998</v>
      </c>
    </row>
    <row r="60" spans="1:3" ht="11.25" customHeight="1">
      <c r="A60" s="103" t="s">
        <v>92</v>
      </c>
      <c r="B60" s="98">
        <v>43159</v>
      </c>
      <c r="C60" s="104">
        <f>Dat_01!B112</f>
        <v>19325.204153596002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17889.654965862999</v>
      </c>
    </row>
    <row r="64" spans="1:3" ht="11.25" customHeight="1">
      <c r="A64" s="103" t="s">
        <v>94</v>
      </c>
      <c r="B64" s="98">
        <v>43281</v>
      </c>
      <c r="C64" s="104">
        <f>Dat_01!B116</f>
        <v>18480.058940952</v>
      </c>
    </row>
    <row r="65" spans="1:4" ht="11.25" customHeight="1">
      <c r="A65" s="103" t="s">
        <v>86</v>
      </c>
      <c r="B65" s="98">
        <v>43312</v>
      </c>
      <c r="C65" s="104">
        <f>Dat_01!B117</f>
        <v>21060.373076134001</v>
      </c>
    </row>
    <row r="66" spans="1:4" ht="11.25" customHeight="1">
      <c r="A66" s="103" t="s">
        <v>86</v>
      </c>
      <c r="B66" s="105">
        <v>43343</v>
      </c>
      <c r="C66" s="106">
        <f>Dat_01!B118</f>
        <v>20081.314750336001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01/09/2023</v>
      </c>
      <c r="C70" s="104">
        <f>Dat_01!B129</f>
        <v>30647.324799999999</v>
      </c>
      <c r="D70" s="104">
        <f>Dat_01!D129</f>
        <v>655.381519336</v>
      </c>
    </row>
    <row r="71" spans="1:4" ht="11.25" customHeight="1">
      <c r="A71" s="92">
        <v>2</v>
      </c>
      <c r="B71" s="98" t="str">
        <f>Dat_01!A130</f>
        <v>02/09/2023</v>
      </c>
      <c r="C71" s="104">
        <f>Dat_01!B130</f>
        <v>26014.199400000001</v>
      </c>
      <c r="D71" s="104">
        <f>Dat_01!D130</f>
        <v>566.51624936799999</v>
      </c>
    </row>
    <row r="72" spans="1:4" ht="11.25" customHeight="1">
      <c r="A72" s="92">
        <v>3</v>
      </c>
      <c r="B72" s="98" t="str">
        <f>Dat_01!A131</f>
        <v>03/09/2023</v>
      </c>
      <c r="C72" s="104">
        <f>Dat_01!B131</f>
        <v>25698.93</v>
      </c>
      <c r="D72" s="104">
        <f>Dat_01!D131</f>
        <v>518.80440235200001</v>
      </c>
    </row>
    <row r="73" spans="1:4" ht="11.25" customHeight="1">
      <c r="A73" s="92">
        <v>4</v>
      </c>
      <c r="B73" s="98" t="str">
        <f>Dat_01!A132</f>
        <v>04/09/2023</v>
      </c>
      <c r="C73" s="104">
        <f>Dat_01!B132</f>
        <v>30216.751</v>
      </c>
      <c r="D73" s="104">
        <f>Dat_01!D132</f>
        <v>626.85163571199996</v>
      </c>
    </row>
    <row r="74" spans="1:4" ht="11.25" customHeight="1">
      <c r="A74" s="92">
        <v>5</v>
      </c>
      <c r="B74" s="98" t="str">
        <f>Dat_01!A133</f>
        <v>05/09/2023</v>
      </c>
      <c r="C74" s="104">
        <f>Dat_01!B133</f>
        <v>30952.415000000001</v>
      </c>
      <c r="D74" s="104">
        <f>Dat_01!D133</f>
        <v>647.92022262399996</v>
      </c>
    </row>
    <row r="75" spans="1:4" ht="11.25" customHeight="1">
      <c r="A75" s="92">
        <v>6</v>
      </c>
      <c r="B75" s="98" t="str">
        <f>Dat_01!A134</f>
        <v>06/09/2023</v>
      </c>
      <c r="C75" s="104">
        <f>Dat_01!B134</f>
        <v>31045.94</v>
      </c>
      <c r="D75" s="104">
        <f>Dat_01!D134</f>
        <v>659.48609069600002</v>
      </c>
    </row>
    <row r="76" spans="1:4" ht="11.25" customHeight="1">
      <c r="A76" s="92">
        <v>7</v>
      </c>
      <c r="B76" s="98" t="str">
        <f>Dat_01!A135</f>
        <v>07/09/2023</v>
      </c>
      <c r="C76" s="104">
        <f>Dat_01!B135</f>
        <v>31161.026000000002</v>
      </c>
      <c r="D76" s="104">
        <f>Dat_01!D135</f>
        <v>664.50213460800001</v>
      </c>
    </row>
    <row r="77" spans="1:4" ht="11.25" customHeight="1">
      <c r="A77" s="92">
        <v>8</v>
      </c>
      <c r="B77" s="98" t="str">
        <f>Dat_01!A136</f>
        <v>08/09/2023</v>
      </c>
      <c r="C77" s="104">
        <f>Dat_01!B136</f>
        <v>29803.696304000001</v>
      </c>
      <c r="D77" s="104">
        <f>Dat_01!D136</f>
        <v>643.69899122899994</v>
      </c>
    </row>
    <row r="78" spans="1:4" ht="11.25" customHeight="1">
      <c r="A78" s="92">
        <v>9</v>
      </c>
      <c r="B78" s="98" t="str">
        <f>Dat_01!A137</f>
        <v>09/09/2023</v>
      </c>
      <c r="C78" s="104">
        <f>Dat_01!B137</f>
        <v>27134.327000000001</v>
      </c>
      <c r="D78" s="104">
        <f>Dat_01!D137</f>
        <v>572.04997921500001</v>
      </c>
    </row>
    <row r="79" spans="1:4" ht="11.25" customHeight="1">
      <c r="A79" s="92">
        <v>10</v>
      </c>
      <c r="B79" s="98" t="str">
        <f>Dat_01!A138</f>
        <v>10/09/2023</v>
      </c>
      <c r="C79" s="104">
        <f>Dat_01!B138</f>
        <v>26545.775000000001</v>
      </c>
      <c r="D79" s="104">
        <f>Dat_01!D138</f>
        <v>532.81267276000005</v>
      </c>
    </row>
    <row r="80" spans="1:4" ht="11.25" customHeight="1">
      <c r="A80" s="92">
        <v>11</v>
      </c>
      <c r="B80" s="98" t="str">
        <f>Dat_01!A139</f>
        <v>11/09/2023</v>
      </c>
      <c r="C80" s="104">
        <f>Dat_01!B139</f>
        <v>29842.884999999998</v>
      </c>
      <c r="D80" s="104">
        <f>Dat_01!D139</f>
        <v>617.33950225599995</v>
      </c>
    </row>
    <row r="81" spans="1:4" ht="11.25" customHeight="1">
      <c r="A81" s="92">
        <v>12</v>
      </c>
      <c r="B81" s="98" t="str">
        <f>Dat_01!A140</f>
        <v>12/09/2023</v>
      </c>
      <c r="C81" s="104">
        <f>Dat_01!B140</f>
        <v>30637.618503999998</v>
      </c>
      <c r="D81" s="104">
        <f>Dat_01!D140</f>
        <v>651.27112785600002</v>
      </c>
    </row>
    <row r="82" spans="1:4" ht="11.25" customHeight="1">
      <c r="A82" s="92">
        <v>13</v>
      </c>
      <c r="B82" s="98" t="str">
        <f>Dat_01!A141</f>
        <v>13/09/2023</v>
      </c>
      <c r="C82" s="104">
        <f>Dat_01!B141</f>
        <v>30814.225999999999</v>
      </c>
      <c r="D82" s="104">
        <f>Dat_01!D141</f>
        <v>650.71107979199996</v>
      </c>
    </row>
    <row r="83" spans="1:4" ht="11.25" customHeight="1">
      <c r="A83" s="92">
        <v>14</v>
      </c>
      <c r="B83" s="98" t="str">
        <f>Dat_01!A142</f>
        <v>14/09/2023</v>
      </c>
      <c r="C83" s="104">
        <f>Dat_01!B142</f>
        <v>31104.275000000001</v>
      </c>
      <c r="D83" s="104">
        <f>Dat_01!D142</f>
        <v>656.59300010100003</v>
      </c>
    </row>
    <row r="84" spans="1:4" ht="11.25" customHeight="1">
      <c r="A84" s="92">
        <v>15</v>
      </c>
      <c r="B84" s="98" t="str">
        <f>Dat_01!A143</f>
        <v>15/09/2023</v>
      </c>
      <c r="C84" s="104">
        <f>Dat_01!B143</f>
        <v>30427.8586</v>
      </c>
      <c r="D84" s="104">
        <f>Dat_01!D143</f>
        <v>648.66625623899995</v>
      </c>
    </row>
    <row r="85" spans="1:4" ht="11.25" customHeight="1">
      <c r="A85" s="92">
        <v>16</v>
      </c>
      <c r="B85" s="98" t="str">
        <f>Dat_01!A144</f>
        <v>16/09/2023</v>
      </c>
      <c r="C85" s="104">
        <f>Dat_01!B144</f>
        <v>26297.62</v>
      </c>
      <c r="D85" s="104">
        <f>Dat_01!D144</f>
        <v>555.75179229599996</v>
      </c>
    </row>
    <row r="86" spans="1:4" ht="11.25" customHeight="1">
      <c r="A86" s="92">
        <v>17</v>
      </c>
      <c r="B86" s="98" t="str">
        <f>Dat_01!A145</f>
        <v>17/09/2023</v>
      </c>
      <c r="C86" s="104">
        <f>Dat_01!B145</f>
        <v>26217.635999999999</v>
      </c>
      <c r="D86" s="104">
        <f>Dat_01!D145</f>
        <v>521.65314396799999</v>
      </c>
    </row>
    <row r="87" spans="1:4" ht="11.25" customHeight="1">
      <c r="A87" s="92">
        <v>18</v>
      </c>
      <c r="B87" s="98" t="str">
        <f>Dat_01!A146</f>
        <v>18/09/2023</v>
      </c>
      <c r="C87" s="104">
        <f>Dat_01!B146</f>
        <v>29821.252</v>
      </c>
      <c r="D87" s="104">
        <f>Dat_01!D146</f>
        <v>611.26036111200006</v>
      </c>
    </row>
    <row r="88" spans="1:4" ht="11.25" customHeight="1">
      <c r="A88" s="92">
        <v>19</v>
      </c>
      <c r="B88" s="98" t="str">
        <f>Dat_01!A147</f>
        <v>19/09/2023</v>
      </c>
      <c r="C88" s="104">
        <f>Dat_01!B147</f>
        <v>29970.338</v>
      </c>
      <c r="D88" s="104">
        <f>Dat_01!D147</f>
        <v>627.95438214800004</v>
      </c>
    </row>
    <row r="89" spans="1:4" ht="11.25" customHeight="1">
      <c r="A89" s="92">
        <v>20</v>
      </c>
      <c r="B89" s="98" t="str">
        <f>Dat_01!A148</f>
        <v>20/09/2023</v>
      </c>
      <c r="C89" s="104">
        <f>Dat_01!B148</f>
        <v>30278.922999999999</v>
      </c>
      <c r="D89" s="104">
        <f>Dat_01!D148</f>
        <v>625.80769508399999</v>
      </c>
    </row>
    <row r="90" spans="1:4" ht="11.25" customHeight="1">
      <c r="A90" s="92">
        <v>21</v>
      </c>
      <c r="B90" s="98" t="str">
        <f>Dat_01!A149</f>
        <v>21/09/2023</v>
      </c>
      <c r="C90" s="104">
        <f>Dat_01!B149</f>
        <v>30018.342000000001</v>
      </c>
      <c r="D90" s="104">
        <f>Dat_01!D149</f>
        <v>624.99725708799997</v>
      </c>
    </row>
    <row r="91" spans="1:4" ht="11.25" customHeight="1">
      <c r="A91" s="92">
        <v>22</v>
      </c>
      <c r="B91" s="98" t="str">
        <f>Dat_01!A150</f>
        <v>22/09/2023</v>
      </c>
      <c r="C91" s="104">
        <f>Dat_01!B150</f>
        <v>28451.848000000002</v>
      </c>
      <c r="D91" s="104">
        <f>Dat_01!D150</f>
        <v>602.76793156799999</v>
      </c>
    </row>
    <row r="92" spans="1:4" ht="11.25" customHeight="1">
      <c r="A92" s="92">
        <v>23</v>
      </c>
      <c r="B92" s="98" t="str">
        <f>Dat_01!A151</f>
        <v>23/09/2023</v>
      </c>
      <c r="C92" s="104">
        <f>Dat_01!B151</f>
        <v>25014.740504000001</v>
      </c>
      <c r="D92" s="104">
        <f>Dat_01!D151</f>
        <v>524.80512821599996</v>
      </c>
    </row>
    <row r="93" spans="1:4" ht="11.25" customHeight="1">
      <c r="A93" s="92">
        <v>24</v>
      </c>
      <c r="B93" s="98" t="str">
        <f>Dat_01!A152</f>
        <v>24/09/2023</v>
      </c>
      <c r="C93" s="104">
        <f>Dat_01!B152</f>
        <v>25065.516</v>
      </c>
      <c r="D93" s="104">
        <f>Dat_01!D152</f>
        <v>491.43597328800001</v>
      </c>
    </row>
    <row r="94" spans="1:4" ht="11.25" customHeight="1">
      <c r="A94" s="92">
        <v>25</v>
      </c>
      <c r="B94" s="98" t="str">
        <f>Dat_01!A153</f>
        <v>25/09/2023</v>
      </c>
      <c r="C94" s="104">
        <f>Dat_01!B153</f>
        <v>29606.524000000001</v>
      </c>
      <c r="D94" s="104">
        <f>Dat_01!D153</f>
        <v>592.03791406400001</v>
      </c>
    </row>
    <row r="95" spans="1:4" ht="11.25" customHeight="1">
      <c r="A95" s="92">
        <v>26</v>
      </c>
      <c r="B95" s="98" t="str">
        <f>Dat_01!A154</f>
        <v>26/09/2023</v>
      </c>
      <c r="C95" s="104">
        <f>Dat_01!B154</f>
        <v>30467.11</v>
      </c>
      <c r="D95" s="104">
        <f>Dat_01!D154</f>
        <v>619.55422550399999</v>
      </c>
    </row>
    <row r="96" spans="1:4" ht="11.25" customHeight="1">
      <c r="A96" s="92">
        <v>27</v>
      </c>
      <c r="B96" s="98" t="str">
        <f>Dat_01!A155</f>
        <v>27/09/2023</v>
      </c>
      <c r="C96" s="104">
        <f>Dat_01!B155</f>
        <v>30767.437999999998</v>
      </c>
      <c r="D96" s="104">
        <f>Dat_01!D155</f>
        <v>630.61402250399999</v>
      </c>
    </row>
    <row r="97" spans="1:9" ht="11.25" customHeight="1">
      <c r="A97" s="92">
        <v>28</v>
      </c>
      <c r="B97" s="98" t="str">
        <f>Dat_01!A156</f>
        <v>28/09/2023</v>
      </c>
      <c r="C97" s="104">
        <f>Dat_01!B156</f>
        <v>30992.596000000001</v>
      </c>
      <c r="D97" s="104">
        <f>Dat_01!D156</f>
        <v>631.70781910400001</v>
      </c>
    </row>
    <row r="98" spans="1:9" ht="11.25" customHeight="1">
      <c r="A98" s="92">
        <v>29</v>
      </c>
      <c r="B98" s="98" t="str">
        <f>Dat_01!A157</f>
        <v>29/09/2023</v>
      </c>
      <c r="C98" s="104">
        <f>Dat_01!B157</f>
        <v>29999.080999999998</v>
      </c>
      <c r="D98" s="104">
        <f>Dat_01!D157</f>
        <v>627.05485040799999</v>
      </c>
    </row>
    <row r="99" spans="1:9" ht="11.25" customHeight="1">
      <c r="A99" s="92">
        <v>30</v>
      </c>
      <c r="B99" s="98" t="str">
        <f>Dat_01!A158</f>
        <v>30/09/2023</v>
      </c>
      <c r="C99" s="104">
        <f>Dat_01!B158</f>
        <v>26630.648504000001</v>
      </c>
      <c r="D99" s="104">
        <f>Dat_01!D158</f>
        <v>555.75438924800005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31161.026000000002</v>
      </c>
      <c r="D101" s="107">
        <f>MAX(D70:D100)</f>
        <v>664.50213460800001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sep-23</v>
      </c>
      <c r="C109" s="113">
        <f>Dat_01!B166</f>
        <v>32263</v>
      </c>
      <c r="D109" s="113"/>
      <c r="E109" s="113"/>
      <c r="F109" s="114" t="str">
        <f>Dat_01!D187</f>
        <v>14 septiembre (20:49 h)</v>
      </c>
      <c r="G109" s="114" t="str">
        <f>Dat_01!E187</f>
        <v/>
      </c>
      <c r="H109" s="128">
        <f>Dat_01!D166</f>
        <v>34291</v>
      </c>
      <c r="I109" s="130">
        <f>(C109/H109-1)*100</f>
        <v>-5.9140882447289318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98" t="str">
        <f>Dat_01!A33</f>
        <v>Septiembre 2022</v>
      </c>
      <c r="C113" s="99">
        <f>Dat_01!C33*100</f>
        <v>-3.6189999999999998</v>
      </c>
      <c r="D113" s="99">
        <f>Dat_01!D33*100</f>
        <v>-3.4999999999999996E-2</v>
      </c>
      <c r="E113" s="99">
        <f>Dat_01!E33*100</f>
        <v>0.95899999999999996</v>
      </c>
      <c r="F113" s="99">
        <f>Dat_01!F33*100</f>
        <v>-4.5430000000000001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98" t="str">
        <f>Dat_01!A34</f>
        <v>Octubre 2022</v>
      </c>
      <c r="C114" s="99">
        <f>Dat_01!C34*100</f>
        <v>-4.6459999999999999</v>
      </c>
      <c r="D114" s="99">
        <f>Dat_01!D34*100</f>
        <v>0.27399999999999997</v>
      </c>
      <c r="E114" s="99">
        <f>Dat_01!E34*100</f>
        <v>1.423</v>
      </c>
      <c r="F114" s="99">
        <f>Dat_01!F34*100</f>
        <v>-6.343</v>
      </c>
    </row>
    <row r="115" spans="1:6" ht="11.25" customHeight="1">
      <c r="A115" s="103" t="str">
        <f t="shared" si="1"/>
        <v>N</v>
      </c>
      <c r="B115" s="98" t="str">
        <f>Dat_01!A35</f>
        <v>Noviembre 2022</v>
      </c>
      <c r="C115" s="99">
        <f>Dat_01!C35*100</f>
        <v>-10.052</v>
      </c>
      <c r="D115" s="99">
        <f>Dat_01!D35*100</f>
        <v>0.21199999999999999</v>
      </c>
      <c r="E115" s="99">
        <f>Dat_01!E35*100</f>
        <v>-2.5710000000000002</v>
      </c>
      <c r="F115" s="99">
        <f>Dat_01!F35*100</f>
        <v>-7.6929999999999996</v>
      </c>
    </row>
    <row r="116" spans="1:6" ht="11.25" customHeight="1">
      <c r="A116" s="103" t="str">
        <f t="shared" si="1"/>
        <v>D</v>
      </c>
      <c r="B116" s="98" t="str">
        <f>Dat_01!A36</f>
        <v>Diciembre 2022</v>
      </c>
      <c r="C116" s="99">
        <f>Dat_01!C36*100</f>
        <v>-8.1850000000000005</v>
      </c>
      <c r="D116" s="99">
        <f>Dat_01!D36*100</f>
        <v>0.29699999999999999</v>
      </c>
      <c r="E116" s="99">
        <f>Dat_01!E36*100</f>
        <v>-0.77300000000000002</v>
      </c>
      <c r="F116" s="99">
        <f>Dat_01!F36*100</f>
        <v>-7.7090000000000005</v>
      </c>
    </row>
    <row r="117" spans="1:6" ht="11.25" customHeight="1">
      <c r="A117" s="103" t="str">
        <f t="shared" si="1"/>
        <v>E</v>
      </c>
      <c r="B117" s="98" t="str">
        <f>Dat_01!A37</f>
        <v>Enero 2023</v>
      </c>
      <c r="C117" s="99">
        <f>Dat_01!C37*100</f>
        <v>-3.4060000000000001</v>
      </c>
      <c r="D117" s="99">
        <f>Dat_01!D37*100</f>
        <v>0.73199999999999998</v>
      </c>
      <c r="E117" s="99">
        <f>Dat_01!E37*100</f>
        <v>0.44600000000000006</v>
      </c>
      <c r="F117" s="99">
        <f>Dat_01!F37*100</f>
        <v>-4.5839999999999996</v>
      </c>
    </row>
    <row r="118" spans="1:6" ht="11.25" customHeight="1">
      <c r="A118" s="103" t="str">
        <f t="shared" si="1"/>
        <v>F</v>
      </c>
      <c r="B118" s="98" t="str">
        <f>Dat_01!A38</f>
        <v>Febrero 2023</v>
      </c>
      <c r="C118" s="99">
        <f>Dat_01!C38*100</f>
        <v>1.236</v>
      </c>
      <c r="D118" s="99">
        <f>Dat_01!D38*100</f>
        <v>-1.6E-2</v>
      </c>
      <c r="E118" s="99">
        <f>Dat_01!E38*100</f>
        <v>2.3860000000000001</v>
      </c>
      <c r="F118" s="99">
        <f>Dat_01!F38*100</f>
        <v>-1.1339999999999999</v>
      </c>
    </row>
    <row r="119" spans="1:6" ht="11.25" customHeight="1">
      <c r="A119" s="103" t="str">
        <f t="shared" si="1"/>
        <v>M</v>
      </c>
      <c r="B119" s="98" t="str">
        <f>Dat_01!A39</f>
        <v>Marzo 2023</v>
      </c>
      <c r="C119" s="99">
        <f>Dat_01!C39*100</f>
        <v>-4.7290000000000001</v>
      </c>
      <c r="D119" s="99">
        <f>Dat_01!D39*100</f>
        <v>-6.4000000000000001E-2</v>
      </c>
      <c r="E119" s="99">
        <f>Dat_01!E39*100</f>
        <v>-2.153</v>
      </c>
      <c r="F119" s="99">
        <f>Dat_01!F39*100</f>
        <v>-2.512</v>
      </c>
    </row>
    <row r="120" spans="1:6" ht="11.25" customHeight="1">
      <c r="A120" s="103" t="str">
        <f t="shared" si="1"/>
        <v>A</v>
      </c>
      <c r="B120" s="98" t="str">
        <f>Dat_01!A40</f>
        <v>Abril 2023</v>
      </c>
      <c r="C120" s="99">
        <f>Dat_01!C40*100</f>
        <v>-7.6070000000000002</v>
      </c>
      <c r="D120" s="99">
        <f>Dat_01!D40*100</f>
        <v>-0.65500000000000003</v>
      </c>
      <c r="E120" s="99">
        <f>Dat_01!E40*100</f>
        <v>-1.385</v>
      </c>
      <c r="F120" s="99">
        <f>Dat_01!F40*100</f>
        <v>-5.5670000000000002</v>
      </c>
    </row>
    <row r="121" spans="1:6" ht="11.25" customHeight="1">
      <c r="A121" s="103" t="str">
        <f t="shared" si="1"/>
        <v>M</v>
      </c>
      <c r="B121" s="98" t="str">
        <f>Dat_01!A41</f>
        <v>Mayo 2023</v>
      </c>
      <c r="C121" s="99">
        <f>Dat_01!C41*100</f>
        <v>-6.3040000000000003</v>
      </c>
      <c r="D121" s="99">
        <f>Dat_01!D41*100</f>
        <v>0.104</v>
      </c>
      <c r="E121" s="99">
        <f>Dat_01!E41*100</f>
        <v>-1.9290000000000003</v>
      </c>
      <c r="F121" s="99">
        <f>Dat_01!F41*100</f>
        <v>-4.4790000000000001</v>
      </c>
    </row>
    <row r="122" spans="1:6" ht="11.25" customHeight="1">
      <c r="A122" s="103" t="str">
        <f t="shared" si="1"/>
        <v>J</v>
      </c>
      <c r="B122" s="98" t="str">
        <f>Dat_01!A42</f>
        <v>Junio 2023</v>
      </c>
      <c r="C122" s="99">
        <f>Dat_01!C42*100</f>
        <v>-7.7149999999999999</v>
      </c>
      <c r="D122" s="99">
        <f>Dat_01!D42*100</f>
        <v>0.372</v>
      </c>
      <c r="E122" s="99">
        <f>Dat_01!E42*100</f>
        <v>-1.149</v>
      </c>
      <c r="F122" s="99">
        <f>Dat_01!F42*100</f>
        <v>-6.9379999999999997</v>
      </c>
    </row>
    <row r="123" spans="1:6" ht="11.25" customHeight="1">
      <c r="A123" s="103" t="str">
        <f t="shared" si="1"/>
        <v>J</v>
      </c>
      <c r="B123" s="98" t="str">
        <f>Dat_01!A43</f>
        <v>Julio 2023</v>
      </c>
      <c r="C123" s="99">
        <f>Dat_01!C43*100</f>
        <v>-4.8680000000000003</v>
      </c>
      <c r="D123" s="99">
        <f>Dat_01!D43*100</f>
        <v>-0.125</v>
      </c>
      <c r="E123" s="99">
        <f>Dat_01!E43*100</f>
        <v>-2.36</v>
      </c>
      <c r="F123" s="99">
        <f>Dat_01!F43*100</f>
        <v>-2.383</v>
      </c>
    </row>
    <row r="124" spans="1:6" ht="11.25" customHeight="1">
      <c r="A124" s="103" t="str">
        <f t="shared" si="1"/>
        <v>A</v>
      </c>
      <c r="B124" s="98" t="str">
        <f>Dat_01!A44</f>
        <v>Agosto 2023</v>
      </c>
      <c r="C124" s="99">
        <f>Dat_01!C44*100</f>
        <v>-1.968</v>
      </c>
      <c r="D124" s="99">
        <f>Dat_01!D44*100</f>
        <v>-2.9000000000000001E-2</v>
      </c>
      <c r="E124" s="99">
        <f>Dat_01!E44*100</f>
        <v>4.2999999999999997E-2</v>
      </c>
      <c r="F124" s="99">
        <f>Dat_01!F44*100</f>
        <v>-1.982</v>
      </c>
    </row>
    <row r="125" spans="1:6" ht="11.25" customHeight="1">
      <c r="A125" s="103" t="str">
        <f t="shared" si="1"/>
        <v>S</v>
      </c>
      <c r="B125" s="105" t="str">
        <f>Dat_01!A45</f>
        <v>Septiembre 2023</v>
      </c>
      <c r="C125" s="116">
        <f>Dat_01!C45*100</f>
        <v>-4.2160000000000002</v>
      </c>
      <c r="D125" s="116">
        <f>Dat_01!D45*100</f>
        <v>-0.34199999999999997</v>
      </c>
      <c r="E125" s="116">
        <f>Dat_01!E45*100</f>
        <v>-0.43499999999999994</v>
      </c>
      <c r="F125" s="116">
        <f>Dat_01!F45*100</f>
        <v>-3.4389999999999996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23" zoomScale="90" zoomScaleNormal="90" workbookViewId="0">
      <selection activeCell="D136" sqref="D136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165</v>
      </c>
      <c r="B2" s="53" t="s">
        <v>166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51" t="s">
        <v>52</v>
      </c>
      <c r="B4" s="139" t="s">
        <v>165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929484.74417600001</v>
      </c>
      <c r="C8" s="85">
        <v>1153438.2980520001</v>
      </c>
      <c r="D8" s="131">
        <v>-0.19416171130000001</v>
      </c>
      <c r="E8" s="85">
        <v>16374757.150718</v>
      </c>
      <c r="F8" s="85">
        <v>13124004.683057999</v>
      </c>
      <c r="G8" s="131">
        <v>0.2476951621</v>
      </c>
      <c r="H8" s="85">
        <v>21154328.986223001</v>
      </c>
      <c r="I8" s="85">
        <v>17882800.220394</v>
      </c>
      <c r="J8" s="131">
        <v>0.1829427565</v>
      </c>
    </row>
    <row r="9" spans="1:10">
      <c r="A9" s="53" t="s">
        <v>32</v>
      </c>
      <c r="B9" s="85">
        <v>351920.25856799999</v>
      </c>
      <c r="C9" s="85">
        <v>304811.50229400001</v>
      </c>
      <c r="D9" s="131">
        <v>0.15455045470000001</v>
      </c>
      <c r="E9" s="85">
        <v>3812669.9832259999</v>
      </c>
      <c r="F9" s="85">
        <v>2543523.2863059998</v>
      </c>
      <c r="G9" s="131">
        <v>0.49897191969999999</v>
      </c>
      <c r="H9" s="85">
        <v>5045322.5777989998</v>
      </c>
      <c r="I9" s="85">
        <v>3248351.0990900001</v>
      </c>
      <c r="J9" s="131">
        <v>0.55319496690000003</v>
      </c>
    </row>
    <row r="10" spans="1:10">
      <c r="A10" s="53" t="s">
        <v>33</v>
      </c>
      <c r="B10" s="85">
        <v>4546868.8279999997</v>
      </c>
      <c r="C10" s="85">
        <v>4847366.4890000001</v>
      </c>
      <c r="D10" s="131">
        <v>-6.1991941699999997E-2</v>
      </c>
      <c r="E10" s="85">
        <v>41783035.917000003</v>
      </c>
      <c r="F10" s="85">
        <v>42569483.403999999</v>
      </c>
      <c r="G10" s="131">
        <v>-1.8474442800000001E-2</v>
      </c>
      <c r="H10" s="85">
        <v>55197163.391000003</v>
      </c>
      <c r="I10" s="85">
        <v>54802936.119999997</v>
      </c>
      <c r="J10" s="131">
        <v>7.1935428999999997E-3</v>
      </c>
    </row>
    <row r="11" spans="1:10">
      <c r="A11" s="53" t="s">
        <v>34</v>
      </c>
      <c r="B11" s="85">
        <v>401518.15299999999</v>
      </c>
      <c r="C11" s="85">
        <v>632670.52500000002</v>
      </c>
      <c r="D11" s="131">
        <v>-0.36535979289999998</v>
      </c>
      <c r="E11" s="85">
        <v>3014308.4249999998</v>
      </c>
      <c r="F11" s="85">
        <v>6288425.8039999995</v>
      </c>
      <c r="G11" s="131">
        <v>-0.52065771009999995</v>
      </c>
      <c r="H11" s="85">
        <v>4412283.949</v>
      </c>
      <c r="I11" s="85">
        <v>8113989.1940000001</v>
      </c>
      <c r="J11" s="131">
        <v>-0.45621274029999997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0</v>
      </c>
      <c r="G12" s="131">
        <v>0</v>
      </c>
      <c r="H12" s="85">
        <v>-1E-3</v>
      </c>
      <c r="I12" s="85">
        <v>0</v>
      </c>
      <c r="J12" s="131">
        <v>0</v>
      </c>
    </row>
    <row r="13" spans="1:10">
      <c r="A13" s="53" t="s">
        <v>36</v>
      </c>
      <c r="B13" s="85">
        <v>4240792.2829999998</v>
      </c>
      <c r="C13" s="85">
        <v>7042528.5080000004</v>
      </c>
      <c r="D13" s="131">
        <v>-0.39783100939999999</v>
      </c>
      <c r="E13" s="85">
        <v>30876371.177999999</v>
      </c>
      <c r="F13" s="85">
        <v>46199894.585000001</v>
      </c>
      <c r="G13" s="131">
        <v>-0.33167875260000002</v>
      </c>
      <c r="H13" s="85">
        <v>45238285.369000003</v>
      </c>
      <c r="I13" s="85">
        <v>60204862.590000004</v>
      </c>
      <c r="J13" s="131">
        <v>-0.2485941596</v>
      </c>
    </row>
    <row r="14" spans="1:10">
      <c r="A14" s="53" t="s">
        <v>37</v>
      </c>
      <c r="B14" s="85">
        <v>3485300.4819999998</v>
      </c>
      <c r="C14" s="85">
        <v>4069294.2949999999</v>
      </c>
      <c r="D14" s="131">
        <v>-0.14351230719999999</v>
      </c>
      <c r="E14" s="85">
        <v>42853007.895999998</v>
      </c>
      <c r="F14" s="85">
        <v>42683610.953000002</v>
      </c>
      <c r="G14" s="131">
        <v>3.9686647999999996E-3</v>
      </c>
      <c r="H14" s="85">
        <v>59989086.079999998</v>
      </c>
      <c r="I14" s="85">
        <v>60067986.107000001</v>
      </c>
      <c r="J14" s="131">
        <v>-1.3135121E-3</v>
      </c>
    </row>
    <row r="15" spans="1:10">
      <c r="A15" s="53" t="s">
        <v>38</v>
      </c>
      <c r="B15" s="85">
        <v>3278045.3110000002</v>
      </c>
      <c r="C15" s="85">
        <v>2645710.199</v>
      </c>
      <c r="D15" s="131">
        <v>0.2390039212</v>
      </c>
      <c r="E15" s="85">
        <v>30204789.495000001</v>
      </c>
      <c r="F15" s="85">
        <v>22750914.758000001</v>
      </c>
      <c r="G15" s="131">
        <v>0.32762967189999997</v>
      </c>
      <c r="H15" s="85">
        <v>34772769.725000001</v>
      </c>
      <c r="I15" s="85">
        <v>26809927.609000001</v>
      </c>
      <c r="J15" s="131">
        <v>0.29701095179999998</v>
      </c>
    </row>
    <row r="16" spans="1:10">
      <c r="A16" s="53" t="s">
        <v>39</v>
      </c>
      <c r="B16" s="85">
        <v>399728.261</v>
      </c>
      <c r="C16" s="85">
        <v>437343.27899999998</v>
      </c>
      <c r="D16" s="131">
        <v>-8.6007993699999993E-2</v>
      </c>
      <c r="E16" s="85">
        <v>4264133.4110000003</v>
      </c>
      <c r="F16" s="85">
        <v>3792520.4139999999</v>
      </c>
      <c r="G16" s="131">
        <v>0.1243534498</v>
      </c>
      <c r="H16" s="85">
        <v>4594805.8250000002</v>
      </c>
      <c r="I16" s="85">
        <v>4397085.5549999997</v>
      </c>
      <c r="J16" s="131">
        <v>4.4966209399999998E-2</v>
      </c>
    </row>
    <row r="17" spans="1:74">
      <c r="A17" s="53" t="s">
        <v>40</v>
      </c>
      <c r="B17" s="85">
        <v>284809.97499999998</v>
      </c>
      <c r="C17" s="85">
        <v>340654.32699999999</v>
      </c>
      <c r="D17" s="131">
        <v>-0.16393260730000001</v>
      </c>
      <c r="E17" s="85">
        <v>2825711.6839999999</v>
      </c>
      <c r="F17" s="85">
        <v>3597130.4649999999</v>
      </c>
      <c r="G17" s="131">
        <v>-0.2144539345</v>
      </c>
      <c r="H17" s="85">
        <v>3874794.56</v>
      </c>
      <c r="I17" s="85">
        <v>4897913.9720000001</v>
      </c>
      <c r="J17" s="131">
        <v>-0.20888880809999999</v>
      </c>
    </row>
    <row r="18" spans="1:74">
      <c r="A18" s="53" t="s">
        <v>41</v>
      </c>
      <c r="B18" s="85">
        <v>1400022.92</v>
      </c>
      <c r="C18" s="85">
        <v>737167.74800000002</v>
      </c>
      <c r="D18" s="131">
        <v>0.89919176980000004</v>
      </c>
      <c r="E18" s="85">
        <v>13763092.290999999</v>
      </c>
      <c r="F18" s="85">
        <v>14085574.049000001</v>
      </c>
      <c r="G18" s="131">
        <v>-2.2894470399999999E-2</v>
      </c>
      <c r="H18" s="85">
        <v>17405372.530999999</v>
      </c>
      <c r="I18" s="85">
        <v>20573231.482999999</v>
      </c>
      <c r="J18" s="131">
        <v>-0.15397964850000001</v>
      </c>
    </row>
    <row r="19" spans="1:74">
      <c r="A19" s="53" t="s">
        <v>43</v>
      </c>
      <c r="B19" s="85">
        <v>63283.716500000002</v>
      </c>
      <c r="C19" s="85">
        <v>45615.574999999997</v>
      </c>
      <c r="D19" s="131">
        <v>0.38732694919999999</v>
      </c>
      <c r="E19" s="85">
        <v>524600.14800000004</v>
      </c>
      <c r="F19" s="85">
        <v>559284.32649999997</v>
      </c>
      <c r="G19" s="131">
        <v>-6.20152879E-2</v>
      </c>
      <c r="H19" s="85">
        <v>704114.83</v>
      </c>
      <c r="I19" s="85">
        <v>759831.14399999997</v>
      </c>
      <c r="J19" s="131">
        <v>-7.3327231199999995E-2</v>
      </c>
    </row>
    <row r="20" spans="1:74">
      <c r="A20" s="53" t="s">
        <v>42</v>
      </c>
      <c r="B20" s="85">
        <v>106000.65949999999</v>
      </c>
      <c r="C20" s="85">
        <v>125884.8</v>
      </c>
      <c r="D20" s="131">
        <v>-0.1579550549</v>
      </c>
      <c r="E20" s="85">
        <v>881444.23899999994</v>
      </c>
      <c r="F20" s="85">
        <v>1376935.5205000001</v>
      </c>
      <c r="G20" s="131">
        <v>-0.35985075129999999</v>
      </c>
      <c r="H20" s="85">
        <v>1265561.0889999999</v>
      </c>
      <c r="I20" s="85">
        <v>1894248.0079999999</v>
      </c>
      <c r="J20" s="131">
        <v>-0.33189261190000002</v>
      </c>
    </row>
    <row r="21" spans="1:74">
      <c r="A21" s="66" t="s">
        <v>72</v>
      </c>
      <c r="B21" s="86">
        <v>19487775.591743998</v>
      </c>
      <c r="C21" s="86">
        <v>22382485.545345999</v>
      </c>
      <c r="D21" s="67">
        <v>-0.1293292449</v>
      </c>
      <c r="E21" s="86">
        <v>191177921.816944</v>
      </c>
      <c r="F21" s="86">
        <v>199571302.248364</v>
      </c>
      <c r="G21" s="67">
        <v>-4.2057050999999998E-2</v>
      </c>
      <c r="H21" s="86">
        <v>253653888.91202199</v>
      </c>
      <c r="I21" s="86">
        <v>263653163.101484</v>
      </c>
      <c r="J21" s="67">
        <v>-3.7925864699999999E-2</v>
      </c>
    </row>
    <row r="22" spans="1:74">
      <c r="A22" s="53" t="s">
        <v>73</v>
      </c>
      <c r="B22" s="85">
        <v>-556607.04</v>
      </c>
      <c r="C22" s="85">
        <v>-477584.48789599998</v>
      </c>
      <c r="D22" s="131">
        <v>0.16546297900000001</v>
      </c>
      <c r="E22" s="85">
        <v>-5962186.2040769998</v>
      </c>
      <c r="F22" s="85">
        <v>-4121437.7531260001</v>
      </c>
      <c r="G22" s="131">
        <v>0.44662774529999999</v>
      </c>
      <c r="H22" s="85">
        <v>-7936064.4276780002</v>
      </c>
      <c r="I22" s="85">
        <v>-5286500.7418609997</v>
      </c>
      <c r="J22" s="131">
        <v>0.50119423320000001</v>
      </c>
    </row>
    <row r="23" spans="1:74">
      <c r="A23" s="53" t="s">
        <v>44</v>
      </c>
      <c r="B23" s="85">
        <v>-130854.702</v>
      </c>
      <c r="C23" s="85">
        <v>-70647.335999999996</v>
      </c>
      <c r="D23" s="131">
        <v>0.8522241518</v>
      </c>
      <c r="E23" s="85">
        <v>-1111436.4820000001</v>
      </c>
      <c r="F23" s="85">
        <v>-405597.81099999999</v>
      </c>
      <c r="G23" s="131">
        <v>1.7402428018</v>
      </c>
      <c r="H23" s="85">
        <v>-1308572.375</v>
      </c>
      <c r="I23" s="85">
        <v>-504589.87699999998</v>
      </c>
      <c r="J23" s="131">
        <v>1.5933385402</v>
      </c>
    </row>
    <row r="24" spans="1:74">
      <c r="A24" s="53" t="s">
        <v>74</v>
      </c>
      <c r="B24" s="85">
        <v>-644562.1</v>
      </c>
      <c r="C24" s="85">
        <v>-2876662.7089999998</v>
      </c>
      <c r="D24" s="131">
        <v>-0.77593407179999996</v>
      </c>
      <c r="E24" s="85">
        <v>-11959989.342</v>
      </c>
      <c r="F24" s="85">
        <v>-14985078.311000001</v>
      </c>
      <c r="G24" s="131">
        <v>-0.2018734174</v>
      </c>
      <c r="H24" s="85">
        <v>-16776600.530999999</v>
      </c>
      <c r="I24" s="85">
        <v>-17686721.213</v>
      </c>
      <c r="J24" s="131">
        <v>-5.1457851999999998E-2</v>
      </c>
    </row>
    <row r="25" spans="1:74">
      <c r="A25" s="66" t="s">
        <v>75</v>
      </c>
      <c r="B25" s="86">
        <v>18155751.749744002</v>
      </c>
      <c r="C25" s="86">
        <v>18957591.012449998</v>
      </c>
      <c r="D25" s="67">
        <v>-4.2296474399999999E-2</v>
      </c>
      <c r="E25" s="86">
        <v>172144309.788867</v>
      </c>
      <c r="F25" s="86">
        <v>180059188.373238</v>
      </c>
      <c r="G25" s="67">
        <v>-4.3957093500000002E-2</v>
      </c>
      <c r="H25" s="86">
        <v>227632651.57834399</v>
      </c>
      <c r="I25" s="86">
        <v>240175351.26962301</v>
      </c>
      <c r="J25" s="67">
        <v>-5.2223092899999997E-2</v>
      </c>
    </row>
    <row r="26" spans="1:74">
      <c r="A26" s="53" t="s">
        <v>146</v>
      </c>
      <c r="B26" s="85">
        <v>2500.9670000000001</v>
      </c>
      <c r="C26" s="85">
        <v>0</v>
      </c>
      <c r="D26" s="131">
        <v>0</v>
      </c>
      <c r="E26" s="85">
        <v>25560.163</v>
      </c>
      <c r="F26" s="85">
        <v>0</v>
      </c>
      <c r="G26" s="131">
        <v>0</v>
      </c>
      <c r="H26" s="85">
        <v>25865.892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138</v>
      </c>
      <c r="B33" s="123" t="s">
        <v>139</v>
      </c>
      <c r="C33" s="127">
        <v>-3.619E-2</v>
      </c>
      <c r="D33" s="127">
        <v>-3.5E-4</v>
      </c>
      <c r="E33" s="127">
        <v>9.5899999999999996E-3</v>
      </c>
      <c r="F33" s="127">
        <v>-4.5429999999999998E-2</v>
      </c>
      <c r="G33" s="127">
        <v>-1.299E-2</v>
      </c>
      <c r="H33" s="127">
        <v>8.5999999999999998E-4</v>
      </c>
      <c r="I33" s="127">
        <v>1.285E-2</v>
      </c>
      <c r="J33" s="127">
        <v>-2.6700000000000002E-2</v>
      </c>
      <c r="K33" s="127">
        <v>-1.162E-2</v>
      </c>
      <c r="L33" s="127">
        <v>6.8000000000000005E-4</v>
      </c>
      <c r="M33" s="127">
        <v>1.0529999999999999E-2</v>
      </c>
      <c r="N33" s="127">
        <v>-2.283E-2</v>
      </c>
      <c r="O33" s="65" t="str">
        <f t="shared" ref="O33:O45" si="0">MID(UPPER(TEXT(A33,"mmm")),1,1)</f>
        <v>S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140</v>
      </c>
      <c r="B34" s="123" t="s">
        <v>141</v>
      </c>
      <c r="C34" s="127">
        <v>-4.6460000000000001E-2</v>
      </c>
      <c r="D34" s="127">
        <v>2.7399999999999998E-3</v>
      </c>
      <c r="E34" s="127">
        <v>1.423E-2</v>
      </c>
      <c r="F34" s="127">
        <v>-6.343E-2</v>
      </c>
      <c r="G34" s="127">
        <v>-1.6150000000000001E-2</v>
      </c>
      <c r="H34" s="127">
        <v>1.0499999999999999E-3</v>
      </c>
      <c r="I34" s="127">
        <v>1.3100000000000001E-2</v>
      </c>
      <c r="J34" s="127">
        <v>-3.0300000000000001E-2</v>
      </c>
      <c r="K34" s="127">
        <v>-1.268E-2</v>
      </c>
      <c r="L34" s="127">
        <v>1.81E-3</v>
      </c>
      <c r="M34" s="127">
        <v>1.167E-2</v>
      </c>
      <c r="N34" s="127">
        <v>-2.6159999999999999E-2</v>
      </c>
      <c r="O34" s="65" t="str">
        <f t="shared" si="0"/>
        <v>O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142</v>
      </c>
      <c r="B35" s="123" t="s">
        <v>143</v>
      </c>
      <c r="C35" s="127">
        <v>-0.10052</v>
      </c>
      <c r="D35" s="127">
        <v>2.1199999999999999E-3</v>
      </c>
      <c r="E35" s="127">
        <v>-2.571E-2</v>
      </c>
      <c r="F35" s="127">
        <v>-7.6929999999999998E-2</v>
      </c>
      <c r="G35" s="127">
        <v>-2.3869999999999999E-2</v>
      </c>
      <c r="H35" s="127">
        <v>1.08E-3</v>
      </c>
      <c r="I35" s="127">
        <v>9.5499999999999995E-3</v>
      </c>
      <c r="J35" s="127">
        <v>-3.4500000000000003E-2</v>
      </c>
      <c r="K35" s="127">
        <v>-2.367E-2</v>
      </c>
      <c r="L35" s="127">
        <v>1.8E-3</v>
      </c>
      <c r="M35" s="127">
        <v>7.4900000000000001E-3</v>
      </c>
      <c r="N35" s="127">
        <v>-3.2960000000000003E-2</v>
      </c>
      <c r="O35" s="65" t="str">
        <f t="shared" si="0"/>
        <v>N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144</v>
      </c>
      <c r="B36" s="123" t="s">
        <v>145</v>
      </c>
      <c r="C36" s="127">
        <v>-8.1850000000000006E-2</v>
      </c>
      <c r="D36" s="127">
        <v>2.97E-3</v>
      </c>
      <c r="E36" s="127">
        <v>-7.7299999999999999E-3</v>
      </c>
      <c r="F36" s="127">
        <v>-7.7090000000000006E-2</v>
      </c>
      <c r="G36" s="127">
        <v>-2.8850000000000001E-2</v>
      </c>
      <c r="H36" s="127">
        <v>1.4E-3</v>
      </c>
      <c r="I36" s="127">
        <v>8.0499999999999999E-3</v>
      </c>
      <c r="J36" s="127">
        <v>-3.8300000000000001E-2</v>
      </c>
      <c r="K36" s="127">
        <v>-2.8850000000000001E-2</v>
      </c>
      <c r="L36" s="127">
        <v>1.4E-3</v>
      </c>
      <c r="M36" s="127">
        <v>8.0499999999999999E-3</v>
      </c>
      <c r="N36" s="127">
        <v>-3.8300000000000001E-2</v>
      </c>
      <c r="O36" s="65" t="str">
        <f t="shared" si="0"/>
        <v>D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147</v>
      </c>
      <c r="B37" s="123" t="s">
        <v>148</v>
      </c>
      <c r="C37" s="127">
        <v>-3.406E-2</v>
      </c>
      <c r="D37" s="127">
        <v>7.3200000000000001E-3</v>
      </c>
      <c r="E37" s="127">
        <v>4.4600000000000004E-3</v>
      </c>
      <c r="F37" s="127">
        <v>-4.5839999999999999E-2</v>
      </c>
      <c r="G37" s="127">
        <v>-3.406E-2</v>
      </c>
      <c r="H37" s="127">
        <v>7.3200000000000001E-3</v>
      </c>
      <c r="I37" s="127">
        <v>4.4600000000000004E-3</v>
      </c>
      <c r="J37" s="127">
        <v>-4.5839999999999999E-2</v>
      </c>
      <c r="K37" s="127">
        <v>-2.691E-2</v>
      </c>
      <c r="L37" s="127">
        <v>1.3799999999999999E-3</v>
      </c>
      <c r="M37" s="127">
        <v>1.09E-2</v>
      </c>
      <c r="N37" s="127">
        <v>-3.9190000000000003E-2</v>
      </c>
      <c r="O37" s="65" t="str">
        <f t="shared" si="0"/>
        <v>E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149</v>
      </c>
      <c r="B38" s="123" t="s">
        <v>151</v>
      </c>
      <c r="C38" s="127">
        <v>1.2359999999999999E-2</v>
      </c>
      <c r="D38" s="127">
        <v>-1.6000000000000001E-4</v>
      </c>
      <c r="E38" s="127">
        <v>2.3859999999999999E-2</v>
      </c>
      <c r="F38" s="127">
        <v>-1.1339999999999999E-2</v>
      </c>
      <c r="G38" s="127">
        <v>-1.223E-2</v>
      </c>
      <c r="H38" s="127">
        <v>4.1999999999999997E-3</v>
      </c>
      <c r="I38" s="127">
        <v>1.3390000000000001E-2</v>
      </c>
      <c r="J38" s="127">
        <v>-2.9819999999999999E-2</v>
      </c>
      <c r="K38" s="127">
        <v>-2.5440000000000001E-2</v>
      </c>
      <c r="L38" s="127">
        <v>1.4599999999999999E-3</v>
      </c>
      <c r="M38" s="127">
        <v>1.3140000000000001E-2</v>
      </c>
      <c r="N38" s="127">
        <v>-4.0039999999999999E-2</v>
      </c>
      <c r="O38" s="65" t="str">
        <f t="shared" si="0"/>
        <v>F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152</v>
      </c>
      <c r="B39" s="123" t="s">
        <v>153</v>
      </c>
      <c r="C39" s="127">
        <v>-4.7289999999999999E-2</v>
      </c>
      <c r="D39" s="127">
        <v>-6.4000000000000005E-4</v>
      </c>
      <c r="E39" s="127">
        <v>-2.1530000000000001E-2</v>
      </c>
      <c r="F39" s="127">
        <v>-2.512E-2</v>
      </c>
      <c r="G39" s="127">
        <v>-2.3910000000000001E-2</v>
      </c>
      <c r="H39" s="127">
        <v>2.4499999999999999E-3</v>
      </c>
      <c r="I39" s="127">
        <v>1.75E-3</v>
      </c>
      <c r="J39" s="127">
        <v>-2.811E-2</v>
      </c>
      <c r="K39" s="127">
        <v>-2.759E-2</v>
      </c>
      <c r="L39" s="127">
        <v>8.1999999999999998E-4</v>
      </c>
      <c r="M39" s="127">
        <v>1.027E-2</v>
      </c>
      <c r="N39" s="127">
        <v>-3.8679999999999999E-2</v>
      </c>
      <c r="O39" s="65" t="str">
        <f t="shared" si="0"/>
        <v>M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154</v>
      </c>
      <c r="B40" s="123" t="s">
        <v>155</v>
      </c>
      <c r="C40" s="127">
        <v>-7.6069999999999999E-2</v>
      </c>
      <c r="D40" s="127">
        <v>-6.5500000000000003E-3</v>
      </c>
      <c r="E40" s="127">
        <v>-1.3849999999999999E-2</v>
      </c>
      <c r="F40" s="127">
        <v>-5.5669999999999997E-2</v>
      </c>
      <c r="G40" s="127">
        <v>-3.6040000000000003E-2</v>
      </c>
      <c r="H40" s="127">
        <v>5.1000000000000004E-4</v>
      </c>
      <c r="I40" s="127">
        <v>-1.73E-3</v>
      </c>
      <c r="J40" s="127">
        <v>-3.4819999999999997E-2</v>
      </c>
      <c r="K40" s="127">
        <v>-3.1550000000000002E-2</v>
      </c>
      <c r="L40" s="127">
        <v>8.1999999999999998E-4</v>
      </c>
      <c r="M40" s="127">
        <v>8.2400000000000008E-3</v>
      </c>
      <c r="N40" s="127">
        <v>-4.061E-2</v>
      </c>
      <c r="O40" s="65" t="str">
        <f t="shared" si="0"/>
        <v>A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156</v>
      </c>
      <c r="B41" s="123" t="s">
        <v>157</v>
      </c>
      <c r="C41" s="127">
        <v>-6.3039999999999999E-2</v>
      </c>
      <c r="D41" s="127">
        <v>1.0399999999999999E-3</v>
      </c>
      <c r="E41" s="127">
        <v>-1.9290000000000002E-2</v>
      </c>
      <c r="F41" s="127">
        <v>-4.4790000000000003E-2</v>
      </c>
      <c r="G41" s="127">
        <v>-4.1279999999999997E-2</v>
      </c>
      <c r="H41" s="127">
        <v>6.0999999999999997E-4</v>
      </c>
      <c r="I41" s="127">
        <v>-5.13E-3</v>
      </c>
      <c r="J41" s="127">
        <v>-3.6760000000000001E-2</v>
      </c>
      <c r="K41" s="127">
        <v>-3.576E-2</v>
      </c>
      <c r="L41" s="127">
        <v>4.6999999999999999E-4</v>
      </c>
      <c r="M41" s="127">
        <v>5.0699999999999999E-3</v>
      </c>
      <c r="N41" s="127">
        <v>-4.1300000000000003E-2</v>
      </c>
      <c r="O41" s="65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158</v>
      </c>
      <c r="B42" s="123" t="s">
        <v>159</v>
      </c>
      <c r="C42" s="127">
        <v>-7.7149999999999996E-2</v>
      </c>
      <c r="D42" s="127">
        <v>3.7200000000000002E-3</v>
      </c>
      <c r="E42" s="127">
        <v>-1.149E-2</v>
      </c>
      <c r="F42" s="127">
        <v>-6.9379999999999997E-2</v>
      </c>
      <c r="G42" s="127">
        <v>-4.734E-2</v>
      </c>
      <c r="H42" s="127">
        <v>1.1199999999999999E-3</v>
      </c>
      <c r="I42" s="127">
        <v>-6.3299999999999997E-3</v>
      </c>
      <c r="J42" s="127">
        <v>-4.2130000000000001E-2</v>
      </c>
      <c r="K42" s="127">
        <v>-4.3909999999999998E-2</v>
      </c>
      <c r="L42" s="127">
        <v>8.4000000000000003E-4</v>
      </c>
      <c r="M42" s="127">
        <v>1.8500000000000001E-3</v>
      </c>
      <c r="N42" s="127">
        <v>-4.6600000000000003E-2</v>
      </c>
      <c r="O42" s="65" t="str">
        <f t="shared" si="0"/>
        <v>J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160</v>
      </c>
      <c r="B43" s="123" t="s">
        <v>161</v>
      </c>
      <c r="C43" s="127">
        <v>-4.8680000000000001E-2</v>
      </c>
      <c r="D43" s="127">
        <v>-1.25E-3</v>
      </c>
      <c r="E43" s="127">
        <v>-2.3599999999999999E-2</v>
      </c>
      <c r="F43" s="127">
        <v>-2.383E-2</v>
      </c>
      <c r="G43" s="127">
        <v>-4.7550000000000002E-2</v>
      </c>
      <c r="H43" s="127">
        <v>7.5000000000000002E-4</v>
      </c>
      <c r="I43" s="127">
        <v>-8.8900000000000003E-3</v>
      </c>
      <c r="J43" s="127">
        <v>-3.9410000000000001E-2</v>
      </c>
      <c r="K43" s="127">
        <v>-5.0599999999999999E-2</v>
      </c>
      <c r="L43" s="127">
        <v>1.4499999999999999E-3</v>
      </c>
      <c r="M43" s="127">
        <v>-4.0800000000000003E-3</v>
      </c>
      <c r="N43" s="127">
        <v>-4.7969999999999999E-2</v>
      </c>
      <c r="O43" s="65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163</v>
      </c>
      <c r="B44" s="123" t="s">
        <v>164</v>
      </c>
      <c r="C44" s="127">
        <v>-1.968E-2</v>
      </c>
      <c r="D44" s="127">
        <v>-2.9E-4</v>
      </c>
      <c r="E44" s="127">
        <v>4.2999999999999999E-4</v>
      </c>
      <c r="F44" s="127">
        <v>-1.9820000000000001E-2</v>
      </c>
      <c r="G44" s="127">
        <v>-4.4010000000000001E-2</v>
      </c>
      <c r="H44" s="127">
        <v>5.6999999999999998E-4</v>
      </c>
      <c r="I44" s="127">
        <v>-7.62E-3</v>
      </c>
      <c r="J44" s="127">
        <v>-3.696E-2</v>
      </c>
      <c r="K44" s="127">
        <v>-5.16E-2</v>
      </c>
      <c r="L44" s="127">
        <v>1.07E-3</v>
      </c>
      <c r="M44" s="127">
        <v>-5.8799999999999998E-3</v>
      </c>
      <c r="N44" s="127">
        <v>-4.6789999999999998E-2</v>
      </c>
      <c r="O44" s="65" t="str">
        <f t="shared" si="0"/>
        <v>A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165</v>
      </c>
      <c r="B45" s="123" t="s">
        <v>166</v>
      </c>
      <c r="C45" s="127">
        <v>-4.2160000000000003E-2</v>
      </c>
      <c r="D45" s="127">
        <v>-3.4199999999999999E-3</v>
      </c>
      <c r="E45" s="127">
        <v>-4.3499999999999997E-3</v>
      </c>
      <c r="F45" s="127">
        <v>-3.4389999999999997E-2</v>
      </c>
      <c r="G45" s="127">
        <v>-4.3819999999999998E-2</v>
      </c>
      <c r="H45" s="127">
        <v>1.4999999999999999E-4</v>
      </c>
      <c r="I45" s="127">
        <v>-7.28E-3</v>
      </c>
      <c r="J45" s="127">
        <v>-3.669E-2</v>
      </c>
      <c r="K45" s="127">
        <v>-5.212E-2</v>
      </c>
      <c r="L45" s="127">
        <v>8.1999999999999998E-4</v>
      </c>
      <c r="M45" s="127">
        <v>-7.0299999999999998E-3</v>
      </c>
      <c r="N45" s="127">
        <v>-4.5909999999999999E-2</v>
      </c>
      <c r="O45" s="65" t="str">
        <f t="shared" si="0"/>
        <v>S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170</v>
      </c>
      <c r="B52" s="54">
        <v>29.492000000000001</v>
      </c>
      <c r="C52" s="54">
        <v>23.859000000000002</v>
      </c>
      <c r="D52" s="54">
        <v>18.225000000000001</v>
      </c>
      <c r="E52" s="54">
        <v>24.122</v>
      </c>
      <c r="F52" s="55">
        <v>1</v>
      </c>
      <c r="G52" s="54">
        <v>28.3984210526</v>
      </c>
      <c r="H52" s="54">
        <v>17.8321578947</v>
      </c>
      <c r="I52" s="126"/>
    </row>
    <row r="53" spans="1:9">
      <c r="A53" s="53" t="s">
        <v>171</v>
      </c>
      <c r="B53" s="54">
        <v>24.387</v>
      </c>
      <c r="C53" s="54">
        <v>21.105</v>
      </c>
      <c r="D53" s="54">
        <v>17.821999999999999</v>
      </c>
      <c r="E53" s="54">
        <v>24.574999999999999</v>
      </c>
      <c r="F53" s="55">
        <v>2</v>
      </c>
      <c r="G53" s="54">
        <v>28.486421052600001</v>
      </c>
      <c r="H53" s="54">
        <v>17.617684210499998</v>
      </c>
      <c r="I53" s="126"/>
    </row>
    <row r="54" spans="1:9">
      <c r="A54" s="53" t="s">
        <v>172</v>
      </c>
      <c r="B54" s="54">
        <v>25.238</v>
      </c>
      <c r="C54" s="54">
        <v>21.324000000000002</v>
      </c>
      <c r="D54" s="54">
        <v>17.411000000000001</v>
      </c>
      <c r="E54" s="54">
        <v>23.265000000000001</v>
      </c>
      <c r="F54" s="55">
        <v>3</v>
      </c>
      <c r="G54" s="54">
        <v>28.688421052599999</v>
      </c>
      <c r="H54" s="54">
        <v>17.732526315800001</v>
      </c>
      <c r="I54" s="126"/>
    </row>
    <row r="55" spans="1:9">
      <c r="A55" s="53" t="s">
        <v>173</v>
      </c>
      <c r="B55" s="54">
        <v>28.09</v>
      </c>
      <c r="C55" s="54">
        <v>23.934000000000001</v>
      </c>
      <c r="D55" s="54">
        <v>19.777000000000001</v>
      </c>
      <c r="E55" s="54">
        <v>23.353000000000002</v>
      </c>
      <c r="F55" s="55">
        <v>4</v>
      </c>
      <c r="G55" s="54">
        <v>28.765315789500001</v>
      </c>
      <c r="H55" s="54">
        <v>17.698263157900001</v>
      </c>
      <c r="I55" s="126"/>
    </row>
    <row r="56" spans="1:9">
      <c r="A56" s="53" t="s">
        <v>174</v>
      </c>
      <c r="B56" s="54">
        <v>29.085000000000001</v>
      </c>
      <c r="C56" s="54">
        <v>24.219000000000001</v>
      </c>
      <c r="D56" s="54">
        <v>19.353999999999999</v>
      </c>
      <c r="E56" s="54">
        <v>24.228000000000002</v>
      </c>
      <c r="F56" s="55">
        <v>5</v>
      </c>
      <c r="G56" s="54">
        <v>28.3856315789</v>
      </c>
      <c r="H56" s="54">
        <v>17.805105263200002</v>
      </c>
      <c r="I56" s="126"/>
    </row>
    <row r="57" spans="1:9">
      <c r="A57" s="53" t="s">
        <v>175</v>
      </c>
      <c r="B57" s="54">
        <v>29.638000000000002</v>
      </c>
      <c r="C57" s="54">
        <v>24.477</v>
      </c>
      <c r="D57" s="54">
        <v>19.315000000000001</v>
      </c>
      <c r="E57" s="54">
        <v>24.125</v>
      </c>
      <c r="F57" s="55">
        <v>6</v>
      </c>
      <c r="G57" s="54">
        <v>28.3216315789</v>
      </c>
      <c r="H57" s="54">
        <v>17.7665263158</v>
      </c>
      <c r="I57" s="126"/>
    </row>
    <row r="58" spans="1:9">
      <c r="A58" s="53" t="s">
        <v>176</v>
      </c>
      <c r="B58" s="54">
        <v>29.721</v>
      </c>
      <c r="C58" s="54">
        <v>24.678000000000001</v>
      </c>
      <c r="D58" s="54">
        <v>19.635999999999999</v>
      </c>
      <c r="E58" s="54">
        <v>23.106000000000002</v>
      </c>
      <c r="F58" s="55">
        <v>7</v>
      </c>
      <c r="G58" s="54">
        <v>27.5071052632</v>
      </c>
      <c r="H58" s="54">
        <v>17.469578947399999</v>
      </c>
      <c r="I58" s="126"/>
    </row>
    <row r="59" spans="1:9">
      <c r="A59" s="53" t="s">
        <v>177</v>
      </c>
      <c r="B59" s="54">
        <v>29.585000000000001</v>
      </c>
      <c r="C59" s="54">
        <v>24.404</v>
      </c>
      <c r="D59" s="54">
        <v>19.222999999999999</v>
      </c>
      <c r="E59" s="54">
        <v>23.687999999999999</v>
      </c>
      <c r="F59" s="55">
        <v>8</v>
      </c>
      <c r="G59" s="54">
        <v>27.717315789499999</v>
      </c>
      <c r="H59" s="54">
        <v>17.064052631599999</v>
      </c>
      <c r="I59" s="126"/>
    </row>
    <row r="60" spans="1:9">
      <c r="A60" s="53" t="s">
        <v>178</v>
      </c>
      <c r="B60" s="54">
        <v>28.442</v>
      </c>
      <c r="C60" s="54">
        <v>23.712</v>
      </c>
      <c r="D60" s="54">
        <v>18.981999999999999</v>
      </c>
      <c r="E60" s="54">
        <v>24.128</v>
      </c>
      <c r="F60" s="55">
        <v>9</v>
      </c>
      <c r="G60" s="54">
        <v>27.3577368421</v>
      </c>
      <c r="H60" s="54">
        <v>17.101105263200001</v>
      </c>
      <c r="I60" s="126"/>
    </row>
    <row r="61" spans="1:9">
      <c r="A61" s="53" t="s">
        <v>179</v>
      </c>
      <c r="B61" s="54">
        <v>28.652999999999999</v>
      </c>
      <c r="C61" s="54">
        <v>23.600999999999999</v>
      </c>
      <c r="D61" s="54">
        <v>18.548999999999999</v>
      </c>
      <c r="E61" s="54">
        <v>24.550999999999998</v>
      </c>
      <c r="F61" s="55">
        <v>10</v>
      </c>
      <c r="G61" s="54">
        <v>27.4152631579</v>
      </c>
      <c r="H61" s="54">
        <v>16.875157894699999</v>
      </c>
      <c r="I61" s="126"/>
    </row>
    <row r="62" spans="1:9">
      <c r="A62" s="53" t="s">
        <v>180</v>
      </c>
      <c r="B62" s="54">
        <v>27.564</v>
      </c>
      <c r="C62" s="54">
        <v>23.047000000000001</v>
      </c>
      <c r="D62" s="54">
        <v>18.529</v>
      </c>
      <c r="E62" s="54">
        <v>26.061</v>
      </c>
      <c r="F62" s="55">
        <v>11</v>
      </c>
      <c r="G62" s="54">
        <v>28.077473684200001</v>
      </c>
      <c r="H62" s="54">
        <v>16.846473684199999</v>
      </c>
      <c r="I62" s="126"/>
    </row>
    <row r="63" spans="1:9">
      <c r="A63" s="53" t="s">
        <v>181</v>
      </c>
      <c r="B63" s="54">
        <v>27.353000000000002</v>
      </c>
      <c r="C63" s="54">
        <v>22.864999999999998</v>
      </c>
      <c r="D63" s="54">
        <v>18.376999999999999</v>
      </c>
      <c r="E63" s="54">
        <v>26.04</v>
      </c>
      <c r="F63" s="55">
        <v>12</v>
      </c>
      <c r="G63" s="54">
        <v>27.690894736800001</v>
      </c>
      <c r="H63" s="54">
        <v>17.077684210499999</v>
      </c>
      <c r="I63" s="126"/>
    </row>
    <row r="64" spans="1:9">
      <c r="A64" s="53" t="s">
        <v>182</v>
      </c>
      <c r="B64" s="54">
        <v>27.408999999999999</v>
      </c>
      <c r="C64" s="54">
        <v>22.477</v>
      </c>
      <c r="D64" s="54">
        <v>17.545000000000002</v>
      </c>
      <c r="E64" s="54">
        <v>24.059000000000001</v>
      </c>
      <c r="F64" s="55">
        <v>13</v>
      </c>
      <c r="G64" s="54">
        <v>27.098368421100002</v>
      </c>
      <c r="H64" s="54">
        <v>16.842736842099999</v>
      </c>
      <c r="I64" s="126"/>
    </row>
    <row r="65" spans="1:9">
      <c r="A65" s="53" t="s">
        <v>183</v>
      </c>
      <c r="B65" s="54">
        <v>28.335999999999999</v>
      </c>
      <c r="C65" s="54">
        <v>23.573</v>
      </c>
      <c r="D65" s="54">
        <v>18.809000000000001</v>
      </c>
      <c r="E65" s="54">
        <v>23.091000000000001</v>
      </c>
      <c r="F65" s="55">
        <v>14</v>
      </c>
      <c r="G65" s="54">
        <v>26.254894736800001</v>
      </c>
      <c r="H65" s="54">
        <v>16.328368421099999</v>
      </c>
      <c r="I65" s="126"/>
    </row>
    <row r="66" spans="1:9">
      <c r="A66" s="53" t="s">
        <v>184</v>
      </c>
      <c r="B66" s="54">
        <v>26.37</v>
      </c>
      <c r="C66" s="54">
        <v>22.244</v>
      </c>
      <c r="D66" s="54">
        <v>18.119</v>
      </c>
      <c r="E66" s="54">
        <v>23.067</v>
      </c>
      <c r="F66" s="55">
        <v>15</v>
      </c>
      <c r="G66" s="54">
        <v>26.037210526300001</v>
      </c>
      <c r="H66" s="54">
        <v>15.7886842105</v>
      </c>
      <c r="I66" s="126"/>
    </row>
    <row r="67" spans="1:9">
      <c r="A67" s="53" t="s">
        <v>185</v>
      </c>
      <c r="B67" s="54">
        <v>26.030999999999999</v>
      </c>
      <c r="C67" s="54">
        <v>21.841000000000001</v>
      </c>
      <c r="D67" s="54">
        <v>17.649999999999999</v>
      </c>
      <c r="E67" s="54">
        <v>22.45</v>
      </c>
      <c r="F67" s="55">
        <v>16</v>
      </c>
      <c r="G67" s="54">
        <v>26.375631578899998</v>
      </c>
      <c r="H67" s="54">
        <v>15.693</v>
      </c>
      <c r="I67" s="126"/>
    </row>
    <row r="68" spans="1:9">
      <c r="A68" s="53" t="s">
        <v>186</v>
      </c>
      <c r="B68" s="54">
        <v>25.594000000000001</v>
      </c>
      <c r="C68" s="54">
        <v>21.68</v>
      </c>
      <c r="D68" s="54">
        <v>17.765999999999998</v>
      </c>
      <c r="E68" s="54">
        <v>21.725999999999999</v>
      </c>
      <c r="F68" s="55">
        <v>17</v>
      </c>
      <c r="G68" s="54">
        <v>25.820842105299999</v>
      </c>
      <c r="H68" s="54">
        <v>15.763</v>
      </c>
      <c r="I68" s="126"/>
    </row>
    <row r="69" spans="1:9">
      <c r="A69" s="53" t="s">
        <v>187</v>
      </c>
      <c r="B69" s="54">
        <v>25.904</v>
      </c>
      <c r="C69" s="54">
        <v>21.72</v>
      </c>
      <c r="D69" s="54">
        <v>17.536999999999999</v>
      </c>
      <c r="E69" s="54">
        <v>22.398</v>
      </c>
      <c r="F69" s="55">
        <v>18</v>
      </c>
      <c r="G69" s="54">
        <v>25.488210526300001</v>
      </c>
      <c r="H69" s="54">
        <v>15.5004210526</v>
      </c>
      <c r="I69" s="126"/>
    </row>
    <row r="70" spans="1:9">
      <c r="A70" s="53" t="s">
        <v>188</v>
      </c>
      <c r="B70" s="54">
        <v>25.687999999999999</v>
      </c>
      <c r="C70" s="54">
        <v>20.899000000000001</v>
      </c>
      <c r="D70" s="54">
        <v>16.109000000000002</v>
      </c>
      <c r="E70" s="54">
        <v>22.707000000000001</v>
      </c>
      <c r="F70" s="55">
        <v>19</v>
      </c>
      <c r="G70" s="54">
        <v>25.792473684200001</v>
      </c>
      <c r="H70" s="54">
        <v>15.2433684211</v>
      </c>
      <c r="I70" s="126"/>
    </row>
    <row r="71" spans="1:9">
      <c r="A71" s="53" t="s">
        <v>189</v>
      </c>
      <c r="B71" s="54">
        <v>26.245000000000001</v>
      </c>
      <c r="C71" s="54">
        <v>20.925999999999998</v>
      </c>
      <c r="D71" s="54">
        <v>15.606</v>
      </c>
      <c r="E71" s="54">
        <v>22.193999999999999</v>
      </c>
      <c r="F71" s="55">
        <v>20</v>
      </c>
      <c r="G71" s="54">
        <v>26.366526315800002</v>
      </c>
      <c r="H71" s="54">
        <v>15.483842105300001</v>
      </c>
      <c r="I71" s="126"/>
    </row>
    <row r="72" spans="1:9">
      <c r="A72" s="53" t="s">
        <v>190</v>
      </c>
      <c r="B72" s="54">
        <v>24.349</v>
      </c>
      <c r="C72" s="54">
        <v>20.149999999999999</v>
      </c>
      <c r="D72" s="54">
        <v>15.951000000000001</v>
      </c>
      <c r="E72" s="54">
        <v>21.521999999999998</v>
      </c>
      <c r="F72" s="55">
        <v>21</v>
      </c>
      <c r="G72" s="54">
        <v>26.053000000000001</v>
      </c>
      <c r="H72" s="54">
        <v>15.863684210500001</v>
      </c>
      <c r="I72" s="126"/>
    </row>
    <row r="73" spans="1:9">
      <c r="A73" s="53" t="s">
        <v>191</v>
      </c>
      <c r="B73" s="54">
        <v>23.437999999999999</v>
      </c>
      <c r="C73" s="54">
        <v>18.981999999999999</v>
      </c>
      <c r="D73" s="54">
        <v>14.526999999999999</v>
      </c>
      <c r="E73" s="54">
        <v>21.498000000000001</v>
      </c>
      <c r="F73" s="55">
        <v>22</v>
      </c>
      <c r="G73" s="54">
        <v>25.845736842099999</v>
      </c>
      <c r="H73" s="54">
        <v>15.7389473684</v>
      </c>
      <c r="I73" s="126"/>
    </row>
    <row r="74" spans="1:9">
      <c r="A74" s="53" t="s">
        <v>192</v>
      </c>
      <c r="B74" s="54">
        <v>24.768000000000001</v>
      </c>
      <c r="C74" s="54">
        <v>18.795000000000002</v>
      </c>
      <c r="D74" s="54">
        <v>12.821999999999999</v>
      </c>
      <c r="E74" s="54">
        <v>21.36</v>
      </c>
      <c r="F74" s="55">
        <v>23</v>
      </c>
      <c r="G74" s="54">
        <v>25.655894736800001</v>
      </c>
      <c r="H74" s="54">
        <v>15.936157894700001</v>
      </c>
      <c r="I74" s="126"/>
    </row>
    <row r="75" spans="1:9">
      <c r="A75" s="53" t="s">
        <v>193</v>
      </c>
      <c r="B75" s="54">
        <v>27.373999999999999</v>
      </c>
      <c r="C75" s="54">
        <v>20.556000000000001</v>
      </c>
      <c r="D75" s="54">
        <v>13.737</v>
      </c>
      <c r="E75" s="54">
        <v>19.681999999999999</v>
      </c>
      <c r="F75" s="55">
        <v>24</v>
      </c>
      <c r="G75" s="54">
        <v>25.476894736799998</v>
      </c>
      <c r="H75" s="54">
        <v>15.568263157900001</v>
      </c>
      <c r="I75" s="126"/>
    </row>
    <row r="76" spans="1:9">
      <c r="A76" s="53" t="s">
        <v>194</v>
      </c>
      <c r="B76" s="54">
        <v>27.725999999999999</v>
      </c>
      <c r="C76" s="54">
        <v>21.15</v>
      </c>
      <c r="D76" s="54">
        <v>14.573</v>
      </c>
      <c r="E76" s="54">
        <v>17.966999999999999</v>
      </c>
      <c r="F76" s="55">
        <v>25</v>
      </c>
      <c r="G76" s="54">
        <v>24.643315789500001</v>
      </c>
      <c r="H76" s="54">
        <v>14.944421052599999</v>
      </c>
      <c r="I76" s="126"/>
    </row>
    <row r="77" spans="1:9">
      <c r="A77" s="53" t="s">
        <v>195</v>
      </c>
      <c r="B77" s="54">
        <v>27.303000000000001</v>
      </c>
      <c r="C77" s="54">
        <v>21.51</v>
      </c>
      <c r="D77" s="54">
        <v>15.715999999999999</v>
      </c>
      <c r="E77" s="54">
        <v>18.077000000000002</v>
      </c>
      <c r="F77" s="55">
        <v>26</v>
      </c>
      <c r="G77" s="54">
        <v>24.788210526299999</v>
      </c>
      <c r="H77" s="54">
        <v>14.3868947368</v>
      </c>
      <c r="I77" s="126"/>
    </row>
    <row r="78" spans="1:9">
      <c r="A78" s="53" t="s">
        <v>196</v>
      </c>
      <c r="B78" s="54">
        <v>28.036999999999999</v>
      </c>
      <c r="C78" s="54">
        <v>22.227</v>
      </c>
      <c r="D78" s="54">
        <v>16.416</v>
      </c>
      <c r="E78" s="54">
        <v>18.800999999999998</v>
      </c>
      <c r="F78" s="55">
        <v>27</v>
      </c>
      <c r="G78" s="54">
        <v>24.558473684199999</v>
      </c>
      <c r="H78" s="54">
        <v>14.3171052632</v>
      </c>
      <c r="I78" s="126"/>
    </row>
    <row r="79" spans="1:9">
      <c r="A79" s="53" t="s">
        <v>197</v>
      </c>
      <c r="B79" s="54">
        <v>28.954999999999998</v>
      </c>
      <c r="C79" s="54">
        <v>22.640999999999998</v>
      </c>
      <c r="D79" s="54">
        <v>16.327000000000002</v>
      </c>
      <c r="E79" s="54">
        <v>19.315999999999999</v>
      </c>
      <c r="F79" s="55">
        <v>28</v>
      </c>
      <c r="G79" s="54">
        <v>24.5779473684</v>
      </c>
      <c r="H79" s="54">
        <v>14.4503684211</v>
      </c>
      <c r="I79" s="126"/>
    </row>
    <row r="80" spans="1:9">
      <c r="A80" s="53" t="s">
        <v>198</v>
      </c>
      <c r="B80" s="54">
        <v>29.405999999999999</v>
      </c>
      <c r="C80" s="54">
        <v>23.064</v>
      </c>
      <c r="D80" s="54">
        <v>16.721</v>
      </c>
      <c r="E80" s="54">
        <v>17.457999999999998</v>
      </c>
      <c r="F80" s="55">
        <v>29</v>
      </c>
      <c r="G80" s="54">
        <v>24.5241578947</v>
      </c>
      <c r="H80" s="54">
        <v>14.570052631599999</v>
      </c>
      <c r="I80" s="126"/>
    </row>
    <row r="81" spans="1:9">
      <c r="A81" s="53" t="s">
        <v>166</v>
      </c>
      <c r="B81" s="54">
        <v>30.966000000000001</v>
      </c>
      <c r="C81" s="54">
        <v>24.215</v>
      </c>
      <c r="D81" s="54">
        <v>17.463999999999999</v>
      </c>
      <c r="E81" s="54">
        <v>16.943999999999999</v>
      </c>
      <c r="F81" s="55">
        <v>30</v>
      </c>
      <c r="G81" s="54">
        <v>24.660210526299998</v>
      </c>
      <c r="H81" s="54">
        <v>14.553631578899999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S</v>
      </c>
      <c r="D87" s="79" t="str">
        <f t="shared" ref="D87:D109" si="1">TEXT(EDATE(D88,-1),"mmmm aaaa")</f>
        <v>septiembre 2021</v>
      </c>
      <c r="E87" s="80">
        <f>VLOOKUP(D87,A$87:B$122,2,FALSE)</f>
        <v>19669.459694279001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O</v>
      </c>
      <c r="D88" s="81" t="str">
        <f t="shared" si="1"/>
        <v>octubre 2021</v>
      </c>
      <c r="E88" s="82">
        <f t="shared" ref="E88:E111" si="3">VLOOKUP(D88,A$87:B$122,2,FALSE)</f>
        <v>18985.552829442</v>
      </c>
    </row>
    <row r="89" spans="1:9">
      <c r="A89" s="53" t="s">
        <v>117</v>
      </c>
      <c r="B89" s="63">
        <v>20740.701549640002</v>
      </c>
      <c r="C89" s="77" t="str">
        <f t="shared" si="2"/>
        <v>N</v>
      </c>
      <c r="D89" s="81" t="str">
        <f t="shared" si="1"/>
        <v>noviembre 2021</v>
      </c>
      <c r="E89" s="82">
        <f t="shared" si="3"/>
        <v>20289.534024413999</v>
      </c>
    </row>
    <row r="90" spans="1:9">
      <c r="A90" s="53" t="s">
        <v>118</v>
      </c>
      <c r="B90" s="63">
        <v>18915.393726295999</v>
      </c>
      <c r="C90" s="77" t="str">
        <f t="shared" si="2"/>
        <v>D</v>
      </c>
      <c r="D90" s="81" t="str">
        <f t="shared" si="1"/>
        <v>diciembre 2021</v>
      </c>
      <c r="E90" s="82">
        <f t="shared" si="3"/>
        <v>20841.076042528999</v>
      </c>
    </row>
    <row r="91" spans="1:9">
      <c r="A91" s="53" t="s">
        <v>119</v>
      </c>
      <c r="B91" s="63">
        <v>19296.112398976002</v>
      </c>
      <c r="C91" s="77" t="str">
        <f t="shared" si="2"/>
        <v>E</v>
      </c>
      <c r="D91" s="81" t="str">
        <f t="shared" si="1"/>
        <v>enero 2022</v>
      </c>
      <c r="E91" s="82">
        <f t="shared" si="3"/>
        <v>21516.771039136001</v>
      </c>
    </row>
    <row r="92" spans="1:9">
      <c r="A92" s="53" t="s">
        <v>120</v>
      </c>
      <c r="B92" s="63">
        <v>19598.383325727998</v>
      </c>
      <c r="C92" s="77" t="str">
        <f t="shared" si="2"/>
        <v>F</v>
      </c>
      <c r="D92" s="81" t="str">
        <f t="shared" si="1"/>
        <v>febrero 2022</v>
      </c>
      <c r="E92" s="82">
        <f t="shared" si="3"/>
        <v>19090.950745144</v>
      </c>
    </row>
    <row r="93" spans="1:9">
      <c r="A93" s="53" t="s">
        <v>121</v>
      </c>
      <c r="B93" s="63">
        <v>21581.642629954</v>
      </c>
      <c r="C93" s="77" t="str">
        <f t="shared" si="2"/>
        <v>M</v>
      </c>
      <c r="D93" s="81" t="str">
        <f t="shared" si="1"/>
        <v>marzo 2022</v>
      </c>
      <c r="E93" s="82">
        <f t="shared" si="3"/>
        <v>20289.026170149999</v>
      </c>
    </row>
    <row r="94" spans="1:9">
      <c r="A94" s="53" t="s">
        <v>123</v>
      </c>
      <c r="B94" s="63">
        <v>20660.576296340001</v>
      </c>
      <c r="C94" s="77" t="str">
        <f t="shared" si="2"/>
        <v>A</v>
      </c>
      <c r="D94" s="81" t="str">
        <f t="shared" si="1"/>
        <v>abril 2022</v>
      </c>
      <c r="E94" s="82">
        <f t="shared" si="3"/>
        <v>18449.237369888</v>
      </c>
    </row>
    <row r="95" spans="1:9">
      <c r="A95" s="53" t="s">
        <v>124</v>
      </c>
      <c r="B95" s="63">
        <v>19669.459694279001</v>
      </c>
      <c r="C95" s="77" t="str">
        <f t="shared" si="2"/>
        <v>M</v>
      </c>
      <c r="D95" s="81" t="str">
        <f t="shared" si="1"/>
        <v>mayo 2022</v>
      </c>
      <c r="E95" s="82">
        <f t="shared" si="3"/>
        <v>19096.727579549999</v>
      </c>
    </row>
    <row r="96" spans="1:9">
      <c r="A96" s="53" t="s">
        <v>125</v>
      </c>
      <c r="B96" s="63">
        <v>18985.552829442</v>
      </c>
      <c r="C96" s="77" t="str">
        <f t="shared" si="2"/>
        <v>J</v>
      </c>
      <c r="D96" s="81" t="str">
        <f t="shared" si="1"/>
        <v>junio 2022</v>
      </c>
      <c r="E96" s="82">
        <f t="shared" si="3"/>
        <v>20028.621185946999</v>
      </c>
    </row>
    <row r="97" spans="1:5">
      <c r="A97" s="53" t="s">
        <v>126</v>
      </c>
      <c r="B97" s="63">
        <v>20289.534024413999</v>
      </c>
      <c r="C97" s="77" t="str">
        <f t="shared" si="2"/>
        <v>J</v>
      </c>
      <c r="D97" s="81" t="str">
        <f t="shared" si="1"/>
        <v>julio 2022</v>
      </c>
      <c r="E97" s="82">
        <f t="shared" si="3"/>
        <v>22142.162826078998</v>
      </c>
    </row>
    <row r="98" spans="1:5">
      <c r="A98" s="53" t="s">
        <v>127</v>
      </c>
      <c r="B98" s="63">
        <v>20841.076042528999</v>
      </c>
      <c r="C98" s="77" t="str">
        <f t="shared" si="2"/>
        <v>A</v>
      </c>
      <c r="D98" s="81" t="str">
        <f t="shared" si="1"/>
        <v>agosto 2022</v>
      </c>
      <c r="E98" s="82">
        <f t="shared" si="3"/>
        <v>20488.100444894</v>
      </c>
    </row>
    <row r="99" spans="1:5">
      <c r="A99" s="53" t="s">
        <v>128</v>
      </c>
      <c r="B99" s="63">
        <v>21516.771039136001</v>
      </c>
      <c r="C99" s="77" t="str">
        <f t="shared" si="2"/>
        <v>S</v>
      </c>
      <c r="D99" s="81" t="str">
        <f t="shared" si="1"/>
        <v>septiembre 2022</v>
      </c>
      <c r="E99" s="82">
        <f t="shared" si="3"/>
        <v>18957.591012450001</v>
      </c>
    </row>
    <row r="100" spans="1:5">
      <c r="A100" s="53" t="s">
        <v>129</v>
      </c>
      <c r="B100" s="63">
        <v>19090.950745144</v>
      </c>
      <c r="C100" s="77" t="str">
        <f t="shared" si="2"/>
        <v>O</v>
      </c>
      <c r="D100" s="81" t="str">
        <f t="shared" si="1"/>
        <v>octubre 2022</v>
      </c>
      <c r="E100" s="82">
        <f t="shared" si="3"/>
        <v>18103.482523557999</v>
      </c>
    </row>
    <row r="101" spans="1:5">
      <c r="A101" s="53" t="s">
        <v>131</v>
      </c>
      <c r="B101" s="63">
        <v>20289.026170149999</v>
      </c>
      <c r="C101" s="77" t="str">
        <f t="shared" si="2"/>
        <v>N</v>
      </c>
      <c r="D101" s="81" t="str">
        <f t="shared" si="1"/>
        <v>noviembre 2022</v>
      </c>
      <c r="E101" s="82">
        <f t="shared" si="3"/>
        <v>18249.937992624</v>
      </c>
    </row>
    <row r="102" spans="1:5">
      <c r="A102" s="53" t="s">
        <v>132</v>
      </c>
      <c r="B102" s="63">
        <v>18449.237369888</v>
      </c>
      <c r="C102" s="77" t="str">
        <f t="shared" si="2"/>
        <v>D</v>
      </c>
      <c r="D102" s="81" t="str">
        <f t="shared" si="1"/>
        <v>diciembre 2022</v>
      </c>
      <c r="E102" s="82">
        <f t="shared" si="3"/>
        <v>19134.921273295</v>
      </c>
    </row>
    <row r="103" spans="1:5">
      <c r="A103" s="53" t="s">
        <v>133</v>
      </c>
      <c r="B103" s="63">
        <v>19096.727579549999</v>
      </c>
      <c r="C103" s="77" t="str">
        <f t="shared" si="2"/>
        <v>E</v>
      </c>
      <c r="D103" s="81" t="str">
        <f t="shared" si="1"/>
        <v>enero 2023</v>
      </c>
      <c r="E103" s="82">
        <f t="shared" si="3"/>
        <v>20782.711655071998</v>
      </c>
    </row>
    <row r="104" spans="1:5">
      <c r="A104" s="53" t="s">
        <v>134</v>
      </c>
      <c r="B104" s="63">
        <v>20028.621185946999</v>
      </c>
      <c r="C104" s="77" t="str">
        <f t="shared" si="2"/>
        <v>F</v>
      </c>
      <c r="D104" s="81" t="str">
        <f t="shared" si="1"/>
        <v>febrero 2023</v>
      </c>
      <c r="E104" s="82">
        <f t="shared" si="3"/>
        <v>19325.204153596002</v>
      </c>
    </row>
    <row r="105" spans="1:5">
      <c r="A105" s="53" t="s">
        <v>135</v>
      </c>
      <c r="B105" s="63">
        <v>22142.162826078998</v>
      </c>
      <c r="C105" s="77" t="str">
        <f t="shared" si="2"/>
        <v>M</v>
      </c>
      <c r="D105" s="81" t="str">
        <f t="shared" si="1"/>
        <v>marzo 2023</v>
      </c>
      <c r="E105" s="82">
        <f t="shared" si="3"/>
        <v>19326.980030939001</v>
      </c>
    </row>
    <row r="106" spans="1:5">
      <c r="A106" s="53" t="s">
        <v>136</v>
      </c>
      <c r="B106" s="63">
        <v>20488.100444894</v>
      </c>
      <c r="C106" s="77" t="str">
        <f t="shared" si="2"/>
        <v>A</v>
      </c>
      <c r="D106" s="81" t="str">
        <f t="shared" si="1"/>
        <v>abril 2023</v>
      </c>
      <c r="E106" s="82">
        <f t="shared" si="3"/>
        <v>17042.260466231</v>
      </c>
    </row>
    <row r="107" spans="1:5">
      <c r="A107" s="53" t="s">
        <v>138</v>
      </c>
      <c r="B107" s="63">
        <v>18957.591012450001</v>
      </c>
      <c r="C107" s="77" t="str">
        <f t="shared" si="2"/>
        <v>M</v>
      </c>
      <c r="D107" s="81" t="str">
        <f t="shared" si="1"/>
        <v>mayo 2023</v>
      </c>
      <c r="E107" s="82">
        <f t="shared" si="3"/>
        <v>17889.654965862999</v>
      </c>
    </row>
    <row r="108" spans="1:5">
      <c r="A108" s="53" t="s">
        <v>140</v>
      </c>
      <c r="B108" s="63">
        <v>18103.482523557999</v>
      </c>
      <c r="C108" s="77" t="str">
        <f t="shared" si="2"/>
        <v>J</v>
      </c>
      <c r="D108" s="81" t="str">
        <f t="shared" si="1"/>
        <v>junio 2023</v>
      </c>
      <c r="E108" s="82">
        <f t="shared" si="3"/>
        <v>18480.058940952</v>
      </c>
    </row>
    <row r="109" spans="1:5">
      <c r="A109" s="53" t="s">
        <v>142</v>
      </c>
      <c r="B109" s="63">
        <v>18249.937992624</v>
      </c>
      <c r="C109" s="77" t="str">
        <f t="shared" si="2"/>
        <v>J</v>
      </c>
      <c r="D109" s="81" t="str">
        <f t="shared" si="1"/>
        <v>julio 2023</v>
      </c>
      <c r="E109" s="82">
        <f t="shared" si="3"/>
        <v>21060.373076134001</v>
      </c>
    </row>
    <row r="110" spans="1:5">
      <c r="A110" s="53" t="s">
        <v>144</v>
      </c>
      <c r="B110" s="63">
        <v>19134.921273295</v>
      </c>
      <c r="C110" s="77" t="str">
        <f t="shared" si="2"/>
        <v>A</v>
      </c>
      <c r="D110" s="81" t="str">
        <f>TEXT(EDATE(D111,-1),"mmmm aaaa")</f>
        <v>agosto 2023</v>
      </c>
      <c r="E110" s="82">
        <f t="shared" si="3"/>
        <v>20081.314750336001</v>
      </c>
    </row>
    <row r="111" spans="1:5" ht="15" thickBot="1">
      <c r="A111" s="53" t="s">
        <v>147</v>
      </c>
      <c r="B111" s="63">
        <v>20782.711655071998</v>
      </c>
      <c r="C111" s="78" t="str">
        <f t="shared" si="2"/>
        <v>S</v>
      </c>
      <c r="D111" s="83" t="str">
        <f>A2</f>
        <v>Septiembre 2023</v>
      </c>
      <c r="E111" s="84">
        <f t="shared" si="3"/>
        <v>18155.751749743999</v>
      </c>
    </row>
    <row r="112" spans="1:5">
      <c r="A112" s="53" t="s">
        <v>149</v>
      </c>
      <c r="B112" s="63">
        <v>19325.204153596002</v>
      </c>
    </row>
    <row r="113" spans="1:4">
      <c r="A113" s="53" t="s">
        <v>152</v>
      </c>
      <c r="B113" s="63">
        <v>19326.980030939001</v>
      </c>
    </row>
    <row r="114" spans="1:4">
      <c r="A114" s="53" t="s">
        <v>154</v>
      </c>
      <c r="B114" s="63">
        <v>17042.260466231</v>
      </c>
    </row>
    <row r="115" spans="1:4">
      <c r="A115" s="53" t="s">
        <v>156</v>
      </c>
      <c r="B115" s="63">
        <v>17889.654965862999</v>
      </c>
      <c r="C115"/>
      <c r="D115"/>
    </row>
    <row r="116" spans="1:4">
      <c r="A116" s="53" t="s">
        <v>158</v>
      </c>
      <c r="B116" s="63">
        <v>18480.058940952</v>
      </c>
      <c r="C116"/>
      <c r="D116"/>
    </row>
    <row r="117" spans="1:4">
      <c r="A117" s="53" t="s">
        <v>160</v>
      </c>
      <c r="B117" s="63">
        <v>21060.373076134001</v>
      </c>
      <c r="C117"/>
      <c r="D117"/>
    </row>
    <row r="118" spans="1:4">
      <c r="A118" s="53" t="s">
        <v>163</v>
      </c>
      <c r="B118" s="63">
        <v>20081.314750336001</v>
      </c>
      <c r="C118"/>
      <c r="D118"/>
    </row>
    <row r="119" spans="1:4">
      <c r="A119" s="53" t="s">
        <v>165</v>
      </c>
      <c r="B119" s="63">
        <v>18155.751749743999</v>
      </c>
      <c r="C119"/>
      <c r="D119"/>
    </row>
    <row r="120" spans="1:4">
      <c r="A120" s="53" t="s">
        <v>201</v>
      </c>
      <c r="B120" s="63">
        <v>6084.8316999999997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170</v>
      </c>
      <c r="B129" s="62">
        <v>30647.324799999999</v>
      </c>
      <c r="C129" s="55">
        <v>1</v>
      </c>
      <c r="D129" s="62">
        <v>655.381519336</v>
      </c>
      <c r="E129" s="87">
        <f>MAX(D129:D159)</f>
        <v>664.50213460800001</v>
      </c>
    </row>
    <row r="130" spans="1:5">
      <c r="A130" s="53" t="s">
        <v>171</v>
      </c>
      <c r="B130" s="62">
        <v>26014.199400000001</v>
      </c>
      <c r="C130" s="55">
        <v>2</v>
      </c>
      <c r="D130" s="62">
        <v>566.51624936799999</v>
      </c>
    </row>
    <row r="131" spans="1:5">
      <c r="A131" s="53" t="s">
        <v>172</v>
      </c>
      <c r="B131" s="62">
        <v>25698.93</v>
      </c>
      <c r="C131" s="55">
        <v>3</v>
      </c>
      <c r="D131" s="62">
        <v>518.80440235200001</v>
      </c>
    </row>
    <row r="132" spans="1:5">
      <c r="A132" s="53" t="s">
        <v>173</v>
      </c>
      <c r="B132" s="62">
        <v>30216.751</v>
      </c>
      <c r="C132" s="55">
        <v>4</v>
      </c>
      <c r="D132" s="62">
        <v>626.85163571199996</v>
      </c>
    </row>
    <row r="133" spans="1:5">
      <c r="A133" s="53" t="s">
        <v>174</v>
      </c>
      <c r="B133" s="62">
        <v>30952.415000000001</v>
      </c>
      <c r="C133" s="55">
        <v>5</v>
      </c>
      <c r="D133" s="62">
        <v>647.92022262399996</v>
      </c>
    </row>
    <row r="134" spans="1:5">
      <c r="A134" s="53" t="s">
        <v>175</v>
      </c>
      <c r="B134" s="62">
        <v>31045.94</v>
      </c>
      <c r="C134" s="55">
        <v>6</v>
      </c>
      <c r="D134" s="62">
        <v>659.48609069600002</v>
      </c>
    </row>
    <row r="135" spans="1:5">
      <c r="A135" s="53" t="s">
        <v>176</v>
      </c>
      <c r="B135" s="62">
        <v>31161.026000000002</v>
      </c>
      <c r="C135" s="55">
        <v>7</v>
      </c>
      <c r="D135" s="62">
        <v>664.50213460800001</v>
      </c>
    </row>
    <row r="136" spans="1:5">
      <c r="A136" s="53" t="s">
        <v>177</v>
      </c>
      <c r="B136" s="62">
        <v>29803.696304000001</v>
      </c>
      <c r="C136" s="55">
        <v>8</v>
      </c>
      <c r="D136" s="62">
        <v>643.69899122899994</v>
      </c>
    </row>
    <row r="137" spans="1:5">
      <c r="A137" s="53" t="s">
        <v>178</v>
      </c>
      <c r="B137" s="62">
        <v>27134.327000000001</v>
      </c>
      <c r="C137" s="55">
        <v>9</v>
      </c>
      <c r="D137" s="62">
        <v>572.04997921500001</v>
      </c>
    </row>
    <row r="138" spans="1:5">
      <c r="A138" s="53" t="s">
        <v>179</v>
      </c>
      <c r="B138" s="62">
        <v>26545.775000000001</v>
      </c>
      <c r="C138" s="55">
        <v>10</v>
      </c>
      <c r="D138" s="62">
        <v>532.81267276000005</v>
      </c>
    </row>
    <row r="139" spans="1:5">
      <c r="A139" s="53" t="s">
        <v>180</v>
      </c>
      <c r="B139" s="62">
        <v>29842.884999999998</v>
      </c>
      <c r="C139" s="55">
        <v>11</v>
      </c>
      <c r="D139" s="62">
        <v>617.33950225599995</v>
      </c>
    </row>
    <row r="140" spans="1:5">
      <c r="A140" s="53" t="s">
        <v>181</v>
      </c>
      <c r="B140" s="62">
        <v>30637.618503999998</v>
      </c>
      <c r="C140" s="55">
        <v>12</v>
      </c>
      <c r="D140" s="62">
        <v>651.27112785600002</v>
      </c>
    </row>
    <row r="141" spans="1:5">
      <c r="A141" s="53" t="s">
        <v>182</v>
      </c>
      <c r="B141" s="62">
        <v>30814.225999999999</v>
      </c>
      <c r="C141" s="55">
        <v>13</v>
      </c>
      <c r="D141" s="62">
        <v>650.71107979199996</v>
      </c>
    </row>
    <row r="142" spans="1:5">
      <c r="A142" s="53" t="s">
        <v>183</v>
      </c>
      <c r="B142" s="62">
        <v>31104.275000000001</v>
      </c>
      <c r="C142" s="55">
        <v>14</v>
      </c>
      <c r="D142" s="62">
        <v>656.59300010100003</v>
      </c>
    </row>
    <row r="143" spans="1:5">
      <c r="A143" s="53" t="s">
        <v>184</v>
      </c>
      <c r="B143" s="62">
        <v>30427.8586</v>
      </c>
      <c r="C143" s="55">
        <v>15</v>
      </c>
      <c r="D143" s="62">
        <v>648.66625623899995</v>
      </c>
    </row>
    <row r="144" spans="1:5">
      <c r="A144" s="53" t="s">
        <v>185</v>
      </c>
      <c r="B144" s="62">
        <v>26297.62</v>
      </c>
      <c r="C144" s="55">
        <v>16</v>
      </c>
      <c r="D144" s="62">
        <v>555.75179229599996</v>
      </c>
    </row>
    <row r="145" spans="1:5">
      <c r="A145" s="53" t="s">
        <v>186</v>
      </c>
      <c r="B145" s="62">
        <v>26217.635999999999</v>
      </c>
      <c r="C145" s="55">
        <v>17</v>
      </c>
      <c r="D145" s="62">
        <v>521.65314396799999</v>
      </c>
    </row>
    <row r="146" spans="1:5">
      <c r="A146" s="53" t="s">
        <v>187</v>
      </c>
      <c r="B146" s="62">
        <v>29821.252</v>
      </c>
      <c r="C146" s="55">
        <v>18</v>
      </c>
      <c r="D146" s="62">
        <v>611.26036111200006</v>
      </c>
    </row>
    <row r="147" spans="1:5">
      <c r="A147" s="53" t="s">
        <v>188</v>
      </c>
      <c r="B147" s="62">
        <v>29970.338</v>
      </c>
      <c r="C147" s="55">
        <v>19</v>
      </c>
      <c r="D147" s="62">
        <v>627.95438214800004</v>
      </c>
    </row>
    <row r="148" spans="1:5">
      <c r="A148" s="53" t="s">
        <v>189</v>
      </c>
      <c r="B148" s="62">
        <v>30278.922999999999</v>
      </c>
      <c r="C148" s="55">
        <v>20</v>
      </c>
      <c r="D148" s="62">
        <v>625.80769508399999</v>
      </c>
    </row>
    <row r="149" spans="1:5">
      <c r="A149" s="53" t="s">
        <v>190</v>
      </c>
      <c r="B149" s="62">
        <v>30018.342000000001</v>
      </c>
      <c r="C149" s="55">
        <v>21</v>
      </c>
      <c r="D149" s="62">
        <v>624.99725708799997</v>
      </c>
    </row>
    <row r="150" spans="1:5">
      <c r="A150" s="53" t="s">
        <v>191</v>
      </c>
      <c r="B150" s="62">
        <v>28451.848000000002</v>
      </c>
      <c r="C150" s="55">
        <v>22</v>
      </c>
      <c r="D150" s="62">
        <v>602.76793156799999</v>
      </c>
    </row>
    <row r="151" spans="1:5">
      <c r="A151" s="53" t="s">
        <v>192</v>
      </c>
      <c r="B151" s="62">
        <v>25014.740504000001</v>
      </c>
      <c r="C151" s="55">
        <v>23</v>
      </c>
      <c r="D151" s="62">
        <v>524.80512821599996</v>
      </c>
    </row>
    <row r="152" spans="1:5">
      <c r="A152" s="53" t="s">
        <v>193</v>
      </c>
      <c r="B152" s="62">
        <v>25065.516</v>
      </c>
      <c r="C152" s="55">
        <v>24</v>
      </c>
      <c r="D152" s="62">
        <v>491.43597328800001</v>
      </c>
    </row>
    <row r="153" spans="1:5">
      <c r="A153" s="53" t="s">
        <v>194</v>
      </c>
      <c r="B153" s="62">
        <v>29606.524000000001</v>
      </c>
      <c r="C153" s="55">
        <v>25</v>
      </c>
      <c r="D153" s="62">
        <v>592.03791406400001</v>
      </c>
    </row>
    <row r="154" spans="1:5">
      <c r="A154" s="53" t="s">
        <v>195</v>
      </c>
      <c r="B154" s="62">
        <v>30467.11</v>
      </c>
      <c r="C154" s="55">
        <v>26</v>
      </c>
      <c r="D154" s="62">
        <v>619.55422550399999</v>
      </c>
    </row>
    <row r="155" spans="1:5">
      <c r="A155" s="53" t="s">
        <v>196</v>
      </c>
      <c r="B155" s="62">
        <v>30767.437999999998</v>
      </c>
      <c r="C155" s="55">
        <v>27</v>
      </c>
      <c r="D155" s="62">
        <v>630.61402250399999</v>
      </c>
    </row>
    <row r="156" spans="1:5">
      <c r="A156" s="53" t="s">
        <v>197</v>
      </c>
      <c r="B156" s="62">
        <v>30992.596000000001</v>
      </c>
      <c r="C156" s="55">
        <v>28</v>
      </c>
      <c r="D156" s="62">
        <v>631.70781910400001</v>
      </c>
    </row>
    <row r="157" spans="1:5">
      <c r="A157" s="53" t="s">
        <v>198</v>
      </c>
      <c r="B157" s="62">
        <v>29999.080999999998</v>
      </c>
      <c r="C157" s="55">
        <v>29</v>
      </c>
      <c r="D157" s="62">
        <v>627.05485040799999</v>
      </c>
      <c r="E157"/>
    </row>
    <row r="158" spans="1:5">
      <c r="A158" s="53" t="s">
        <v>166</v>
      </c>
      <c r="B158" s="62">
        <v>26630.648504000001</v>
      </c>
      <c r="C158" s="55">
        <v>30</v>
      </c>
      <c r="D158" s="62">
        <v>555.75438924800005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696</v>
      </c>
      <c r="E160" s="118">
        <f>(MAX(D129:D159)/D160-1)*100</f>
        <v>-4.525555372413792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165</v>
      </c>
      <c r="B166" s="63">
        <v>32263</v>
      </c>
      <c r="C166" s="120" t="s">
        <v>205</v>
      </c>
      <c r="D166" s="88">
        <v>34291</v>
      </c>
      <c r="E166" s="118">
        <f>(B166/D166-1)*100</f>
        <v>-5.9140882447289318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137</v>
      </c>
    </row>
    <row r="174" spans="1:5">
      <c r="A174" s="55">
        <v>2023</v>
      </c>
      <c r="B174" s="63">
        <v>39101</v>
      </c>
      <c r="C174" s="120" t="s">
        <v>150</v>
      </c>
      <c r="D174" s="63">
        <v>37278</v>
      </c>
      <c r="E174" s="120" t="s">
        <v>162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sep-23</v>
      </c>
      <c r="B187" s="73">
        <f>IF(B163="Invierno","",B166)</f>
        <v>32263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14 septiembre (20:49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14 sep 20:49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2023-10-16T08:51:34Z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