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OCT\INF_ELABORADA\"/>
    </mc:Choice>
  </mc:AlternateContent>
  <xr:revisionPtr revIDLastSave="0" documentId="13_ncr:1_{D5A8450B-A104-4695-8FAD-CEBEEEC9AEF5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8" i="10" l="1"/>
  <c r="E160" i="10"/>
  <c r="B37" i="16"/>
  <c r="C37" i="16"/>
  <c r="D37" i="16"/>
  <c r="E37" i="16"/>
  <c r="F37" i="16"/>
  <c r="G37" i="16"/>
  <c r="H37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6" i="10" l="1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<sst xmlns="http://schemas.openxmlformats.org/spreadsheetml/2006/main" count="344" uniqueCount="212">
  <si>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</si>
  <si>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</si>
  <si>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</si>
  <si>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</si>
  <si>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</si>
  <si>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</si>
  <si>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</si>
  <si>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</si>
  <si>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</si>
  <si>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</si>
  <si>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</si>
  <si>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</si>
  <si>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</si>
  <si>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</si>
  <si>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</si>
  <si>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</si>
  <si>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</si>
  <si>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</si>
  <si>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</si>
  <si>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</si>
  <si>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</si>
  <si>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</si>
  <si>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</si>
  <si>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</si>
  <si>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</si>
  <si>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</si>
  <si>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</si>
  <si>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</si>
  <si>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</si>
  <si>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</si>
  <si>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</si>
  <si>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</si>
  <si>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</si>
  <si>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</si>
  <si>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</si>
  <si>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</si>
  <si>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</si>
  <si>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</si>
  <si>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</si>
  <si>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</si>
  <si>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</si>
  <si>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</si>
  <si>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</si>
  <si>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</si>
  <si>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</si>
  <si>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</si>
  <si>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</si>
  <si>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</si>
  <si>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</si>
  <si>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</si>
  <si>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</si>
  <si>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</si>
  <si>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</si>
  <si>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</si>
  <si>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</si>
  <si>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</si>
  <si>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</si>
  <si>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</si>
  <si>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</si>
  <si>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</si>
  <si>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</si>
  <si>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</si>
  <si>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</si>
  <si>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</si>
  <si>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</si>
  <si>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</si>
  <si>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</si>
  <si>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</si>
  <si>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</si>
  <si>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</si>
  <si>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</si>
  <si>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</si>
  <si>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</si>
  <si>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</si>
  <si>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</si>
  <si>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</si>
  <si>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</si>
  <si>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</si>
  <si>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</si>
  <si>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</si>
  <si>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</si>
  <si>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</si>
  <si>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</si>
  <si>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</si>
  <si>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</si>
  <si>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</si>
  <si>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</si>
  <si>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</si>
  <si>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</si>
  <si>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</si>
  <si>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</si>
  <si>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</si>
  <si>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</si>
  <si>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</si>
  <si>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</si>
  <si>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</si>
  <si>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</si>
  <si>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</si>
  <si>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</si>
  <si>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</si>
  <si>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</si>
  <si>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</si>
  <si>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</si>
  <si>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</si>
  <si>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</si>
  <si>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</si>
  <si>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</si>
  <si>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</si>
  <si>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</si>
  <si>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</si>
  <si>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</si>
  <si>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</si>
  <si>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</si>
  <si>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</si>
  <si>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</si>
  <si>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</si>
  <si>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</si>
  <si>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</si>
  <si>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</si>
  <si>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</si>
  <si>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</si>
  <si>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</si>
  <si>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</si>
  <si>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</si>
  <si>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</si>
  <si>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</si>
  <si>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</si>
  <si>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</si>
  <si>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</si>
  <si>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</si>
  <si>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</si>
  <si>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</si>
  <si>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</si>
  <si>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</si>
  <si>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</si>
  <si>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</si>
  <si>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</si>
  <si>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</si>
  <si>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</si>
  <si>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</si>
  <si>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</si>
  <si>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</si>
  <si>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</si>
  <si>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</si>
  <si>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</si>
  <si>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</si>
  <si>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</si>
  <si>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</si>
  <si>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</si>
  <si>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</si>
  <si>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</si>
  <si>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</si>
  <si>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</si>
  <si>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</si>
  <si>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</si>
  <si>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</si>
  <si>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</si>
  <si>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</si>
  <si>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</si>
  <si>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</si>
  <si>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</si>
  <si>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</si>
  <si>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</si>
  <si>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</si>
  <si>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</si>
  <si>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</si>
  <si>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</si>
  <si>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ut="11/11/2022 08:28:00"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msgID="BBBDDAD511ED619A0A500080EFF5AE9E"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</si>
  <si>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08:44:17"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msgID="DA023F6211ED619A0A500080EF85CE9F"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nrr="1396" nrc="588"&gt;&lt;pg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</si>
  <si>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</si>
  <si>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</si>
  <si>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</si>
  <si>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</si>
  <si>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</si>
  <si>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</si>
  <si>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</si>
  <si>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</si>
  <si>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</si>
  <si>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</si>
  <si>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</si>
  <si>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</si>
  <si>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</si>
  <si>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</si>
  <si>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</si>
  <si>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</si>
  <si>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</si>
  <si>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</si>
  <si>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</si>
  <si>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</si>
  <si>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</si>
  <si>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</si>
  <si>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</si>
  <si>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</si>
  <si>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</si>
  <si>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</si>
  <si>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</si>
  <si>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</si>
  <si>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</si>
  <si>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</si>
  <si>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09:02:17"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msgID="89D0E6A711ED619F0A500080EF85CE9F"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nrr="2300" nrc="304"&gt;&lt;pg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</si>
  <si>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09:02:25"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msgID="8E5D1F3D11ED619F0A500080EF85CD9D"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nrr="2359" nrc="156"&gt;&lt;pg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</si>
  <si>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</si>
  <si>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09:15:02"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msgID="22034C8F11ED61A00A500080EF352E9E"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nrr="2256" nrc="74"&gt;&lt;pg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</si>
  <si>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09:17:45"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msgID="A0C8BD3211ED61A10A500080EFA50C9B"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nrr="2362" nrc="80"&gt;&lt;pg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</si>
  <si>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09:18:15"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msgID="C4DA879611ED61A10A500080EF85CD9D"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nrr="2362" nrc="80"&gt;&lt;pg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</si>
  <si>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20/10/2022 20:37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</si>
  <si>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09:19:46"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msgID="FAA5FFCC11ED61A10A500080EF85CD9D"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nrr="79" nrc="158"&gt;&lt;pg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</si>
  <si>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09:20:18"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msgID="0DB8E20A11ED61A20A500080EF85CE9F"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nrr="243" nrc="332"&gt;&lt;pg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</si>
  <si>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09:20:45"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msgID="1E0147B111ED61A20A500080EF95ED9D"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nrr="77" nrc="308"&gt;&lt;pg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</si>
  <si>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ut="11/11/2022 19:01:11" si="2.000000011e5fa24781e027863481fd11b4fc2c535b670d30b6e2b7b7ae733bf9f2695e91ae684ffb166a796f7916e1322b27111983c36d37ed1344a0e6c58259a30b5656886c0e7767bbb4bab24871e9824bef2a0f322379cc56654c70bf9e00bee423ebb709bafe8065029a1ec1bd804b3a6a90bad50cb43e365cd9ccccb10cc7a6dea21cf4d9acaa5ec7e27c60079bf39593226fad4bbce5c0b6a82fb1eb33c790.p.3082.0.1.Europe/Madrid.upriv*_1*_pidn2*_12*_session*-lat*_1.000000012776f9c4e292bae116b5ce28d1d09d7abc6025e0bed59d44de5940b6ca349feecaf2390afffe9d9b7f0f38df4f65ffcebef568be.000000012e05048bd317f37b17ed296b37c901d1bc6025e0c0b4b51acc8a237a8d273dd594a3b700fe632bb0dea2c652fa4717d0d0c0eeeb.0.1.1.BDEbi.D066E1C611E6257C10D00080EF253B44.0-3082.1.1_-0.1.0_-3082.1.1_5.5.0.*0.00000001e8fe704e82c34135d6603dabf16eae67c911585af0375db02367bdb135df3b875f06ee4b.0.23.11*.2*.0400*.31152J.e.00000001583e9490934a8854190932abb9e446dec911585a71384895feb90b33966fc854aedd5e0b.0.10*.131*.122*.122.0.0" msgID="23C0887211ED61F30A500080EF15ED9C"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nrr="640" nrc="744"&gt;&lt;pg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</si>
  <si>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42199adb1e974b37b2456427ade8e09d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</si>
  <si>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ut="11/11/2022 19:04:52" si="2.00000001540325d843cfcb9f7d37dd000f62432307b76fe9bfaf7dc30ac14d4e7d5347b101575b21f660bfd8a66dda22757a753bb6c17b7881c4cf55ab6f8ce37b250d7f849e3140a9f68e1eed13446883cc2d78be48011646aa5596e5fe005a90b101ecf20bdcef6a8756ba563babc0510576d350d3e5a09b688354a8c1e0ee6ea41bfdfef4c1a37146aa03ff71d9548dd0114b36a6e2416a7b25870a92bcee0ee8.p.3082.0.1.Europe/Madrid.upriv*_1*_pidn2*_12*_session*-lat*_1.00000001de0a45e7a0be47a765c564e9609da75dbc6025e0cd9682072a0e456162148c828f7bf9c4fa8a98eed672d6d8085c71584e429a58.00000001eb7815364eb32a3fab7c5052156981a1bc6025e044a4e31b48fdeb39daf45b58fbf86ee9dc9080f6dced0c463b6d52513c752335.0.1.1.BDEbi.D066E1C611E6257C10D00080EF253B44.0-3082.1.1_-0.1.0_-3082.1.1_5.5.0.*0.0000000137018df8e3f9e39b5701accc2ed88583c911585ada53dfad56556a398295117f8b6367d8.0.23.11*.2*.0400*.31152J.e.00000001ab8feba4338edc53072bef5fba53abe2c911585a94eb95969a5cb753bbb4ba30f529a877.0.10*.131*.122*.122.0.0" msgID="94E8416611ED61F30A500080EF85CC9B"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nrr="1297" nrc="732"&gt;&lt;pg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</si>
</sst>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-1.102E-2</c:v>
                </c:pt>
                <c:pt idx="1">
                  <c:v>4.6000000000000001E-4</c:v>
                </c:pt>
                <c:pt idx="2">
                  <c:v>9.0799999999999995E-3</c:v>
                </c:pt>
                <c:pt idx="3">
                  <c:v>6.6499999999999997E-3</c:v>
                </c:pt>
                <c:pt idx="4">
                  <c:v>-9.2000000000000003E-4</c:v>
                </c:pt>
                <c:pt idx="5">
                  <c:v>6.4999999999999997E-3</c:v>
                </c:pt>
                <c:pt idx="6">
                  <c:v>-5.7499999999999999E-3</c:v>
                </c:pt>
                <c:pt idx="7">
                  <c:v>5.4000000000000003E-3</c:v>
                </c:pt>
                <c:pt idx="8">
                  <c:v>-1.2800000000000001E-3</c:v>
                </c:pt>
                <c:pt idx="9">
                  <c:v>-8.9200000000000008E-3</c:v>
                </c:pt>
                <c:pt idx="10">
                  <c:v>4.3899999999999998E-3</c:v>
                </c:pt>
                <c:pt idx="11">
                  <c:v>-3.6999999999999999E-4</c:v>
                </c:pt>
                <c:pt idx="12">
                  <c:v>2.7399999999999998E-3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1.0200000000000001E-3</c:v>
                </c:pt>
                <c:pt idx="1">
                  <c:v>2.581E-2</c:v>
                </c:pt>
                <c:pt idx="2">
                  <c:v>-1.451E-2</c:v>
                </c:pt>
                <c:pt idx="3">
                  <c:v>-2.5989999999999999E-2</c:v>
                </c:pt>
                <c:pt idx="4">
                  <c:v>-4.4900000000000001E-3</c:v>
                </c:pt>
                <c:pt idx="5">
                  <c:v>1.2760000000000001E-2</c:v>
                </c:pt>
                <c:pt idx="6">
                  <c:v>1.286E-2</c:v>
                </c:pt>
                <c:pt idx="7">
                  <c:v>2.085E-2</c:v>
                </c:pt>
                <c:pt idx="8">
                  <c:v>2.7189999999999999E-2</c:v>
                </c:pt>
                <c:pt idx="9">
                  <c:v>4.2659999999999997E-2</c:v>
                </c:pt>
                <c:pt idx="10">
                  <c:v>2.2169999999999999E-2</c:v>
                </c:pt>
                <c:pt idx="11">
                  <c:v>9.5999999999999992E-3</c:v>
                </c:pt>
                <c:pt idx="12">
                  <c:v>1.421E-2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-2.223E-2</c:v>
                </c:pt>
                <c:pt idx="1">
                  <c:v>6.2599999999999999E-3</c:v>
                </c:pt>
                <c:pt idx="2">
                  <c:v>-1.6219999999999998E-2</c:v>
                </c:pt>
                <c:pt idx="3">
                  <c:v>-3.5279999999999999E-2</c:v>
                </c:pt>
                <c:pt idx="4">
                  <c:v>-1.4999999999999999E-4</c:v>
                </c:pt>
                <c:pt idx="5">
                  <c:v>-4.147E-2</c:v>
                </c:pt>
                <c:pt idx="6">
                  <c:v>-3.3149999999999999E-2</c:v>
                </c:pt>
                <c:pt idx="7">
                  <c:v>-3.5490000000000001E-2</c:v>
                </c:pt>
                <c:pt idx="8">
                  <c:v>-4.62E-3</c:v>
                </c:pt>
                <c:pt idx="9">
                  <c:v>-8.4499999999999992E-3</c:v>
                </c:pt>
                <c:pt idx="10">
                  <c:v>-3.6979999999999999E-2</c:v>
                </c:pt>
                <c:pt idx="11">
                  <c:v>-4.589E-2</c:v>
                </c:pt>
                <c:pt idx="12">
                  <c:v>-6.4199999999999993E-2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-3.2230000000000002E-2</c:v>
                </c:pt>
                <c:pt idx="1">
                  <c:v>3.2530000000000003E-2</c:v>
                </c:pt>
                <c:pt idx="2">
                  <c:v>-2.1649999999999999E-2</c:v>
                </c:pt>
                <c:pt idx="3">
                  <c:v>-5.4620000000000002E-2</c:v>
                </c:pt>
                <c:pt idx="4">
                  <c:v>-5.5599999999999998E-3</c:v>
                </c:pt>
                <c:pt idx="5">
                  <c:v>-2.2210000000000001E-2</c:v>
                </c:pt>
                <c:pt idx="6">
                  <c:v>-2.6040000000000001E-2</c:v>
                </c:pt>
                <c:pt idx="7">
                  <c:v>-9.2399999999999999E-3</c:v>
                </c:pt>
                <c:pt idx="8">
                  <c:v>2.129E-2</c:v>
                </c:pt>
                <c:pt idx="9">
                  <c:v>2.529E-2</c:v>
                </c:pt>
                <c:pt idx="10">
                  <c:v>-1.042E-2</c:v>
                </c:pt>
                <c:pt idx="11">
                  <c:v>-3.6659999999999998E-2</c:v>
                </c:pt>
                <c:pt idx="12">
                  <c:v>-4.725E-2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24.807473684200001</c:v>
                </c:pt>
                <c:pt idx="1">
                  <c:v>24.369210526300002</c:v>
                </c:pt>
                <c:pt idx="2">
                  <c:v>23.7647368421</c:v>
                </c:pt>
                <c:pt idx="3">
                  <c:v>23.612684210499999</c:v>
                </c:pt>
                <c:pt idx="4">
                  <c:v>24.359789473700001</c:v>
                </c:pt>
                <c:pt idx="5">
                  <c:v>24.126894736800001</c:v>
                </c:pt>
                <c:pt idx="6">
                  <c:v>24.239947368399999</c:v>
                </c:pt>
                <c:pt idx="7">
                  <c:v>24.2134736842</c:v>
                </c:pt>
                <c:pt idx="8">
                  <c:v>23.3231578947</c:v>
                </c:pt>
                <c:pt idx="9">
                  <c:v>22.852157894699999</c:v>
                </c:pt>
                <c:pt idx="10">
                  <c:v>22.6757894737</c:v>
                </c:pt>
                <c:pt idx="11">
                  <c:v>22.459526315800002</c:v>
                </c:pt>
                <c:pt idx="12">
                  <c:v>22.283789473700001</c:v>
                </c:pt>
                <c:pt idx="13">
                  <c:v>21.6784736842</c:v>
                </c:pt>
                <c:pt idx="14">
                  <c:v>21.584789473699999</c:v>
                </c:pt>
                <c:pt idx="15">
                  <c:v>21.781052631600001</c:v>
                </c:pt>
                <c:pt idx="16">
                  <c:v>21.537473684199998</c:v>
                </c:pt>
                <c:pt idx="17">
                  <c:v>21.311789473699999</c:v>
                </c:pt>
                <c:pt idx="18">
                  <c:v>21.5173157895</c:v>
                </c:pt>
                <c:pt idx="19">
                  <c:v>21.574578947399999</c:v>
                </c:pt>
                <c:pt idx="20">
                  <c:v>20.758894736799999</c:v>
                </c:pt>
                <c:pt idx="21">
                  <c:v>20.252736842099999</c:v>
                </c:pt>
                <c:pt idx="22">
                  <c:v>20.767473684199999</c:v>
                </c:pt>
                <c:pt idx="23">
                  <c:v>21.065263157899999</c:v>
                </c:pt>
                <c:pt idx="24">
                  <c:v>21.072210526300001</c:v>
                </c:pt>
                <c:pt idx="25">
                  <c:v>21.027421052600001</c:v>
                </c:pt>
                <c:pt idx="26">
                  <c:v>20.921052631599999</c:v>
                </c:pt>
                <c:pt idx="27">
                  <c:v>20.1931052632</c:v>
                </c:pt>
                <c:pt idx="28">
                  <c:v>20.0413684211</c:v>
                </c:pt>
                <c:pt idx="29">
                  <c:v>19.5785789474</c:v>
                </c:pt>
                <c:pt idx="30">
                  <c:v>19.598052631600002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14.9842105263</c:v>
                </c:pt>
                <c:pt idx="1">
                  <c:v>14.417999999999999</c:v>
                </c:pt>
                <c:pt idx="2">
                  <c:v>14.2325789474</c:v>
                </c:pt>
                <c:pt idx="3">
                  <c:v>13.735578947400001</c:v>
                </c:pt>
                <c:pt idx="4">
                  <c:v>13.409736842099999</c:v>
                </c:pt>
                <c:pt idx="5">
                  <c:v>13.447421052599999</c:v>
                </c:pt>
                <c:pt idx="6">
                  <c:v>13.7349473684</c:v>
                </c:pt>
                <c:pt idx="7">
                  <c:v>14.087</c:v>
                </c:pt>
                <c:pt idx="8">
                  <c:v>13.972</c:v>
                </c:pt>
                <c:pt idx="9">
                  <c:v>13.6405789474</c:v>
                </c:pt>
                <c:pt idx="10">
                  <c:v>13.768736842099999</c:v>
                </c:pt>
                <c:pt idx="11">
                  <c:v>13.7921052632</c:v>
                </c:pt>
                <c:pt idx="12">
                  <c:v>12.8468421053</c:v>
                </c:pt>
                <c:pt idx="13">
                  <c:v>12.1754736842</c:v>
                </c:pt>
                <c:pt idx="14">
                  <c:v>12.000894736799999</c:v>
                </c:pt>
                <c:pt idx="15">
                  <c:v>12.163263157899999</c:v>
                </c:pt>
                <c:pt idx="16">
                  <c:v>12.472</c:v>
                </c:pt>
                <c:pt idx="17">
                  <c:v>12.675947368399999</c:v>
                </c:pt>
                <c:pt idx="18">
                  <c:v>12.7776842105</c:v>
                </c:pt>
                <c:pt idx="19">
                  <c:v>13.3446315789</c:v>
                </c:pt>
                <c:pt idx="20">
                  <c:v>12.7417368421</c:v>
                </c:pt>
                <c:pt idx="21">
                  <c:v>12.086947368400001</c:v>
                </c:pt>
                <c:pt idx="22">
                  <c:v>11.8155263158</c:v>
                </c:pt>
                <c:pt idx="23">
                  <c:v>11.625</c:v>
                </c:pt>
                <c:pt idx="24">
                  <c:v>12.1162105263</c:v>
                </c:pt>
                <c:pt idx="25">
                  <c:v>11.6901052632</c:v>
                </c:pt>
                <c:pt idx="26">
                  <c:v>11.1082631579</c:v>
                </c:pt>
                <c:pt idx="27">
                  <c:v>11.2858947368</c:v>
                </c:pt>
                <c:pt idx="28">
                  <c:v>10.8424736842</c:v>
                </c:pt>
                <c:pt idx="29">
                  <c:v>10.8218421053</c:v>
                </c:pt>
                <c:pt idx="30">
                  <c:v>11.2718947368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24.824000000000002</c:v>
                </c:pt>
                <c:pt idx="1">
                  <c:v>26.937999999999999</c:v>
                </c:pt>
                <c:pt idx="2">
                  <c:v>26.87</c:v>
                </c:pt>
                <c:pt idx="3">
                  <c:v>27.161000000000001</c:v>
                </c:pt>
                <c:pt idx="4">
                  <c:v>26.173999999999999</c:v>
                </c:pt>
                <c:pt idx="5">
                  <c:v>25.152000000000001</c:v>
                </c:pt>
                <c:pt idx="6">
                  <c:v>24.536000000000001</c:v>
                </c:pt>
                <c:pt idx="7">
                  <c:v>24.472999999999999</c:v>
                </c:pt>
                <c:pt idx="8">
                  <c:v>25.384</c:v>
                </c:pt>
                <c:pt idx="9">
                  <c:v>23.173999999999999</c:v>
                </c:pt>
                <c:pt idx="10">
                  <c:v>22.986000000000001</c:v>
                </c:pt>
                <c:pt idx="11">
                  <c:v>24.068999999999999</c:v>
                </c:pt>
                <c:pt idx="12">
                  <c:v>25.286000000000001</c:v>
                </c:pt>
                <c:pt idx="13">
                  <c:v>26.672999999999998</c:v>
                </c:pt>
                <c:pt idx="14">
                  <c:v>25.966999999999999</c:v>
                </c:pt>
                <c:pt idx="15">
                  <c:v>26.373999999999999</c:v>
                </c:pt>
                <c:pt idx="16">
                  <c:v>25.753</c:v>
                </c:pt>
                <c:pt idx="17">
                  <c:v>27.077000000000002</c:v>
                </c:pt>
                <c:pt idx="18">
                  <c:v>25.053000000000001</c:v>
                </c:pt>
                <c:pt idx="19">
                  <c:v>22.838000000000001</c:v>
                </c:pt>
                <c:pt idx="20">
                  <c:v>22.658999999999999</c:v>
                </c:pt>
                <c:pt idx="21">
                  <c:v>24.193999999999999</c:v>
                </c:pt>
                <c:pt idx="22">
                  <c:v>23.41</c:v>
                </c:pt>
                <c:pt idx="23">
                  <c:v>23.521999999999998</c:v>
                </c:pt>
                <c:pt idx="24">
                  <c:v>25.074999999999999</c:v>
                </c:pt>
                <c:pt idx="25">
                  <c:v>25.698</c:v>
                </c:pt>
                <c:pt idx="26">
                  <c:v>26.085999999999999</c:v>
                </c:pt>
                <c:pt idx="27">
                  <c:v>25.059000000000001</c:v>
                </c:pt>
                <c:pt idx="28">
                  <c:v>23.905999999999999</c:v>
                </c:pt>
                <c:pt idx="29">
                  <c:v>21.911000000000001</c:v>
                </c:pt>
                <c:pt idx="30">
                  <c:v>21.323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18.204000000000001</c:v>
                </c:pt>
                <c:pt idx="1">
                  <c:v>20.081</c:v>
                </c:pt>
                <c:pt idx="2">
                  <c:v>20.962</c:v>
                </c:pt>
                <c:pt idx="3">
                  <c:v>21.111999999999998</c:v>
                </c:pt>
                <c:pt idx="4">
                  <c:v>20.59</c:v>
                </c:pt>
                <c:pt idx="5">
                  <c:v>20.664000000000001</c:v>
                </c:pt>
                <c:pt idx="6">
                  <c:v>19.902000000000001</c:v>
                </c:pt>
                <c:pt idx="7">
                  <c:v>19.940999999999999</c:v>
                </c:pt>
                <c:pt idx="8">
                  <c:v>20.209</c:v>
                </c:pt>
                <c:pt idx="9">
                  <c:v>19.71</c:v>
                </c:pt>
                <c:pt idx="10">
                  <c:v>19.422000000000001</c:v>
                </c:pt>
                <c:pt idx="11">
                  <c:v>19.228999999999999</c:v>
                </c:pt>
                <c:pt idx="12">
                  <c:v>19.637</c:v>
                </c:pt>
                <c:pt idx="13">
                  <c:v>20.68</c:v>
                </c:pt>
                <c:pt idx="14">
                  <c:v>20.088000000000001</c:v>
                </c:pt>
                <c:pt idx="15">
                  <c:v>20.611000000000001</c:v>
                </c:pt>
                <c:pt idx="16">
                  <c:v>21.388999999999999</c:v>
                </c:pt>
                <c:pt idx="17">
                  <c:v>21.898</c:v>
                </c:pt>
                <c:pt idx="18">
                  <c:v>21.317</c:v>
                </c:pt>
                <c:pt idx="19">
                  <c:v>19.852</c:v>
                </c:pt>
                <c:pt idx="20">
                  <c:v>19.736999999999998</c:v>
                </c:pt>
                <c:pt idx="21">
                  <c:v>19.957000000000001</c:v>
                </c:pt>
                <c:pt idx="22">
                  <c:v>19.718</c:v>
                </c:pt>
                <c:pt idx="23">
                  <c:v>19.305</c:v>
                </c:pt>
                <c:pt idx="24">
                  <c:v>20.131</c:v>
                </c:pt>
                <c:pt idx="25">
                  <c:v>20.809000000000001</c:v>
                </c:pt>
                <c:pt idx="26">
                  <c:v>21.402999999999999</c:v>
                </c:pt>
                <c:pt idx="27">
                  <c:v>20.222000000000001</c:v>
                </c:pt>
                <c:pt idx="28">
                  <c:v>19.172999999999998</c:v>
                </c:pt>
                <c:pt idx="29">
                  <c:v>17.939</c:v>
                </c:pt>
                <c:pt idx="30">
                  <c:v>17.677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11.583</c:v>
                </c:pt>
                <c:pt idx="1">
                  <c:v>13.224</c:v>
                </c:pt>
                <c:pt idx="2">
                  <c:v>15.053000000000001</c:v>
                </c:pt>
                <c:pt idx="3">
                  <c:v>15.064</c:v>
                </c:pt>
                <c:pt idx="4">
                  <c:v>15.005000000000001</c:v>
                </c:pt>
                <c:pt idx="5">
                  <c:v>16.175000000000001</c:v>
                </c:pt>
                <c:pt idx="6">
                  <c:v>15.269</c:v>
                </c:pt>
                <c:pt idx="7">
                  <c:v>15.409000000000001</c:v>
                </c:pt>
                <c:pt idx="8">
                  <c:v>15.032999999999999</c:v>
                </c:pt>
                <c:pt idx="9">
                  <c:v>16.245999999999999</c:v>
                </c:pt>
                <c:pt idx="10">
                  <c:v>15.858000000000001</c:v>
                </c:pt>
                <c:pt idx="11">
                  <c:v>14.388999999999999</c:v>
                </c:pt>
                <c:pt idx="12">
                  <c:v>13.988</c:v>
                </c:pt>
                <c:pt idx="13">
                  <c:v>14.686</c:v>
                </c:pt>
                <c:pt idx="14">
                  <c:v>14.208</c:v>
                </c:pt>
                <c:pt idx="15">
                  <c:v>14.849</c:v>
                </c:pt>
                <c:pt idx="16">
                  <c:v>17.024000000000001</c:v>
                </c:pt>
                <c:pt idx="17">
                  <c:v>16.719000000000001</c:v>
                </c:pt>
                <c:pt idx="18">
                  <c:v>17.582000000000001</c:v>
                </c:pt>
                <c:pt idx="19">
                  <c:v>16.866</c:v>
                </c:pt>
                <c:pt idx="20">
                  <c:v>16.815000000000001</c:v>
                </c:pt>
                <c:pt idx="21">
                  <c:v>15.721</c:v>
                </c:pt>
                <c:pt idx="22">
                  <c:v>16.024999999999999</c:v>
                </c:pt>
                <c:pt idx="23">
                  <c:v>15.087</c:v>
                </c:pt>
                <c:pt idx="24">
                  <c:v>15.186999999999999</c:v>
                </c:pt>
                <c:pt idx="25">
                  <c:v>15.92</c:v>
                </c:pt>
                <c:pt idx="26">
                  <c:v>16.72</c:v>
                </c:pt>
                <c:pt idx="27">
                  <c:v>15.385</c:v>
                </c:pt>
                <c:pt idx="28">
                  <c:v>14.44</c:v>
                </c:pt>
                <c:pt idx="29">
                  <c:v>13.967000000000001</c:v>
                </c:pt>
                <c:pt idx="30">
                  <c:v>14.032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20.084</c:v>
                </c:pt>
                <c:pt idx="1">
                  <c:v>20.334</c:v>
                </c:pt>
                <c:pt idx="2">
                  <c:v>18.350000000000001</c:v>
                </c:pt>
                <c:pt idx="3">
                  <c:v>16.082000000000001</c:v>
                </c:pt>
                <c:pt idx="4">
                  <c:v>17.904</c:v>
                </c:pt>
                <c:pt idx="5">
                  <c:v>18.521000000000001</c:v>
                </c:pt>
                <c:pt idx="6">
                  <c:v>18.698</c:v>
                </c:pt>
                <c:pt idx="7">
                  <c:v>18.542000000000002</c:v>
                </c:pt>
                <c:pt idx="8">
                  <c:v>18.062999999999999</c:v>
                </c:pt>
                <c:pt idx="9">
                  <c:v>18.231999999999999</c:v>
                </c:pt>
                <c:pt idx="10">
                  <c:v>18.117999999999999</c:v>
                </c:pt>
                <c:pt idx="11">
                  <c:v>17.792000000000002</c:v>
                </c:pt>
                <c:pt idx="12">
                  <c:v>17.486000000000001</c:v>
                </c:pt>
                <c:pt idx="13">
                  <c:v>17.359000000000002</c:v>
                </c:pt>
                <c:pt idx="14">
                  <c:v>17.922000000000001</c:v>
                </c:pt>
                <c:pt idx="15">
                  <c:v>17.391999999999999</c:v>
                </c:pt>
                <c:pt idx="16">
                  <c:v>18.742000000000001</c:v>
                </c:pt>
                <c:pt idx="17">
                  <c:v>19.414000000000001</c:v>
                </c:pt>
                <c:pt idx="18">
                  <c:v>20.385999999999999</c:v>
                </c:pt>
                <c:pt idx="19">
                  <c:v>20.097999999999999</c:v>
                </c:pt>
                <c:pt idx="20">
                  <c:v>17.542999999999999</c:v>
                </c:pt>
                <c:pt idx="21">
                  <c:v>15.628</c:v>
                </c:pt>
                <c:pt idx="22">
                  <c:v>15.013</c:v>
                </c:pt>
                <c:pt idx="23">
                  <c:v>15.18</c:v>
                </c:pt>
                <c:pt idx="24">
                  <c:v>15.401999999999999</c:v>
                </c:pt>
                <c:pt idx="25">
                  <c:v>15.776999999999999</c:v>
                </c:pt>
                <c:pt idx="26">
                  <c:v>15.601000000000001</c:v>
                </c:pt>
                <c:pt idx="27">
                  <c:v>15.701000000000001</c:v>
                </c:pt>
                <c:pt idx="28">
                  <c:v>16.285</c:v>
                </c:pt>
                <c:pt idx="29">
                  <c:v>17.600999999999999</c:v>
                </c:pt>
                <c:pt idx="30">
                  <c:v>19.026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19617.864228332</c:v>
                </c:pt>
                <c:pt idx="1">
                  <c:v>19650.360050158</c:v>
                </c:pt>
                <c:pt idx="2">
                  <c:v>21302.170343446</c:v>
                </c:pt>
                <c:pt idx="3">
                  <c:v>22753.55772759</c:v>
                </c:pt>
                <c:pt idx="4">
                  <c:v>19213.729911914001</c:v>
                </c:pt>
                <c:pt idx="5">
                  <c:v>20740.701549640002</c:v>
                </c:pt>
                <c:pt idx="6">
                  <c:v>18915.393726295999</c:v>
                </c:pt>
                <c:pt idx="7">
                  <c:v>19296.112398976002</c:v>
                </c:pt>
                <c:pt idx="8">
                  <c:v>19598.383325727998</c:v>
                </c:pt>
                <c:pt idx="9">
                  <c:v>21581.642629954</c:v>
                </c:pt>
                <c:pt idx="10">
                  <c:v>20660.576296340001</c:v>
                </c:pt>
                <c:pt idx="11">
                  <c:v>19669.459694279001</c:v>
                </c:pt>
                <c:pt idx="12">
                  <c:v>18985.552829442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18985.552829442</c:v>
                </c:pt>
                <c:pt idx="1">
                  <c:v>20289.534024413999</c:v>
                </c:pt>
                <c:pt idx="2">
                  <c:v>20841.076042528999</c:v>
                </c:pt>
                <c:pt idx="3">
                  <c:v>21510.809577135999</c:v>
                </c:pt>
                <c:pt idx="4">
                  <c:v>19106.974609944002</c:v>
                </c:pt>
                <c:pt idx="5">
                  <c:v>20280.024897750001</c:v>
                </c:pt>
                <c:pt idx="6">
                  <c:v>18422.815962887998</c:v>
                </c:pt>
                <c:pt idx="7">
                  <c:v>19117.721967549998</c:v>
                </c:pt>
                <c:pt idx="8">
                  <c:v>20015.585046946999</c:v>
                </c:pt>
                <c:pt idx="9">
                  <c:v>22127.549007079</c:v>
                </c:pt>
                <c:pt idx="10">
                  <c:v>20445.227530894001</c:v>
                </c:pt>
                <c:pt idx="11">
                  <c:v>18948.398634450001</c:v>
                </c:pt>
                <c:pt idx="12">
                  <c:v>18088.576774262001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oct-22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oct-22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537.73700059999999</c:v>
                </c:pt>
                <c:pt idx="1">
                  <c:v>498.97252379999998</c:v>
                </c:pt>
                <c:pt idx="2">
                  <c:v>603.86533349800004</c:v>
                </c:pt>
                <c:pt idx="3">
                  <c:v>625.88423599999999</c:v>
                </c:pt>
                <c:pt idx="4">
                  <c:v>627.16650245000005</c:v>
                </c:pt>
                <c:pt idx="5">
                  <c:v>633.38925400000005</c:v>
                </c:pt>
                <c:pt idx="6">
                  <c:v>625.02444760000003</c:v>
                </c:pt>
                <c:pt idx="7">
                  <c:v>549.94948160000001</c:v>
                </c:pt>
                <c:pt idx="8">
                  <c:v>503.36774700000001</c:v>
                </c:pt>
                <c:pt idx="9">
                  <c:v>604.25357380000003</c:v>
                </c:pt>
                <c:pt idx="10">
                  <c:v>613.96183499999995</c:v>
                </c:pt>
                <c:pt idx="11">
                  <c:v>520.67580421000002</c:v>
                </c:pt>
                <c:pt idx="12">
                  <c:v>601.0530804</c:v>
                </c:pt>
                <c:pt idx="13">
                  <c:v>613.50542854399998</c:v>
                </c:pt>
                <c:pt idx="14">
                  <c:v>540.40887599999996</c:v>
                </c:pt>
                <c:pt idx="15">
                  <c:v>503.47730039999999</c:v>
                </c:pt>
                <c:pt idx="16">
                  <c:v>604.83212288000004</c:v>
                </c:pt>
                <c:pt idx="17">
                  <c:v>625.87262796000005</c:v>
                </c:pt>
                <c:pt idx="18">
                  <c:v>637.34661800000003</c:v>
                </c:pt>
                <c:pt idx="19">
                  <c:v>642.84753899999998</c:v>
                </c:pt>
                <c:pt idx="20">
                  <c:v>630.97079059999999</c:v>
                </c:pt>
                <c:pt idx="21">
                  <c:v>547.16839035999999</c:v>
                </c:pt>
                <c:pt idx="22">
                  <c:v>513.37157588000002</c:v>
                </c:pt>
                <c:pt idx="23">
                  <c:v>604.95007720000001</c:v>
                </c:pt>
                <c:pt idx="24">
                  <c:v>622.66347171999996</c:v>
                </c:pt>
                <c:pt idx="25">
                  <c:v>628.22367859999997</c:v>
                </c:pt>
                <c:pt idx="26">
                  <c:v>622.48776248800004</c:v>
                </c:pt>
                <c:pt idx="27">
                  <c:v>611.70144932000005</c:v>
                </c:pt>
                <c:pt idx="28">
                  <c:v>534.00153839999996</c:v>
                </c:pt>
                <c:pt idx="29">
                  <c:v>510.32727455999998</c:v>
                </c:pt>
                <c:pt idx="30">
                  <c:v>549.11943239200002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25112.587200000002</c:v>
                </c:pt>
                <c:pt idx="1">
                  <c:v>24913.142400000001</c:v>
                </c:pt>
                <c:pt idx="2">
                  <c:v>29800.704000000002</c:v>
                </c:pt>
                <c:pt idx="3">
                  <c:v>29972.355</c:v>
                </c:pt>
                <c:pt idx="4">
                  <c:v>30100.31</c:v>
                </c:pt>
                <c:pt idx="5">
                  <c:v>30215.405999999999</c:v>
                </c:pt>
                <c:pt idx="6">
                  <c:v>29363.688999999998</c:v>
                </c:pt>
                <c:pt idx="7">
                  <c:v>25460.1842</c:v>
                </c:pt>
                <c:pt idx="8">
                  <c:v>24831.279999999999</c:v>
                </c:pt>
                <c:pt idx="9">
                  <c:v>29495.356</c:v>
                </c:pt>
                <c:pt idx="10">
                  <c:v>28894.665000000001</c:v>
                </c:pt>
                <c:pt idx="11">
                  <c:v>24905.068800000001</c:v>
                </c:pt>
                <c:pt idx="12">
                  <c:v>29470.393800000002</c:v>
                </c:pt>
                <c:pt idx="13">
                  <c:v>28883.657999999999</c:v>
                </c:pt>
                <c:pt idx="14">
                  <c:v>25212.23</c:v>
                </c:pt>
                <c:pt idx="15">
                  <c:v>25252.850999999999</c:v>
                </c:pt>
                <c:pt idx="16">
                  <c:v>29882.387999999999</c:v>
                </c:pt>
                <c:pt idx="17">
                  <c:v>30341.69168</c:v>
                </c:pt>
                <c:pt idx="18">
                  <c:v>30608.688999999998</c:v>
                </c:pt>
                <c:pt idx="19">
                  <c:v>30685.430400000001</c:v>
                </c:pt>
                <c:pt idx="20">
                  <c:v>29508.755000000001</c:v>
                </c:pt>
                <c:pt idx="21">
                  <c:v>25692.8246</c:v>
                </c:pt>
                <c:pt idx="22">
                  <c:v>25526.292000000001</c:v>
                </c:pt>
                <c:pt idx="23">
                  <c:v>29955.755000000001</c:v>
                </c:pt>
                <c:pt idx="24">
                  <c:v>30298.727999999999</c:v>
                </c:pt>
                <c:pt idx="25">
                  <c:v>30294.857</c:v>
                </c:pt>
                <c:pt idx="26">
                  <c:v>30236.973999999998</c:v>
                </c:pt>
                <c:pt idx="27">
                  <c:v>28884.44</c:v>
                </c:pt>
                <c:pt idx="28">
                  <c:v>25170.687000000002</c:v>
                </c:pt>
                <c:pt idx="29">
                  <c:v>23854.741999999998</c:v>
                </c:pt>
                <c:pt idx="30">
                  <c:v>26461.102999999999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20 octubre (20:37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204</v>
      </c>
    </row>
    <row r="3" spans="1:2">
      <c r="A3" t="s">
        <v>199</v>
      </c>
    </row>
    <row r="4" spans="1:2">
      <c r="A4" t="s">
        <v>200</v>
      </c>
    </row>
    <row r="5" spans="1:2">
      <c r="A5" t="s">
        <v>203</v>
      </c>
    </row>
    <row r="6" spans="1:2">
      <c r="A6" t="s">
        <v>208</v>
      </c>
    </row>
    <row r="7" spans="1:2">
      <c r="A7" t="s">
        <v>202</v>
      </c>
    </row>
    <row r="8" spans="1:2">
      <c r="A8" t="s">
        <v>167</v>
      </c>
    </row>
    <row r="9" spans="1:2">
      <c r="A9" t="s">
        <v>206</v>
      </c>
    </row>
    <row r="10" spans="1:2">
      <c r="A10" t="s">
        <v>168</v>
      </c>
    </row>
    <row r="11" spans="1:2">
      <c r="A11" t="s">
        <v>209</v>
      </c>
    </row>
    <row r="12" spans="1:2">
      <c r="A12" t="s">
        <v>211</v>
      </c>
    </row>
    <row r="13" spans="1:2">
      <c r="A1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I21" sqref="I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Octubre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18088.576774262001</v>
      </c>
      <c r="G9" s="47">
        <f>VLOOKUP("Demanda transporte (b.c.)",Dat_01!A4:J29,4,FALSE)*100</f>
        <v>-4.7245190199999998</v>
      </c>
      <c r="H9" s="31">
        <f>VLOOKUP("Demanda transporte (b.c.)",Dat_01!A4:J29,5,FALSE)/1000</f>
        <v>198063.68400889999</v>
      </c>
      <c r="I9" s="47">
        <f>VLOOKUP("Demanda transporte (b.c.)",Dat_01!A4:J29,7,FALSE)*100</f>
        <v>-1.6639397499999999</v>
      </c>
      <c r="J9" s="31">
        <f>VLOOKUP("Demanda transporte (b.c.)",Dat_01!A4:J29,8,FALSE)/1000</f>
        <v>239194.294075843</v>
      </c>
      <c r="K9" s="47">
        <f>VLOOKUP("Demanda transporte (b.c.)",Dat_01!A4:J29,10,FALSE)*100</f>
        <v>-1.3093110999999999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0.27399999999999997</v>
      </c>
      <c r="H12" s="43"/>
      <c r="I12" s="43">
        <f>Dat_01!H45*100</f>
        <v>0.106</v>
      </c>
      <c r="J12" s="43"/>
      <c r="K12" s="43">
        <f>Dat_01!L45*100</f>
        <v>0.18099999999999999</v>
      </c>
    </row>
    <row r="13" spans="3:12">
      <c r="E13" s="34" t="s">
        <v>26</v>
      </c>
      <c r="F13" s="33"/>
      <c r="G13" s="43">
        <f>Dat_01!E45*100</f>
        <v>1.421</v>
      </c>
      <c r="H13" s="43"/>
      <c r="I13" s="43">
        <f>Dat_01!I45*100</f>
        <v>1.3080000000000001</v>
      </c>
      <c r="J13" s="43"/>
      <c r="K13" s="43">
        <f>Dat_01!M45*100</f>
        <v>1.165</v>
      </c>
    </row>
    <row r="14" spans="3:12">
      <c r="E14" s="35" t="s">
        <v>5</v>
      </c>
      <c r="F14" s="36"/>
      <c r="G14" s="44">
        <f>Dat_01!F45*100</f>
        <v>-6.419999999999999</v>
      </c>
      <c r="H14" s="44"/>
      <c r="I14" s="44">
        <f>Dat_01!J45*100</f>
        <v>-3.0779999999999998</v>
      </c>
      <c r="J14" s="44"/>
      <c r="K14" s="44">
        <f>Dat_01!N45*100</f>
        <v>-2.6550000000000002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4" workbookViewId="0"/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Octubre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01/10/2022</v>
      </c>
      <c r="C7" s="99">
        <f>Dat_01!B52</f>
        <v>24.824000000000002</v>
      </c>
      <c r="D7" s="99">
        <f>Dat_01!C52</f>
        <v>18.204000000000001</v>
      </c>
      <c r="E7" s="99">
        <f>Dat_01!D52</f>
        <v>11.583</v>
      </c>
      <c r="F7" s="99">
        <f>Dat_01!H52</f>
        <v>14.9842105263</v>
      </c>
      <c r="G7" s="99">
        <f>Dat_01!G52</f>
        <v>24.807473684200001</v>
      </c>
      <c r="H7" s="99">
        <f>Dat_01!E52</f>
        <v>20.084</v>
      </c>
    </row>
    <row r="8" spans="1:16" ht="11.25" customHeight="1">
      <c r="A8" s="92">
        <v>2</v>
      </c>
      <c r="B8" s="98" t="str">
        <f>Dat_01!A53</f>
        <v>02/10/2022</v>
      </c>
      <c r="C8" s="99">
        <f>Dat_01!B53</f>
        <v>26.937999999999999</v>
      </c>
      <c r="D8" s="99">
        <f>Dat_01!C53</f>
        <v>20.081</v>
      </c>
      <c r="E8" s="99">
        <f>Dat_01!D53</f>
        <v>13.224</v>
      </c>
      <c r="F8" s="99">
        <f>Dat_01!H53</f>
        <v>14.417999999999999</v>
      </c>
      <c r="G8" s="99">
        <f>Dat_01!G53</f>
        <v>24.369210526300002</v>
      </c>
      <c r="H8" s="99">
        <f>Dat_01!E53</f>
        <v>20.334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03/10/2022</v>
      </c>
      <c r="C9" s="99">
        <f>Dat_01!B54</f>
        <v>26.87</v>
      </c>
      <c r="D9" s="99">
        <f>Dat_01!C54</f>
        <v>20.962</v>
      </c>
      <c r="E9" s="99">
        <f>Dat_01!D54</f>
        <v>15.053000000000001</v>
      </c>
      <c r="F9" s="99">
        <f>Dat_01!H54</f>
        <v>14.2325789474</v>
      </c>
      <c r="G9" s="99">
        <f>Dat_01!G54</f>
        <v>23.7647368421</v>
      </c>
      <c r="H9" s="99">
        <f>Dat_01!E54</f>
        <v>18.350000000000001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04/10/2022</v>
      </c>
      <c r="C10" s="99">
        <f>Dat_01!B55</f>
        <v>27.161000000000001</v>
      </c>
      <c r="D10" s="99">
        <f>Dat_01!C55</f>
        <v>21.111999999999998</v>
      </c>
      <c r="E10" s="99">
        <f>Dat_01!D55</f>
        <v>15.064</v>
      </c>
      <c r="F10" s="99">
        <f>Dat_01!H55</f>
        <v>13.735578947400001</v>
      </c>
      <c r="G10" s="99">
        <f>Dat_01!G55</f>
        <v>23.612684210499999</v>
      </c>
      <c r="H10" s="99">
        <f>Dat_01!E55</f>
        <v>16.082000000000001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05/10/2022</v>
      </c>
      <c r="C11" s="99">
        <f>Dat_01!B56</f>
        <v>26.173999999999999</v>
      </c>
      <c r="D11" s="99">
        <f>Dat_01!C56</f>
        <v>20.59</v>
      </c>
      <c r="E11" s="99">
        <f>Dat_01!D56</f>
        <v>15.005000000000001</v>
      </c>
      <c r="F11" s="99">
        <f>Dat_01!H56</f>
        <v>13.409736842099999</v>
      </c>
      <c r="G11" s="99">
        <f>Dat_01!G56</f>
        <v>24.359789473700001</v>
      </c>
      <c r="H11" s="99">
        <f>Dat_01!E56</f>
        <v>17.904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06/10/2022</v>
      </c>
      <c r="C12" s="99">
        <f>Dat_01!B57</f>
        <v>25.152000000000001</v>
      </c>
      <c r="D12" s="99">
        <f>Dat_01!C57</f>
        <v>20.664000000000001</v>
      </c>
      <c r="E12" s="99">
        <f>Dat_01!D57</f>
        <v>16.175000000000001</v>
      </c>
      <c r="F12" s="99">
        <f>Dat_01!H57</f>
        <v>13.447421052599999</v>
      </c>
      <c r="G12" s="99">
        <f>Dat_01!G57</f>
        <v>24.126894736800001</v>
      </c>
      <c r="H12" s="99">
        <f>Dat_01!E57</f>
        <v>18.521000000000001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07/10/2022</v>
      </c>
      <c r="C13" s="99">
        <f>Dat_01!B58</f>
        <v>24.536000000000001</v>
      </c>
      <c r="D13" s="99">
        <f>Dat_01!C58</f>
        <v>19.902000000000001</v>
      </c>
      <c r="E13" s="99">
        <f>Dat_01!D58</f>
        <v>15.269</v>
      </c>
      <c r="F13" s="99">
        <f>Dat_01!H58</f>
        <v>13.7349473684</v>
      </c>
      <c r="G13" s="99">
        <f>Dat_01!G58</f>
        <v>24.239947368399999</v>
      </c>
      <c r="H13" s="99">
        <f>Dat_01!E58</f>
        <v>18.698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08/10/2022</v>
      </c>
      <c r="C14" s="99">
        <f>Dat_01!B59</f>
        <v>24.472999999999999</v>
      </c>
      <c r="D14" s="99">
        <f>Dat_01!C59</f>
        <v>19.940999999999999</v>
      </c>
      <c r="E14" s="99">
        <f>Dat_01!D59</f>
        <v>15.409000000000001</v>
      </c>
      <c r="F14" s="99">
        <f>Dat_01!H59</f>
        <v>14.087</v>
      </c>
      <c r="G14" s="99">
        <f>Dat_01!G59</f>
        <v>24.2134736842</v>
      </c>
      <c r="H14" s="99">
        <f>Dat_01!E59</f>
        <v>18.542000000000002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09/10/2022</v>
      </c>
      <c r="C15" s="99">
        <f>Dat_01!B60</f>
        <v>25.384</v>
      </c>
      <c r="D15" s="99">
        <f>Dat_01!C60</f>
        <v>20.209</v>
      </c>
      <c r="E15" s="99">
        <f>Dat_01!D60</f>
        <v>15.032999999999999</v>
      </c>
      <c r="F15" s="99">
        <f>Dat_01!H60</f>
        <v>13.972</v>
      </c>
      <c r="G15" s="99">
        <f>Dat_01!G60</f>
        <v>23.3231578947</v>
      </c>
      <c r="H15" s="99">
        <f>Dat_01!E60</f>
        <v>18.062999999999999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10/10/2022</v>
      </c>
      <c r="C16" s="99">
        <f>Dat_01!B61</f>
        <v>23.173999999999999</v>
      </c>
      <c r="D16" s="99">
        <f>Dat_01!C61</f>
        <v>19.71</v>
      </c>
      <c r="E16" s="99">
        <f>Dat_01!D61</f>
        <v>16.245999999999999</v>
      </c>
      <c r="F16" s="99">
        <f>Dat_01!H61</f>
        <v>13.6405789474</v>
      </c>
      <c r="G16" s="99">
        <f>Dat_01!G61</f>
        <v>22.852157894699999</v>
      </c>
      <c r="H16" s="99">
        <f>Dat_01!E61</f>
        <v>18.231999999999999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11/10/2022</v>
      </c>
      <c r="C17" s="99">
        <f>Dat_01!B62</f>
        <v>22.986000000000001</v>
      </c>
      <c r="D17" s="99">
        <f>Dat_01!C62</f>
        <v>19.422000000000001</v>
      </c>
      <c r="E17" s="99">
        <f>Dat_01!D62</f>
        <v>15.858000000000001</v>
      </c>
      <c r="F17" s="99">
        <f>Dat_01!H62</f>
        <v>13.768736842099999</v>
      </c>
      <c r="G17" s="99">
        <f>Dat_01!G62</f>
        <v>22.6757894737</v>
      </c>
      <c r="H17" s="99">
        <f>Dat_01!E62</f>
        <v>18.117999999999999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12/10/2022</v>
      </c>
      <c r="C18" s="99">
        <f>Dat_01!B63</f>
        <v>24.068999999999999</v>
      </c>
      <c r="D18" s="99">
        <f>Dat_01!C63</f>
        <v>19.228999999999999</v>
      </c>
      <c r="E18" s="99">
        <f>Dat_01!D63</f>
        <v>14.388999999999999</v>
      </c>
      <c r="F18" s="99">
        <f>Dat_01!H63</f>
        <v>13.7921052632</v>
      </c>
      <c r="G18" s="99">
        <f>Dat_01!G63</f>
        <v>22.459526315800002</v>
      </c>
      <c r="H18" s="99">
        <f>Dat_01!E63</f>
        <v>17.792000000000002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13/10/2022</v>
      </c>
      <c r="C19" s="99">
        <f>Dat_01!B64</f>
        <v>25.286000000000001</v>
      </c>
      <c r="D19" s="99">
        <f>Dat_01!C64</f>
        <v>19.637</v>
      </c>
      <c r="E19" s="99">
        <f>Dat_01!D64</f>
        <v>13.988</v>
      </c>
      <c r="F19" s="99">
        <f>Dat_01!H64</f>
        <v>12.8468421053</v>
      </c>
      <c r="G19" s="99">
        <f>Dat_01!G64</f>
        <v>22.283789473700001</v>
      </c>
      <c r="H19" s="99">
        <f>Dat_01!E64</f>
        <v>17.486000000000001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14/10/2022</v>
      </c>
      <c r="C20" s="99">
        <f>Dat_01!B65</f>
        <v>26.672999999999998</v>
      </c>
      <c r="D20" s="99">
        <f>Dat_01!C65</f>
        <v>20.68</v>
      </c>
      <c r="E20" s="99">
        <f>Dat_01!D65</f>
        <v>14.686</v>
      </c>
      <c r="F20" s="99">
        <f>Dat_01!H65</f>
        <v>12.1754736842</v>
      </c>
      <c r="G20" s="99">
        <f>Dat_01!G65</f>
        <v>21.6784736842</v>
      </c>
      <c r="H20" s="99">
        <f>Dat_01!E65</f>
        <v>17.359000000000002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15/10/2022</v>
      </c>
      <c r="C21" s="99">
        <f>Dat_01!B66</f>
        <v>25.966999999999999</v>
      </c>
      <c r="D21" s="99">
        <f>Dat_01!C66</f>
        <v>20.088000000000001</v>
      </c>
      <c r="E21" s="99">
        <f>Dat_01!D66</f>
        <v>14.208</v>
      </c>
      <c r="F21" s="99">
        <f>Dat_01!H66</f>
        <v>12.000894736799999</v>
      </c>
      <c r="G21" s="99">
        <f>Dat_01!G66</f>
        <v>21.584789473699999</v>
      </c>
      <c r="H21" s="99">
        <f>Dat_01!E66</f>
        <v>17.922000000000001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16/10/2022</v>
      </c>
      <c r="C22" s="99">
        <f>Dat_01!B67</f>
        <v>26.373999999999999</v>
      </c>
      <c r="D22" s="99">
        <f>Dat_01!C67</f>
        <v>20.611000000000001</v>
      </c>
      <c r="E22" s="99">
        <f>Dat_01!D67</f>
        <v>14.849</v>
      </c>
      <c r="F22" s="99">
        <f>Dat_01!H67</f>
        <v>12.163263157899999</v>
      </c>
      <c r="G22" s="99">
        <f>Dat_01!G67</f>
        <v>21.781052631600001</v>
      </c>
      <c r="H22" s="99">
        <f>Dat_01!E67</f>
        <v>17.391999999999999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17/10/2022</v>
      </c>
      <c r="C23" s="99">
        <f>Dat_01!B68</f>
        <v>25.753</v>
      </c>
      <c r="D23" s="99">
        <f>Dat_01!C68</f>
        <v>21.388999999999999</v>
      </c>
      <c r="E23" s="99">
        <f>Dat_01!D68</f>
        <v>17.024000000000001</v>
      </c>
      <c r="F23" s="99">
        <f>Dat_01!H68</f>
        <v>12.472</v>
      </c>
      <c r="G23" s="99">
        <f>Dat_01!G68</f>
        <v>21.537473684199998</v>
      </c>
      <c r="H23" s="99">
        <f>Dat_01!E68</f>
        <v>18.742000000000001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18/10/2022</v>
      </c>
      <c r="C24" s="99">
        <f>Dat_01!B69</f>
        <v>27.077000000000002</v>
      </c>
      <c r="D24" s="99">
        <f>Dat_01!C69</f>
        <v>21.898</v>
      </c>
      <c r="E24" s="99">
        <f>Dat_01!D69</f>
        <v>16.719000000000001</v>
      </c>
      <c r="F24" s="99">
        <f>Dat_01!H69</f>
        <v>12.675947368399999</v>
      </c>
      <c r="G24" s="99">
        <f>Dat_01!G69</f>
        <v>21.311789473699999</v>
      </c>
      <c r="H24" s="99">
        <f>Dat_01!E69</f>
        <v>19.414000000000001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19/10/2022</v>
      </c>
      <c r="C25" s="99">
        <f>Dat_01!B70</f>
        <v>25.053000000000001</v>
      </c>
      <c r="D25" s="99">
        <f>Dat_01!C70</f>
        <v>21.317</v>
      </c>
      <c r="E25" s="99">
        <f>Dat_01!D70</f>
        <v>17.582000000000001</v>
      </c>
      <c r="F25" s="99">
        <f>Dat_01!H70</f>
        <v>12.7776842105</v>
      </c>
      <c r="G25" s="99">
        <f>Dat_01!G70</f>
        <v>21.5173157895</v>
      </c>
      <c r="H25" s="99">
        <f>Dat_01!E70</f>
        <v>20.385999999999999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20/10/2022</v>
      </c>
      <c r="C26" s="99">
        <f>Dat_01!B71</f>
        <v>22.838000000000001</v>
      </c>
      <c r="D26" s="99">
        <f>Dat_01!C71</f>
        <v>19.852</v>
      </c>
      <c r="E26" s="99">
        <f>Dat_01!D71</f>
        <v>16.866</v>
      </c>
      <c r="F26" s="99">
        <f>Dat_01!H71</f>
        <v>13.3446315789</v>
      </c>
      <c r="G26" s="99">
        <f>Dat_01!G71</f>
        <v>21.574578947399999</v>
      </c>
      <c r="H26" s="99">
        <f>Dat_01!E71</f>
        <v>20.097999999999999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21/10/2022</v>
      </c>
      <c r="C27" s="99">
        <f>Dat_01!B72</f>
        <v>22.658999999999999</v>
      </c>
      <c r="D27" s="99">
        <f>Dat_01!C72</f>
        <v>19.736999999999998</v>
      </c>
      <c r="E27" s="99">
        <f>Dat_01!D72</f>
        <v>16.815000000000001</v>
      </c>
      <c r="F27" s="99">
        <f>Dat_01!H72</f>
        <v>12.7417368421</v>
      </c>
      <c r="G27" s="99">
        <f>Dat_01!G72</f>
        <v>20.758894736799999</v>
      </c>
      <c r="H27" s="99">
        <f>Dat_01!E72</f>
        <v>17.542999999999999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22/10/2022</v>
      </c>
      <c r="C28" s="99">
        <f>Dat_01!B73</f>
        <v>24.193999999999999</v>
      </c>
      <c r="D28" s="99">
        <f>Dat_01!C73</f>
        <v>19.957000000000001</v>
      </c>
      <c r="E28" s="99">
        <f>Dat_01!D73</f>
        <v>15.721</v>
      </c>
      <c r="F28" s="99">
        <f>Dat_01!H73</f>
        <v>12.086947368400001</v>
      </c>
      <c r="G28" s="99">
        <f>Dat_01!G73</f>
        <v>20.252736842099999</v>
      </c>
      <c r="H28" s="99">
        <f>Dat_01!E73</f>
        <v>15.628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23/10/2022</v>
      </c>
      <c r="C29" s="99">
        <f>Dat_01!B74</f>
        <v>23.41</v>
      </c>
      <c r="D29" s="99">
        <f>Dat_01!C74</f>
        <v>19.718</v>
      </c>
      <c r="E29" s="99">
        <f>Dat_01!D74</f>
        <v>16.024999999999999</v>
      </c>
      <c r="F29" s="99">
        <f>Dat_01!H74</f>
        <v>11.8155263158</v>
      </c>
      <c r="G29" s="99">
        <f>Dat_01!G74</f>
        <v>20.767473684199999</v>
      </c>
      <c r="H29" s="99">
        <f>Dat_01!E74</f>
        <v>15.013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24/10/2022</v>
      </c>
      <c r="C30" s="99">
        <f>Dat_01!B75</f>
        <v>23.521999999999998</v>
      </c>
      <c r="D30" s="99">
        <f>Dat_01!C75</f>
        <v>19.305</v>
      </c>
      <c r="E30" s="99">
        <f>Dat_01!D75</f>
        <v>15.087</v>
      </c>
      <c r="F30" s="99">
        <f>Dat_01!H75</f>
        <v>11.625</v>
      </c>
      <c r="G30" s="99">
        <f>Dat_01!G75</f>
        <v>21.065263157899999</v>
      </c>
      <c r="H30" s="99">
        <f>Dat_01!E75</f>
        <v>15.18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25/10/2022</v>
      </c>
      <c r="C31" s="99">
        <f>Dat_01!B76</f>
        <v>25.074999999999999</v>
      </c>
      <c r="D31" s="99">
        <f>Dat_01!C76</f>
        <v>20.131</v>
      </c>
      <c r="E31" s="99">
        <f>Dat_01!D76</f>
        <v>15.186999999999999</v>
      </c>
      <c r="F31" s="99">
        <f>Dat_01!H76</f>
        <v>12.1162105263</v>
      </c>
      <c r="G31" s="99">
        <f>Dat_01!G76</f>
        <v>21.072210526300001</v>
      </c>
      <c r="H31" s="99">
        <f>Dat_01!E76</f>
        <v>15.401999999999999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26/10/2022</v>
      </c>
      <c r="C32" s="99">
        <f>Dat_01!B77</f>
        <v>25.698</v>
      </c>
      <c r="D32" s="99">
        <f>Dat_01!C77</f>
        <v>20.809000000000001</v>
      </c>
      <c r="E32" s="99">
        <f>Dat_01!D77</f>
        <v>15.92</v>
      </c>
      <c r="F32" s="99">
        <f>Dat_01!H77</f>
        <v>11.6901052632</v>
      </c>
      <c r="G32" s="99">
        <f>Dat_01!G77</f>
        <v>21.027421052600001</v>
      </c>
      <c r="H32" s="99">
        <f>Dat_01!E77</f>
        <v>15.776999999999999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27/10/2022</v>
      </c>
      <c r="C33" s="99">
        <f>Dat_01!B78</f>
        <v>26.085999999999999</v>
      </c>
      <c r="D33" s="99">
        <f>Dat_01!C78</f>
        <v>21.402999999999999</v>
      </c>
      <c r="E33" s="99">
        <f>Dat_01!D78</f>
        <v>16.72</v>
      </c>
      <c r="F33" s="99">
        <f>Dat_01!H78</f>
        <v>11.1082631579</v>
      </c>
      <c r="G33" s="99">
        <f>Dat_01!G78</f>
        <v>20.921052631599999</v>
      </c>
      <c r="H33" s="99">
        <f>Dat_01!E78</f>
        <v>15.601000000000001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28/10/2022</v>
      </c>
      <c r="C34" s="99">
        <f>Dat_01!B79</f>
        <v>25.059000000000001</v>
      </c>
      <c r="D34" s="99">
        <f>Dat_01!C79</f>
        <v>20.222000000000001</v>
      </c>
      <c r="E34" s="99">
        <f>Dat_01!D79</f>
        <v>15.385</v>
      </c>
      <c r="F34" s="99">
        <f>Dat_01!H79</f>
        <v>11.2858947368</v>
      </c>
      <c r="G34" s="99">
        <f>Dat_01!G79</f>
        <v>20.1931052632</v>
      </c>
      <c r="H34" s="99">
        <f>Dat_01!E79</f>
        <v>15.701000000000001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29/10/2022</v>
      </c>
      <c r="C35" s="99">
        <f>Dat_01!B80</f>
        <v>23.905999999999999</v>
      </c>
      <c r="D35" s="99">
        <f>Dat_01!C80</f>
        <v>19.172999999999998</v>
      </c>
      <c r="E35" s="99">
        <f>Dat_01!D80</f>
        <v>14.44</v>
      </c>
      <c r="F35" s="99">
        <f>Dat_01!H80</f>
        <v>10.8424736842</v>
      </c>
      <c r="G35" s="99">
        <f>Dat_01!G80</f>
        <v>20.0413684211</v>
      </c>
      <c r="H35" s="99">
        <f>Dat_01!E80</f>
        <v>16.285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30/10/2022</v>
      </c>
      <c r="C36" s="99">
        <f>Dat_01!B81</f>
        <v>21.911000000000001</v>
      </c>
      <c r="D36" s="99">
        <f>Dat_01!C81</f>
        <v>17.939</v>
      </c>
      <c r="E36" s="99">
        <f>Dat_01!D81</f>
        <v>13.967000000000001</v>
      </c>
      <c r="F36" s="99">
        <f>Dat_01!H81</f>
        <v>10.8218421053</v>
      </c>
      <c r="G36" s="99">
        <f>Dat_01!G81</f>
        <v>19.5785789474</v>
      </c>
      <c r="H36" s="99">
        <f>Dat_01!E81</f>
        <v>17.600999999999999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31/10/2022</v>
      </c>
      <c r="C37" s="99">
        <f>Dat_01!B82</f>
        <v>21.323</v>
      </c>
      <c r="D37" s="99">
        <f>Dat_01!C82</f>
        <v>17.677</v>
      </c>
      <c r="E37" s="99">
        <f>Dat_01!D82</f>
        <v>14.032</v>
      </c>
      <c r="F37" s="99">
        <f>Dat_01!H82</f>
        <v>11.2718947368</v>
      </c>
      <c r="G37" s="99">
        <f>Dat_01!G82</f>
        <v>19.598052631600002</v>
      </c>
      <c r="H37" s="99">
        <f>Dat_01!E82</f>
        <v>19.026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24.825967741935489</v>
      </c>
      <c r="D38" s="101">
        <f>AVERAGE(D7:D37)</f>
        <v>20.050612903225808</v>
      </c>
      <c r="E38" s="101">
        <f t="shared" ref="E38:F38" si="0">AVERAGE(E7:E37)</f>
        <v>15.275129032258064</v>
      </c>
      <c r="F38" s="101">
        <f t="shared" si="0"/>
        <v>12.744694397280645</v>
      </c>
      <c r="G38" s="101">
        <f>AVERAGE(G7:G37)</f>
        <v>22.043556876061285</v>
      </c>
      <c r="H38" s="101">
        <f>AVERAGE(H7:H37)</f>
        <v>17.686322580645161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22753.55772759</v>
      </c>
    </row>
    <row r="48" spans="1:16" ht="11.25" customHeight="1">
      <c r="A48" s="103" t="s">
        <v>92</v>
      </c>
      <c r="B48" s="98">
        <v>42794</v>
      </c>
      <c r="C48" s="104">
        <f>Dat_01!B100</f>
        <v>19213.729911914001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19598.383325727998</v>
      </c>
    </row>
    <row r="53" spans="1:3" ht="11.25" customHeight="1">
      <c r="A53" s="103" t="s">
        <v>86</v>
      </c>
      <c r="B53" s="98">
        <v>42947</v>
      </c>
      <c r="C53" s="104">
        <f>Dat_01!B105</f>
        <v>21581.642629954</v>
      </c>
    </row>
    <row r="54" spans="1:3" ht="11.25" customHeight="1">
      <c r="A54" s="103" t="s">
        <v>86</v>
      </c>
      <c r="B54" s="98">
        <v>42978</v>
      </c>
      <c r="C54" s="104">
        <f>Dat_01!B106</f>
        <v>20660.576296340001</v>
      </c>
    </row>
    <row r="55" spans="1:3" ht="11.25" customHeight="1">
      <c r="A55" s="103" t="s">
        <v>87</v>
      </c>
      <c r="B55" s="98">
        <v>43008</v>
      </c>
      <c r="C55" s="104">
        <f>Dat_01!B107</f>
        <v>19669.459694279001</v>
      </c>
    </row>
    <row r="56" spans="1:3" ht="11.25" customHeight="1">
      <c r="A56" s="103" t="s">
        <v>88</v>
      </c>
      <c r="B56" s="98">
        <v>43039</v>
      </c>
      <c r="C56" s="104">
        <f>Dat_01!B108</f>
        <v>18985.552829442</v>
      </c>
    </row>
    <row r="57" spans="1:3" ht="11.25" customHeight="1">
      <c r="A57" s="103" t="s">
        <v>89</v>
      </c>
      <c r="B57" s="98">
        <v>43069</v>
      </c>
      <c r="C57" s="104">
        <f>Dat_01!B109</f>
        <v>20289.534024413999</v>
      </c>
    </row>
    <row r="58" spans="1:3" ht="11.25" customHeight="1">
      <c r="A58" s="103" t="s">
        <v>90</v>
      </c>
      <c r="B58" s="98">
        <v>43100</v>
      </c>
      <c r="C58" s="104">
        <f>Dat_01!B110</f>
        <v>20841.076042528999</v>
      </c>
    </row>
    <row r="59" spans="1:3" ht="11.25" customHeight="1">
      <c r="A59" s="103" t="s">
        <v>91</v>
      </c>
      <c r="B59" s="98">
        <v>43131</v>
      </c>
      <c r="C59" s="104">
        <f>Dat_01!B111</f>
        <v>21510.809577135999</v>
      </c>
    </row>
    <row r="60" spans="1:3" ht="11.25" customHeight="1">
      <c r="A60" s="103" t="s">
        <v>92</v>
      </c>
      <c r="B60" s="98">
        <v>43159</v>
      </c>
      <c r="C60" s="104">
        <f>Dat_01!B112</f>
        <v>19106.974609944002</v>
      </c>
    </row>
    <row r="61" spans="1:3" ht="11.25" customHeight="1">
      <c r="A61" s="103" t="s">
        <v>93</v>
      </c>
      <c r="B61" s="98">
        <v>43190</v>
      </c>
      <c r="C61" s="104">
        <f>Dat_01!B113</f>
        <v>20280.024897750001</v>
      </c>
    </row>
    <row r="62" spans="1:3" ht="11.25" customHeight="1">
      <c r="A62" s="103" t="s">
        <v>94</v>
      </c>
      <c r="B62" s="98">
        <v>43220</v>
      </c>
      <c r="C62" s="104">
        <f>Dat_01!B114</f>
        <v>18422.815962887998</v>
      </c>
    </row>
    <row r="63" spans="1:3" ht="11.25" customHeight="1">
      <c r="A63" s="103" t="s">
        <v>87</v>
      </c>
      <c r="B63" s="98">
        <v>43251</v>
      </c>
      <c r="C63" s="104">
        <f>Dat_01!B115</f>
        <v>19117.721967549998</v>
      </c>
    </row>
    <row r="64" spans="1:3" ht="11.25" customHeight="1">
      <c r="A64" s="103" t="s">
        <v>94</v>
      </c>
      <c r="B64" s="98">
        <v>43281</v>
      </c>
      <c r="C64" s="104">
        <f>Dat_01!B116</f>
        <v>20015.585046946999</v>
      </c>
    </row>
    <row r="65" spans="1:4" ht="11.25" customHeight="1">
      <c r="A65" s="103" t="s">
        <v>86</v>
      </c>
      <c r="B65" s="98">
        <v>43312</v>
      </c>
      <c r="C65" s="104">
        <f>Dat_01!B117</f>
        <v>22127.549007079</v>
      </c>
    </row>
    <row r="66" spans="1:4" ht="11.25" customHeight="1">
      <c r="A66" s="103" t="s">
        <v>86</v>
      </c>
      <c r="B66" s="105">
        <v>43343</v>
      </c>
      <c r="C66" s="106">
        <f>Dat_01!B118</f>
        <v>20445.227530894001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01/10/2022</v>
      </c>
      <c r="C70" s="104">
        <f>Dat_01!B129</f>
        <v>25112.587200000002</v>
      </c>
      <c r="D70" s="104">
        <f>Dat_01!D129</f>
        <v>537.73700059999999</v>
      </c>
    </row>
    <row r="71" spans="1:4" ht="11.25" customHeight="1">
      <c r="A71" s="92">
        <v>2</v>
      </c>
      <c r="B71" s="98" t="str">
        <f>Dat_01!A130</f>
        <v>02/10/2022</v>
      </c>
      <c r="C71" s="104">
        <f>Dat_01!B130</f>
        <v>24913.142400000001</v>
      </c>
      <c r="D71" s="104">
        <f>Dat_01!D130</f>
        <v>498.97252379999998</v>
      </c>
    </row>
    <row r="72" spans="1:4" ht="11.25" customHeight="1">
      <c r="A72" s="92">
        <v>3</v>
      </c>
      <c r="B72" s="98" t="str">
        <f>Dat_01!A131</f>
        <v>03/10/2022</v>
      </c>
      <c r="C72" s="104">
        <f>Dat_01!B131</f>
        <v>29800.704000000002</v>
      </c>
      <c r="D72" s="104">
        <f>Dat_01!D131</f>
        <v>603.86533349800004</v>
      </c>
    </row>
    <row r="73" spans="1:4" ht="11.25" customHeight="1">
      <c r="A73" s="92">
        <v>4</v>
      </c>
      <c r="B73" s="98" t="str">
        <f>Dat_01!A132</f>
        <v>04/10/2022</v>
      </c>
      <c r="C73" s="104">
        <f>Dat_01!B132</f>
        <v>29972.355</v>
      </c>
      <c r="D73" s="104">
        <f>Dat_01!D132</f>
        <v>625.88423599999999</v>
      </c>
    </row>
    <row r="74" spans="1:4" ht="11.25" customHeight="1">
      <c r="A74" s="92">
        <v>5</v>
      </c>
      <c r="B74" s="98" t="str">
        <f>Dat_01!A133</f>
        <v>05/10/2022</v>
      </c>
      <c r="C74" s="104">
        <f>Dat_01!B133</f>
        <v>30100.31</v>
      </c>
      <c r="D74" s="104">
        <f>Dat_01!D133</f>
        <v>627.16650245000005</v>
      </c>
    </row>
    <row r="75" spans="1:4" ht="11.25" customHeight="1">
      <c r="A75" s="92">
        <v>6</v>
      </c>
      <c r="B75" s="98" t="str">
        <f>Dat_01!A134</f>
        <v>06/10/2022</v>
      </c>
      <c r="C75" s="104">
        <f>Dat_01!B134</f>
        <v>30215.405999999999</v>
      </c>
      <c r="D75" s="104">
        <f>Dat_01!D134</f>
        <v>633.38925400000005</v>
      </c>
    </row>
    <row r="76" spans="1:4" ht="11.25" customHeight="1">
      <c r="A76" s="92">
        <v>7</v>
      </c>
      <c r="B76" s="98" t="str">
        <f>Dat_01!A135</f>
        <v>07/10/2022</v>
      </c>
      <c r="C76" s="104">
        <f>Dat_01!B135</f>
        <v>29363.688999999998</v>
      </c>
      <c r="D76" s="104">
        <f>Dat_01!D135</f>
        <v>625.02444760000003</v>
      </c>
    </row>
    <row r="77" spans="1:4" ht="11.25" customHeight="1">
      <c r="A77" s="92">
        <v>8</v>
      </c>
      <c r="B77" s="98" t="str">
        <f>Dat_01!A136</f>
        <v>08/10/2022</v>
      </c>
      <c r="C77" s="104">
        <f>Dat_01!B136</f>
        <v>25460.1842</v>
      </c>
      <c r="D77" s="104">
        <f>Dat_01!D136</f>
        <v>549.94948160000001</v>
      </c>
    </row>
    <row r="78" spans="1:4" ht="11.25" customHeight="1">
      <c r="A78" s="92">
        <v>9</v>
      </c>
      <c r="B78" s="98" t="str">
        <f>Dat_01!A137</f>
        <v>09/10/2022</v>
      </c>
      <c r="C78" s="104">
        <f>Dat_01!B137</f>
        <v>24831.279999999999</v>
      </c>
      <c r="D78" s="104">
        <f>Dat_01!D137</f>
        <v>503.36774700000001</v>
      </c>
    </row>
    <row r="79" spans="1:4" ht="11.25" customHeight="1">
      <c r="A79" s="92">
        <v>10</v>
      </c>
      <c r="B79" s="98" t="str">
        <f>Dat_01!A138</f>
        <v>10/10/2022</v>
      </c>
      <c r="C79" s="104">
        <f>Dat_01!B138</f>
        <v>29495.356</v>
      </c>
      <c r="D79" s="104">
        <f>Dat_01!D138</f>
        <v>604.25357380000003</v>
      </c>
    </row>
    <row r="80" spans="1:4" ht="11.25" customHeight="1">
      <c r="A80" s="92">
        <v>11</v>
      </c>
      <c r="B80" s="98" t="str">
        <f>Dat_01!A139</f>
        <v>11/10/2022</v>
      </c>
      <c r="C80" s="104">
        <f>Dat_01!B139</f>
        <v>28894.665000000001</v>
      </c>
      <c r="D80" s="104">
        <f>Dat_01!D139</f>
        <v>613.96183499999995</v>
      </c>
    </row>
    <row r="81" spans="1:4" ht="11.25" customHeight="1">
      <c r="A81" s="92">
        <v>12</v>
      </c>
      <c r="B81" s="98" t="str">
        <f>Dat_01!A140</f>
        <v>12/10/2022</v>
      </c>
      <c r="C81" s="104">
        <f>Dat_01!B140</f>
        <v>24905.068800000001</v>
      </c>
      <c r="D81" s="104">
        <f>Dat_01!D140</f>
        <v>520.67580421000002</v>
      </c>
    </row>
    <row r="82" spans="1:4" ht="11.25" customHeight="1">
      <c r="A82" s="92">
        <v>13</v>
      </c>
      <c r="B82" s="98" t="str">
        <f>Dat_01!A141</f>
        <v>13/10/2022</v>
      </c>
      <c r="C82" s="104">
        <f>Dat_01!B141</f>
        <v>29470.393800000002</v>
      </c>
      <c r="D82" s="104">
        <f>Dat_01!D141</f>
        <v>601.0530804</v>
      </c>
    </row>
    <row r="83" spans="1:4" ht="11.25" customHeight="1">
      <c r="A83" s="92">
        <v>14</v>
      </c>
      <c r="B83" s="98" t="str">
        <f>Dat_01!A142</f>
        <v>14/10/2022</v>
      </c>
      <c r="C83" s="104">
        <f>Dat_01!B142</f>
        <v>28883.657999999999</v>
      </c>
      <c r="D83" s="104">
        <f>Dat_01!D142</f>
        <v>613.50542854399998</v>
      </c>
    </row>
    <row r="84" spans="1:4" ht="11.25" customHeight="1">
      <c r="A84" s="92">
        <v>15</v>
      </c>
      <c r="B84" s="98" t="str">
        <f>Dat_01!A143</f>
        <v>15/10/2022</v>
      </c>
      <c r="C84" s="104">
        <f>Dat_01!B143</f>
        <v>25212.23</v>
      </c>
      <c r="D84" s="104">
        <f>Dat_01!D143</f>
        <v>540.40887599999996</v>
      </c>
    </row>
    <row r="85" spans="1:4" ht="11.25" customHeight="1">
      <c r="A85" s="92">
        <v>16</v>
      </c>
      <c r="B85" s="98" t="str">
        <f>Dat_01!A144</f>
        <v>16/10/2022</v>
      </c>
      <c r="C85" s="104">
        <f>Dat_01!B144</f>
        <v>25252.850999999999</v>
      </c>
      <c r="D85" s="104">
        <f>Dat_01!D144</f>
        <v>503.47730039999999</v>
      </c>
    </row>
    <row r="86" spans="1:4" ht="11.25" customHeight="1">
      <c r="A86" s="92">
        <v>17</v>
      </c>
      <c r="B86" s="98" t="str">
        <f>Dat_01!A145</f>
        <v>17/10/2022</v>
      </c>
      <c r="C86" s="104">
        <f>Dat_01!B145</f>
        <v>29882.387999999999</v>
      </c>
      <c r="D86" s="104">
        <f>Dat_01!D145</f>
        <v>604.83212288000004</v>
      </c>
    </row>
    <row r="87" spans="1:4" ht="11.25" customHeight="1">
      <c r="A87" s="92">
        <v>18</v>
      </c>
      <c r="B87" s="98" t="str">
        <f>Dat_01!A146</f>
        <v>18/10/2022</v>
      </c>
      <c r="C87" s="104">
        <f>Dat_01!B146</f>
        <v>30341.69168</v>
      </c>
      <c r="D87" s="104">
        <f>Dat_01!D146</f>
        <v>625.87262796000005</v>
      </c>
    </row>
    <row r="88" spans="1:4" ht="11.25" customHeight="1">
      <c r="A88" s="92">
        <v>19</v>
      </c>
      <c r="B88" s="98" t="str">
        <f>Dat_01!A147</f>
        <v>19/10/2022</v>
      </c>
      <c r="C88" s="104">
        <f>Dat_01!B147</f>
        <v>30608.688999999998</v>
      </c>
      <c r="D88" s="104">
        <f>Dat_01!D147</f>
        <v>637.34661800000003</v>
      </c>
    </row>
    <row r="89" spans="1:4" ht="11.25" customHeight="1">
      <c r="A89" s="92">
        <v>20</v>
      </c>
      <c r="B89" s="98" t="str">
        <f>Dat_01!A148</f>
        <v>20/10/2022</v>
      </c>
      <c r="C89" s="104">
        <f>Dat_01!B148</f>
        <v>30685.430400000001</v>
      </c>
      <c r="D89" s="104">
        <f>Dat_01!D148</f>
        <v>642.84753899999998</v>
      </c>
    </row>
    <row r="90" spans="1:4" ht="11.25" customHeight="1">
      <c r="A90" s="92">
        <v>21</v>
      </c>
      <c r="B90" s="98" t="str">
        <f>Dat_01!A149</f>
        <v>21/10/2022</v>
      </c>
      <c r="C90" s="104">
        <f>Dat_01!B149</f>
        <v>29508.755000000001</v>
      </c>
      <c r="D90" s="104">
        <f>Dat_01!D149</f>
        <v>630.97079059999999</v>
      </c>
    </row>
    <row r="91" spans="1:4" ht="11.25" customHeight="1">
      <c r="A91" s="92">
        <v>22</v>
      </c>
      <c r="B91" s="98" t="str">
        <f>Dat_01!A150</f>
        <v>22/10/2022</v>
      </c>
      <c r="C91" s="104">
        <f>Dat_01!B150</f>
        <v>25692.8246</v>
      </c>
      <c r="D91" s="104">
        <f>Dat_01!D150</f>
        <v>547.16839035999999</v>
      </c>
    </row>
    <row r="92" spans="1:4" ht="11.25" customHeight="1">
      <c r="A92" s="92">
        <v>23</v>
      </c>
      <c r="B92" s="98" t="str">
        <f>Dat_01!A151</f>
        <v>23/10/2022</v>
      </c>
      <c r="C92" s="104">
        <f>Dat_01!B151</f>
        <v>25526.292000000001</v>
      </c>
      <c r="D92" s="104">
        <f>Dat_01!D151</f>
        <v>513.37157588000002</v>
      </c>
    </row>
    <row r="93" spans="1:4" ht="11.25" customHeight="1">
      <c r="A93" s="92">
        <v>24</v>
      </c>
      <c r="B93" s="98" t="str">
        <f>Dat_01!A152</f>
        <v>24/10/2022</v>
      </c>
      <c r="C93" s="104">
        <f>Dat_01!B152</f>
        <v>29955.755000000001</v>
      </c>
      <c r="D93" s="104">
        <f>Dat_01!D152</f>
        <v>604.95007720000001</v>
      </c>
    </row>
    <row r="94" spans="1:4" ht="11.25" customHeight="1">
      <c r="A94" s="92">
        <v>25</v>
      </c>
      <c r="B94" s="98" t="str">
        <f>Dat_01!A153</f>
        <v>25/10/2022</v>
      </c>
      <c r="C94" s="104">
        <f>Dat_01!B153</f>
        <v>30298.727999999999</v>
      </c>
      <c r="D94" s="104">
        <f>Dat_01!D153</f>
        <v>622.66347171999996</v>
      </c>
    </row>
    <row r="95" spans="1:4" ht="11.25" customHeight="1">
      <c r="A95" s="92">
        <v>26</v>
      </c>
      <c r="B95" s="98" t="str">
        <f>Dat_01!A154</f>
        <v>26/10/2022</v>
      </c>
      <c r="C95" s="104">
        <f>Dat_01!B154</f>
        <v>30294.857</v>
      </c>
      <c r="D95" s="104">
        <f>Dat_01!D154</f>
        <v>628.22367859999997</v>
      </c>
    </row>
    <row r="96" spans="1:4" ht="11.25" customHeight="1">
      <c r="A96" s="92">
        <v>27</v>
      </c>
      <c r="B96" s="98" t="str">
        <f>Dat_01!A155</f>
        <v>27/10/2022</v>
      </c>
      <c r="C96" s="104">
        <f>Dat_01!B155</f>
        <v>30236.973999999998</v>
      </c>
      <c r="D96" s="104">
        <f>Dat_01!D155</f>
        <v>622.48776248800004</v>
      </c>
    </row>
    <row r="97" spans="1:9" ht="11.25" customHeight="1">
      <c r="A97" s="92">
        <v>28</v>
      </c>
      <c r="B97" s="98" t="str">
        <f>Dat_01!A156</f>
        <v>28/10/2022</v>
      </c>
      <c r="C97" s="104">
        <f>Dat_01!B156</f>
        <v>28884.44</v>
      </c>
      <c r="D97" s="104">
        <f>Dat_01!D156</f>
        <v>611.70144932000005</v>
      </c>
    </row>
    <row r="98" spans="1:9" ht="11.25" customHeight="1">
      <c r="A98" s="92">
        <v>29</v>
      </c>
      <c r="B98" s="98" t="str">
        <f>Dat_01!A157</f>
        <v>29/10/2022</v>
      </c>
      <c r="C98" s="104">
        <f>Dat_01!B157</f>
        <v>25170.687000000002</v>
      </c>
      <c r="D98" s="104">
        <f>Dat_01!D157</f>
        <v>534.00153839999996</v>
      </c>
    </row>
    <row r="99" spans="1:9" ht="11.25" customHeight="1">
      <c r="A99" s="92">
        <v>30</v>
      </c>
      <c r="B99" s="98" t="str">
        <f>Dat_01!A158</f>
        <v>30/10/2022</v>
      </c>
      <c r="C99" s="104">
        <f>Dat_01!B158</f>
        <v>23854.741999999998</v>
      </c>
      <c r="D99" s="104">
        <f>Dat_01!D158</f>
        <v>510.32727455999998</v>
      </c>
    </row>
    <row r="100" spans="1:9" ht="11.25" customHeight="1">
      <c r="A100" s="92">
        <v>31</v>
      </c>
      <c r="B100" s="98" t="str">
        <f>Dat_01!A159</f>
        <v>31/10/2022</v>
      </c>
      <c r="C100" s="104">
        <f>Dat_01!B159</f>
        <v>26461.102999999999</v>
      </c>
      <c r="D100" s="104">
        <f>Dat_01!D159</f>
        <v>549.11943239200002</v>
      </c>
    </row>
    <row r="101" spans="1:9" ht="11.25" customHeight="1">
      <c r="A101" s="92"/>
      <c r="B101" s="100" t="s">
        <v>96</v>
      </c>
      <c r="C101" s="107">
        <f>MAX(C70:C100)</f>
        <v>30685.430400000001</v>
      </c>
      <c r="D101" s="107">
        <f>MAX(D70:D100)</f>
        <v>642.84753899999998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oct-22</v>
      </c>
      <c r="C109" s="113">
        <f>Dat_01!B166</f>
        <v>31442</v>
      </c>
      <c r="D109" s="113"/>
      <c r="E109" s="113"/>
      <c r="F109" s="114" t="str">
        <f>Dat_01!D187</f>
        <v/>
      </c>
      <c r="G109" s="114" t="str">
        <f>Dat_01!E187</f>
        <v>20 octubre (20:37 h)</v>
      </c>
      <c r="H109" s="128">
        <f>Dat_01!D166</f>
        <v>31908</v>
      </c>
      <c r="I109" s="130">
        <f>(C109/H109-1)*100</f>
        <v>-1.4604487902720287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8" t="str">
        <f>Dat_01!A33</f>
        <v>Octubre 2021</v>
      </c>
      <c r="C113" s="99">
        <f>Dat_01!C33*100</f>
        <v>-3.2230000000000003</v>
      </c>
      <c r="D113" s="99">
        <f>Dat_01!D33*100</f>
        <v>-1.1020000000000001</v>
      </c>
      <c r="E113" s="99">
        <f>Dat_01!E33*100</f>
        <v>0.10200000000000001</v>
      </c>
      <c r="F113" s="99">
        <f>Dat_01!F33*100</f>
        <v>-2.2229999999999999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8" t="str">
        <f>Dat_01!A34</f>
        <v>Noviembre 2021</v>
      </c>
      <c r="C114" s="99">
        <f>Dat_01!C34*100</f>
        <v>3.2530000000000001</v>
      </c>
      <c r="D114" s="99">
        <f>Dat_01!D34*100</f>
        <v>4.5999999999999999E-2</v>
      </c>
      <c r="E114" s="99">
        <f>Dat_01!E34*100</f>
        <v>2.581</v>
      </c>
      <c r="F114" s="99">
        <f>Dat_01!F34*100</f>
        <v>0.626</v>
      </c>
    </row>
    <row r="115" spans="1:6" ht="11.25" customHeight="1">
      <c r="A115" s="103" t="str">
        <f t="shared" si="1"/>
        <v>D</v>
      </c>
      <c r="B115" s="98" t="str">
        <f>Dat_01!A35</f>
        <v>Diciembre 2021</v>
      </c>
      <c r="C115" s="99">
        <f>Dat_01!C35*100</f>
        <v>-2.165</v>
      </c>
      <c r="D115" s="99">
        <f>Dat_01!D35*100</f>
        <v>0.90799999999999992</v>
      </c>
      <c r="E115" s="99">
        <f>Dat_01!E35*100</f>
        <v>-1.4510000000000001</v>
      </c>
      <c r="F115" s="99">
        <f>Dat_01!F35*100</f>
        <v>-1.6219999999999999</v>
      </c>
    </row>
    <row r="116" spans="1:6" ht="11.25" customHeight="1">
      <c r="A116" s="103" t="str">
        <f t="shared" si="1"/>
        <v>E</v>
      </c>
      <c r="B116" s="98" t="str">
        <f>Dat_01!A36</f>
        <v>Enero 2022</v>
      </c>
      <c r="C116" s="99">
        <f>Dat_01!C36*100</f>
        <v>-5.4619999999999997</v>
      </c>
      <c r="D116" s="99">
        <f>Dat_01!D36*100</f>
        <v>0.66499999999999992</v>
      </c>
      <c r="E116" s="99">
        <f>Dat_01!E36*100</f>
        <v>-2.5989999999999998</v>
      </c>
      <c r="F116" s="99">
        <f>Dat_01!F36*100</f>
        <v>-3.528</v>
      </c>
    </row>
    <row r="117" spans="1:6" ht="11.25" customHeight="1">
      <c r="A117" s="103" t="str">
        <f t="shared" si="1"/>
        <v>F</v>
      </c>
      <c r="B117" s="98" t="str">
        <f>Dat_01!A37</f>
        <v>Febrero 2022</v>
      </c>
      <c r="C117" s="99">
        <f>Dat_01!C37*100</f>
        <v>-0.55599999999999994</v>
      </c>
      <c r="D117" s="99">
        <f>Dat_01!D37*100</f>
        <v>-9.1999999999999998E-2</v>
      </c>
      <c r="E117" s="99">
        <f>Dat_01!E37*100</f>
        <v>-0.44900000000000001</v>
      </c>
      <c r="F117" s="99">
        <f>Dat_01!F37*100</f>
        <v>-1.4999999999999999E-2</v>
      </c>
    </row>
    <row r="118" spans="1:6" ht="11.25" customHeight="1">
      <c r="A118" s="103" t="str">
        <f t="shared" si="1"/>
        <v>M</v>
      </c>
      <c r="B118" s="98" t="str">
        <f>Dat_01!A38</f>
        <v>Marzo 2022</v>
      </c>
      <c r="C118" s="99">
        <f>Dat_01!C38*100</f>
        <v>-2.2210000000000001</v>
      </c>
      <c r="D118" s="99">
        <f>Dat_01!D38*100</f>
        <v>0.65</v>
      </c>
      <c r="E118" s="99">
        <f>Dat_01!E38*100</f>
        <v>1.276</v>
      </c>
      <c r="F118" s="99">
        <f>Dat_01!F38*100</f>
        <v>-4.1470000000000002</v>
      </c>
    </row>
    <row r="119" spans="1:6" ht="11.25" customHeight="1">
      <c r="A119" s="103" t="str">
        <f t="shared" si="1"/>
        <v>A</v>
      </c>
      <c r="B119" s="98" t="str">
        <f>Dat_01!A39</f>
        <v>Abril 2022</v>
      </c>
      <c r="C119" s="99">
        <f>Dat_01!C39*100</f>
        <v>-2.6040000000000001</v>
      </c>
      <c r="D119" s="99">
        <f>Dat_01!D39*100</f>
        <v>-0.57499999999999996</v>
      </c>
      <c r="E119" s="99">
        <f>Dat_01!E39*100</f>
        <v>1.286</v>
      </c>
      <c r="F119" s="99">
        <f>Dat_01!F39*100</f>
        <v>-3.3149999999999999</v>
      </c>
    </row>
    <row r="120" spans="1:6" ht="11.25" customHeight="1">
      <c r="A120" s="103" t="str">
        <f t="shared" si="1"/>
        <v>M</v>
      </c>
      <c r="B120" s="98" t="str">
        <f>Dat_01!A40</f>
        <v>Mayo 2022</v>
      </c>
      <c r="C120" s="99">
        <f>Dat_01!C40*100</f>
        <v>-0.92400000000000004</v>
      </c>
      <c r="D120" s="99">
        <f>Dat_01!D40*100</f>
        <v>0.54</v>
      </c>
      <c r="E120" s="99">
        <f>Dat_01!E40*100</f>
        <v>2.085</v>
      </c>
      <c r="F120" s="99">
        <f>Dat_01!F40*100</f>
        <v>-3.5489999999999999</v>
      </c>
    </row>
    <row r="121" spans="1:6" ht="11.25" customHeight="1">
      <c r="A121" s="103" t="str">
        <f t="shared" si="1"/>
        <v>J</v>
      </c>
      <c r="B121" s="98" t="str">
        <f>Dat_01!A41</f>
        <v>Junio 2022</v>
      </c>
      <c r="C121" s="99">
        <f>Dat_01!C41*100</f>
        <v>2.129</v>
      </c>
      <c r="D121" s="99">
        <f>Dat_01!D41*100</f>
        <v>-0.128</v>
      </c>
      <c r="E121" s="99">
        <f>Dat_01!E41*100</f>
        <v>2.7189999999999999</v>
      </c>
      <c r="F121" s="99">
        <f>Dat_01!F41*100</f>
        <v>-0.46200000000000002</v>
      </c>
    </row>
    <row r="122" spans="1:6" ht="11.25" customHeight="1">
      <c r="A122" s="103" t="str">
        <f t="shared" si="1"/>
        <v>J</v>
      </c>
      <c r="B122" s="98" t="str">
        <f>Dat_01!A42</f>
        <v>Julio 2022</v>
      </c>
      <c r="C122" s="99">
        <f>Dat_01!C42*100</f>
        <v>2.5289999999999999</v>
      </c>
      <c r="D122" s="99">
        <f>Dat_01!D42*100</f>
        <v>-0.89200000000000013</v>
      </c>
      <c r="E122" s="99">
        <f>Dat_01!E42*100</f>
        <v>4.266</v>
      </c>
      <c r="F122" s="99">
        <f>Dat_01!F42*100</f>
        <v>-0.84499999999999997</v>
      </c>
    </row>
    <row r="123" spans="1:6" ht="11.25" customHeight="1">
      <c r="A123" s="103" t="str">
        <f t="shared" si="1"/>
        <v>A</v>
      </c>
      <c r="B123" s="98" t="str">
        <f>Dat_01!A43</f>
        <v>Agosto 2022</v>
      </c>
      <c r="C123" s="99">
        <f>Dat_01!C43*100</f>
        <v>-1.042</v>
      </c>
      <c r="D123" s="99">
        <f>Dat_01!D43*100</f>
        <v>0.439</v>
      </c>
      <c r="E123" s="99">
        <f>Dat_01!E43*100</f>
        <v>2.2170000000000001</v>
      </c>
      <c r="F123" s="99">
        <f>Dat_01!F43*100</f>
        <v>-3.698</v>
      </c>
    </row>
    <row r="124" spans="1:6" ht="11.25" customHeight="1">
      <c r="A124" s="103" t="str">
        <f t="shared" si="1"/>
        <v>S</v>
      </c>
      <c r="B124" s="98" t="str">
        <f>Dat_01!A44</f>
        <v>Septiembre 2022</v>
      </c>
      <c r="C124" s="99">
        <f>Dat_01!C44*100</f>
        <v>-3.6659999999999999</v>
      </c>
      <c r="D124" s="99">
        <f>Dat_01!D44*100</f>
        <v>-3.6999999999999998E-2</v>
      </c>
      <c r="E124" s="99">
        <f>Dat_01!E44*100</f>
        <v>0.96</v>
      </c>
      <c r="F124" s="99">
        <f>Dat_01!F44*100</f>
        <v>-4.5890000000000004</v>
      </c>
    </row>
    <row r="125" spans="1:6" ht="11.25" customHeight="1">
      <c r="A125" s="103" t="str">
        <f t="shared" si="1"/>
        <v>O</v>
      </c>
      <c r="B125" s="105" t="str">
        <f>Dat_01!A45</f>
        <v>Octubre 2022</v>
      </c>
      <c r="C125" s="116">
        <f>Dat_01!C45*100</f>
        <v>-4.7249999999999996</v>
      </c>
      <c r="D125" s="116">
        <f>Dat_01!D45*100</f>
        <v>0.27399999999999997</v>
      </c>
      <c r="E125" s="116">
        <f>Dat_01!E45*100</f>
        <v>1.421</v>
      </c>
      <c r="F125" s="116">
        <f>Dat_01!F45*100</f>
        <v>-6.419999999999999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4" zoomScale="90" zoomScaleNormal="90" workbookViewId="0">
      <selection activeCell="D160" sqref="D160"/>
    </sheetView>
  </sheetViews>
  <sheetFormatPr baseColWidth="10" defaultColWidth="11.42578125" defaultRowHeight="14.25"/>
  <cols>
    <col min="1" max="1" width="11.85546875" style="49" bestFit="1" customWidth="1"/>
    <col min="2" max="2" width="12.85546875" style="49" bestFit="1" customWidth="1"/>
    <col min="3" max="3" width="23.7109375" style="49" bestFit="1" customWidth="1"/>
    <col min="4" max="4" width="19.85546875" style="49" bestFit="1" customWidth="1"/>
    <col min="5" max="5" width="20.5703125" style="49" bestFit="1" customWidth="1"/>
    <col min="6" max="6" width="32.28515625" style="49" bestFit="1" customWidth="1"/>
    <col min="7" max="7" width="23.7109375" style="49" bestFit="1" customWidth="1"/>
    <col min="8" max="8" width="19.85546875" style="49" bestFit="1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165</v>
      </c>
      <c r="B2" s="53" t="s">
        <v>166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52</v>
      </c>
      <c r="B4" s="139" t="s">
        <v>165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717408.76467499998</v>
      </c>
      <c r="C8" s="85">
        <v>1022932.94184</v>
      </c>
      <c r="D8" s="131">
        <v>-0.29867468790000001</v>
      </c>
      <c r="E8" s="85">
        <v>13800260.735742999</v>
      </c>
      <c r="F8" s="85">
        <v>25887103.118420001</v>
      </c>
      <c r="G8" s="131">
        <v>-0.4669059465</v>
      </c>
      <c r="H8" s="85">
        <v>17536123.331239</v>
      </c>
      <c r="I8" s="85">
        <v>31542115.756264001</v>
      </c>
      <c r="J8" s="131">
        <v>-0.4440409937</v>
      </c>
    </row>
    <row r="9" spans="1:10">
      <c r="A9" s="53" t="s">
        <v>32</v>
      </c>
      <c r="B9" s="85">
        <v>385661.428587</v>
      </c>
      <c r="C9" s="85">
        <v>232112.398522</v>
      </c>
      <c r="D9" s="131">
        <v>0.66152877249999997</v>
      </c>
      <c r="E9" s="85">
        <v>2928391.2292829999</v>
      </c>
      <c r="F9" s="85">
        <v>2176608.8436540002</v>
      </c>
      <c r="G9" s="131">
        <v>0.3453915883</v>
      </c>
      <c r="H9" s="85">
        <v>3401106.6435449999</v>
      </c>
      <c r="I9" s="85">
        <v>2703567.0254139998</v>
      </c>
      <c r="J9" s="131">
        <v>0.25800714819999998</v>
      </c>
    </row>
    <row r="10" spans="1:10">
      <c r="A10" s="53" t="s">
        <v>33</v>
      </c>
      <c r="B10" s="85">
        <v>4021440.7710000002</v>
      </c>
      <c r="C10" s="85">
        <v>4748364.4570000004</v>
      </c>
      <c r="D10" s="131">
        <v>-0.15308927789999999</v>
      </c>
      <c r="E10" s="85">
        <v>46589883.800999999</v>
      </c>
      <c r="F10" s="85">
        <v>46555931.472000003</v>
      </c>
      <c r="G10" s="131">
        <v>7.2928040000000004E-4</v>
      </c>
      <c r="H10" s="85">
        <v>54074972.060000002</v>
      </c>
      <c r="I10" s="85">
        <v>56466164.185000002</v>
      </c>
      <c r="J10" s="131">
        <v>-4.2347344799999999E-2</v>
      </c>
    </row>
    <row r="11" spans="1:10">
      <c r="A11" s="53" t="s">
        <v>34</v>
      </c>
      <c r="B11" s="85">
        <v>381585.25799999997</v>
      </c>
      <c r="C11" s="85">
        <v>528003.125</v>
      </c>
      <c r="D11" s="131">
        <v>-0.27730492499999998</v>
      </c>
      <c r="E11" s="85">
        <v>6671419.0429999996</v>
      </c>
      <c r="F11" s="85">
        <v>3640985.1140000001</v>
      </c>
      <c r="G11" s="131">
        <v>0.8323115405</v>
      </c>
      <c r="H11" s="85">
        <v>7968979.3080000002</v>
      </c>
      <c r="I11" s="85">
        <v>4199153.9579999996</v>
      </c>
      <c r="J11" s="131">
        <v>0.89775830739999996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6464151.3779999996</v>
      </c>
      <c r="C13" s="85">
        <v>3806523.7969999998</v>
      </c>
      <c r="D13" s="131">
        <v>0.69817705669999996</v>
      </c>
      <c r="E13" s="85">
        <v>52663914.971000001</v>
      </c>
      <c r="F13" s="85">
        <v>27389141.919</v>
      </c>
      <c r="G13" s="131">
        <v>0.92280266119999999</v>
      </c>
      <c r="H13" s="85">
        <v>62862359.178999998</v>
      </c>
      <c r="I13" s="85">
        <v>33175312.197000001</v>
      </c>
      <c r="J13" s="131">
        <v>0.89485358290000006</v>
      </c>
    </row>
    <row r="14" spans="1:10">
      <c r="A14" s="53" t="s">
        <v>37</v>
      </c>
      <c r="B14" s="85">
        <v>5014802.1500000004</v>
      </c>
      <c r="C14" s="85">
        <v>4237275.5389999999</v>
      </c>
      <c r="D14" s="131">
        <v>0.1834968257</v>
      </c>
      <c r="E14" s="85">
        <v>47671828.851999998</v>
      </c>
      <c r="F14" s="85">
        <v>46057760.239</v>
      </c>
      <c r="G14" s="131">
        <v>3.5044444299999998E-2</v>
      </c>
      <c r="H14" s="85">
        <v>60818928.467</v>
      </c>
      <c r="I14" s="85">
        <v>57591309.090000004</v>
      </c>
      <c r="J14" s="131">
        <v>5.6043514699999998E-2</v>
      </c>
    </row>
    <row r="15" spans="1:10">
      <c r="A15" s="53" t="s">
        <v>38</v>
      </c>
      <c r="B15" s="85">
        <v>1955461.909</v>
      </c>
      <c r="C15" s="85">
        <v>1739407.966</v>
      </c>
      <c r="D15" s="131">
        <v>0.1242111955</v>
      </c>
      <c r="E15" s="85">
        <v>24675957.465999998</v>
      </c>
      <c r="F15" s="85">
        <v>18210384.556000002</v>
      </c>
      <c r="G15" s="131">
        <v>0.35504867509999999</v>
      </c>
      <c r="H15" s="85">
        <v>26995562.351</v>
      </c>
      <c r="I15" s="85">
        <v>19721850.168000001</v>
      </c>
      <c r="J15" s="131">
        <v>0.3688148993</v>
      </c>
    </row>
    <row r="16" spans="1:10">
      <c r="A16" s="53" t="s">
        <v>39</v>
      </c>
      <c r="B16" s="85">
        <v>166240.10500000001</v>
      </c>
      <c r="C16" s="85">
        <v>328182.89399999997</v>
      </c>
      <c r="D16" s="131">
        <v>-0.4934528641</v>
      </c>
      <c r="E16" s="85">
        <v>3958842.514</v>
      </c>
      <c r="F16" s="85">
        <v>4429142.6220000004</v>
      </c>
      <c r="G16" s="131">
        <v>-0.1061831032</v>
      </c>
      <c r="H16" s="85">
        <v>4235224.7609999999</v>
      </c>
      <c r="I16" s="85">
        <v>4613416.8039999995</v>
      </c>
      <c r="J16" s="131">
        <v>-8.1976560800000001E-2</v>
      </c>
    </row>
    <row r="17" spans="1:74">
      <c r="A17" s="53" t="s">
        <v>40</v>
      </c>
      <c r="B17" s="85">
        <v>366136.20400000003</v>
      </c>
      <c r="C17" s="85">
        <v>432048.43800000002</v>
      </c>
      <c r="D17" s="131">
        <v>-0.1525575102</v>
      </c>
      <c r="E17" s="85">
        <v>3963441.33</v>
      </c>
      <c r="F17" s="85">
        <v>3841506.7680000002</v>
      </c>
      <c r="G17" s="131">
        <v>3.1741337299999998E-2</v>
      </c>
      <c r="H17" s="85">
        <v>4832176.3990000002</v>
      </c>
      <c r="I17" s="85">
        <v>4657372.0290000001</v>
      </c>
      <c r="J17" s="131">
        <v>3.7532833699999997E-2</v>
      </c>
    </row>
    <row r="18" spans="1:74">
      <c r="A18" s="53" t="s">
        <v>41</v>
      </c>
      <c r="B18" s="85">
        <v>1100173.4709999999</v>
      </c>
      <c r="C18" s="85">
        <v>2143733.2629999998</v>
      </c>
      <c r="D18" s="131">
        <v>-0.4867955403</v>
      </c>
      <c r="E18" s="85">
        <v>15188422.005999999</v>
      </c>
      <c r="F18" s="85">
        <v>21704784.682999998</v>
      </c>
      <c r="G18" s="131">
        <v>-0.3002270132</v>
      </c>
      <c r="H18" s="85">
        <v>19532346.177000001</v>
      </c>
      <c r="I18" s="85">
        <v>26448139.186000001</v>
      </c>
      <c r="J18" s="131">
        <v>-0.26148505039999997</v>
      </c>
    </row>
    <row r="19" spans="1:74">
      <c r="A19" s="53" t="s">
        <v>43</v>
      </c>
      <c r="B19" s="85">
        <v>60185.411</v>
      </c>
      <c r="C19" s="85">
        <v>61837.724000000002</v>
      </c>
      <c r="D19" s="131">
        <v>-2.6720145800000001E-2</v>
      </c>
      <c r="E19" s="85">
        <v>619469.13749999995</v>
      </c>
      <c r="F19" s="85">
        <v>612155.49250000005</v>
      </c>
      <c r="G19" s="131">
        <v>1.1947364800000001E-2</v>
      </c>
      <c r="H19" s="85">
        <v>758178.23100000003</v>
      </c>
      <c r="I19" s="85">
        <v>746396.05700000003</v>
      </c>
      <c r="J19" s="131">
        <v>1.57854183E-2</v>
      </c>
    </row>
    <row r="20" spans="1:74">
      <c r="A20" s="53" t="s">
        <v>42</v>
      </c>
      <c r="B20" s="85">
        <v>143370.30100000001</v>
      </c>
      <c r="C20" s="85">
        <v>180579.728</v>
      </c>
      <c r="D20" s="131">
        <v>-0.206055394</v>
      </c>
      <c r="E20" s="85">
        <v>1519463.3515000001</v>
      </c>
      <c r="F20" s="85">
        <v>1774932.3984999999</v>
      </c>
      <c r="G20" s="131">
        <v>-0.1439317054</v>
      </c>
      <c r="H20" s="85">
        <v>1856196.111</v>
      </c>
      <c r="I20" s="85">
        <v>2136620.6039999998</v>
      </c>
      <c r="J20" s="131">
        <v>-0.13124674189999999</v>
      </c>
    </row>
    <row r="21" spans="1:74">
      <c r="A21" s="66" t="s">
        <v>72</v>
      </c>
      <c r="B21" s="86">
        <v>20776617.151262</v>
      </c>
      <c r="C21" s="86">
        <v>19461002.271361999</v>
      </c>
      <c r="D21" s="67">
        <v>6.7602627100000007E-2</v>
      </c>
      <c r="E21" s="86">
        <v>220251294.43702599</v>
      </c>
      <c r="F21" s="86">
        <v>202280437.22507399</v>
      </c>
      <c r="G21" s="67">
        <v>8.8841300999999998E-2</v>
      </c>
      <c r="H21" s="86">
        <v>264872153.01878399</v>
      </c>
      <c r="I21" s="86">
        <v>244001417.058678</v>
      </c>
      <c r="J21" s="67">
        <v>8.5535306399999997E-2</v>
      </c>
    </row>
    <row r="22" spans="1:74">
      <c r="A22" s="53" t="s">
        <v>73</v>
      </c>
      <c r="B22" s="85">
        <v>-561188.84100000001</v>
      </c>
      <c r="C22" s="85">
        <v>-369967.82692000002</v>
      </c>
      <c r="D22" s="131">
        <v>0.5168584946</v>
      </c>
      <c r="E22" s="85">
        <v>-4670059.9391259998</v>
      </c>
      <c r="F22" s="85">
        <v>-3522691.4319150001</v>
      </c>
      <c r="G22" s="131">
        <v>0.32570792230000001</v>
      </c>
      <c r="H22" s="85">
        <v>-5465155.1009409996</v>
      </c>
      <c r="I22" s="85">
        <v>-4347167.8939150004</v>
      </c>
      <c r="J22" s="131">
        <v>0.25717599000000002</v>
      </c>
    </row>
    <row r="23" spans="1:74">
      <c r="A23" s="53" t="s">
        <v>44</v>
      </c>
      <c r="B23" s="85">
        <v>-61365.385000000002</v>
      </c>
      <c r="C23" s="85">
        <v>-38285.525000000001</v>
      </c>
      <c r="D23" s="131">
        <v>0.60283514459999998</v>
      </c>
      <c r="E23" s="85">
        <v>-466963.196</v>
      </c>
      <c r="F23" s="85">
        <v>-829522.42599999998</v>
      </c>
      <c r="G23" s="131">
        <v>-0.43706983519999998</v>
      </c>
      <c r="H23" s="85">
        <v>-527669.73699999996</v>
      </c>
      <c r="I23" s="85">
        <v>-1064111.645</v>
      </c>
      <c r="J23" s="131">
        <v>-0.50412182829999996</v>
      </c>
    </row>
    <row r="24" spans="1:74">
      <c r="A24" s="53" t="s">
        <v>74</v>
      </c>
      <c r="B24" s="85">
        <v>-2065486.1510000001</v>
      </c>
      <c r="C24" s="85">
        <v>-67196.09</v>
      </c>
      <c r="D24" s="131">
        <v>29.738189543499999</v>
      </c>
      <c r="E24" s="85">
        <v>-17050587.293000001</v>
      </c>
      <c r="F24" s="85">
        <v>3486886.7230000002</v>
      </c>
      <c r="G24" s="131">
        <v>-5.8899171804000003</v>
      </c>
      <c r="H24" s="85">
        <v>-19685034.105</v>
      </c>
      <c r="I24" s="85">
        <v>3777502.9640000002</v>
      </c>
      <c r="J24" s="131">
        <v>-6.2111234042000003</v>
      </c>
    </row>
    <row r="25" spans="1:74">
      <c r="A25" s="66" t="s">
        <v>75</v>
      </c>
      <c r="B25" s="86">
        <v>18088576.774262</v>
      </c>
      <c r="C25" s="86">
        <v>18985552.829441998</v>
      </c>
      <c r="D25" s="67">
        <v>-4.7245190200000002E-2</v>
      </c>
      <c r="E25" s="86">
        <v>198063684.00889999</v>
      </c>
      <c r="F25" s="86">
        <v>201415110.090159</v>
      </c>
      <c r="G25" s="67">
        <v>-1.66393975E-2</v>
      </c>
      <c r="H25" s="86">
        <v>239194294.07584301</v>
      </c>
      <c r="I25" s="86">
        <v>242367640.48376301</v>
      </c>
      <c r="J25" s="67">
        <v>-1.3093110999999999E-2</v>
      </c>
    </row>
    <row r="26" spans="1:74">
      <c r="A26"/>
      <c r="B26"/>
      <c r="C26"/>
      <c r="D26"/>
      <c r="E26"/>
      <c r="F26"/>
      <c r="G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139</v>
      </c>
      <c r="B33" s="123" t="s">
        <v>140</v>
      </c>
      <c r="C33" s="127">
        <v>-3.2230000000000002E-2</v>
      </c>
      <c r="D33" s="127">
        <v>-1.102E-2</v>
      </c>
      <c r="E33" s="127">
        <v>1.0200000000000001E-3</v>
      </c>
      <c r="F33" s="127">
        <v>-2.223E-2</v>
      </c>
      <c r="G33" s="127">
        <v>2.8660000000000001E-2</v>
      </c>
      <c r="H33" s="127">
        <v>-3.8000000000000002E-4</v>
      </c>
      <c r="I33" s="127">
        <v>-1.49E-3</v>
      </c>
      <c r="J33" s="127">
        <v>3.0530000000000002E-2</v>
      </c>
      <c r="K33" s="127">
        <v>2.0379999999999999E-2</v>
      </c>
      <c r="L33" s="127">
        <v>-3.1E-4</v>
      </c>
      <c r="M33" s="127">
        <v>-2.14E-3</v>
      </c>
      <c r="N33" s="127">
        <v>2.283E-2</v>
      </c>
      <c r="O33" s="65" t="str">
        <f t="shared" ref="O33:O45" si="0">MID(UPPER(TEXT(A33,"mmm")),1,1)</f>
        <v>O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141</v>
      </c>
      <c r="B34" s="123" t="s">
        <v>142</v>
      </c>
      <c r="C34" s="127">
        <v>3.2530000000000003E-2</v>
      </c>
      <c r="D34" s="127">
        <v>4.6000000000000001E-4</v>
      </c>
      <c r="E34" s="127">
        <v>2.581E-2</v>
      </c>
      <c r="F34" s="127">
        <v>6.2599999999999999E-3</v>
      </c>
      <c r="G34" s="127">
        <v>2.9020000000000001E-2</v>
      </c>
      <c r="H34" s="127">
        <v>-2.9999999999999997E-4</v>
      </c>
      <c r="I34" s="127">
        <v>1.06E-3</v>
      </c>
      <c r="J34" s="127">
        <v>2.826E-2</v>
      </c>
      <c r="K34" s="127">
        <v>2.8119999999999999E-2</v>
      </c>
      <c r="L34" s="127">
        <v>-3.2000000000000003E-4</v>
      </c>
      <c r="M34" s="127">
        <v>2.1800000000000001E-3</v>
      </c>
      <c r="N34" s="127">
        <v>2.6259999999999999E-2</v>
      </c>
      <c r="O34" s="65" t="str">
        <f t="shared" si="0"/>
        <v>N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143</v>
      </c>
      <c r="B35" s="123" t="s">
        <v>144</v>
      </c>
      <c r="C35" s="127">
        <v>-2.1649999999999999E-2</v>
      </c>
      <c r="D35" s="127">
        <v>9.0799999999999995E-3</v>
      </c>
      <c r="E35" s="127">
        <v>-1.451E-2</v>
      </c>
      <c r="F35" s="127">
        <v>-1.6219999999999998E-2</v>
      </c>
      <c r="G35" s="127">
        <v>2.4459999999999999E-2</v>
      </c>
      <c r="H35" s="127">
        <v>7.5000000000000002E-4</v>
      </c>
      <c r="I35" s="127">
        <v>-4.0000000000000002E-4</v>
      </c>
      <c r="J35" s="127">
        <v>2.4109999999999999E-2</v>
      </c>
      <c r="K35" s="127">
        <v>2.4459999999999999E-2</v>
      </c>
      <c r="L35" s="127">
        <v>7.5000000000000002E-4</v>
      </c>
      <c r="M35" s="127">
        <v>-4.0000000000000002E-4</v>
      </c>
      <c r="N35" s="127">
        <v>2.4109999999999999E-2</v>
      </c>
      <c r="O35" s="65" t="str">
        <f t="shared" si="0"/>
        <v>D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145</v>
      </c>
      <c r="B36" s="123" t="s">
        <v>146</v>
      </c>
      <c r="C36" s="127">
        <v>-5.4620000000000002E-2</v>
      </c>
      <c r="D36" s="127">
        <v>6.6499999999999997E-3</v>
      </c>
      <c r="E36" s="127">
        <v>-2.5989999999999999E-2</v>
      </c>
      <c r="F36" s="127">
        <v>-3.5279999999999999E-2</v>
      </c>
      <c r="G36" s="127">
        <v>-5.4620000000000002E-2</v>
      </c>
      <c r="H36" s="127">
        <v>6.6499999999999997E-3</v>
      </c>
      <c r="I36" s="127">
        <v>-2.5989999999999999E-2</v>
      </c>
      <c r="J36" s="127">
        <v>-3.5279999999999999E-2</v>
      </c>
      <c r="K36" s="127">
        <v>1.8450000000000001E-2</v>
      </c>
      <c r="L36" s="127">
        <v>2.97E-3</v>
      </c>
      <c r="M36" s="127">
        <v>-4.7200000000000002E-3</v>
      </c>
      <c r="N36" s="127">
        <v>2.0199999999999999E-2</v>
      </c>
      <c r="O36" s="65" t="str">
        <f t="shared" si="0"/>
        <v>E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147</v>
      </c>
      <c r="B37" s="123" t="s">
        <v>149</v>
      </c>
      <c r="C37" s="127">
        <v>-5.5599999999999998E-3</v>
      </c>
      <c r="D37" s="127">
        <v>-9.2000000000000003E-4</v>
      </c>
      <c r="E37" s="127">
        <v>-4.4900000000000001E-3</v>
      </c>
      <c r="F37" s="127">
        <v>-1.4999999999999999E-4</v>
      </c>
      <c r="G37" s="127">
        <v>-3.2160000000000001E-2</v>
      </c>
      <c r="H37" s="127">
        <v>3.7000000000000002E-3</v>
      </c>
      <c r="I37" s="127">
        <v>-1.651E-2</v>
      </c>
      <c r="J37" s="127">
        <v>-1.9349999999999999E-2</v>
      </c>
      <c r="K37" s="127">
        <v>2.07E-2</v>
      </c>
      <c r="L37" s="127">
        <v>2.65E-3</v>
      </c>
      <c r="M37" s="127">
        <v>-6.4200000000000004E-3</v>
      </c>
      <c r="N37" s="127">
        <v>2.4469999999999999E-2</v>
      </c>
      <c r="O37" s="65" t="str">
        <f t="shared" si="0"/>
        <v>F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150</v>
      </c>
      <c r="B38" s="123" t="s">
        <v>151</v>
      </c>
      <c r="C38" s="127">
        <v>-2.2210000000000001E-2</v>
      </c>
      <c r="D38" s="127">
        <v>6.4999999999999997E-3</v>
      </c>
      <c r="E38" s="127">
        <v>1.2760000000000001E-2</v>
      </c>
      <c r="F38" s="127">
        <v>-4.147E-2</v>
      </c>
      <c r="G38" s="127">
        <v>-2.887E-2</v>
      </c>
      <c r="H38" s="127">
        <v>4.6499999999999996E-3</v>
      </c>
      <c r="I38" s="127">
        <v>-6.6800000000000002E-3</v>
      </c>
      <c r="J38" s="127">
        <v>-2.6839999999999999E-2</v>
      </c>
      <c r="K38" s="127">
        <v>1.4749999999999999E-2</v>
      </c>
      <c r="L38" s="127">
        <v>2.6199999999999999E-3</v>
      </c>
      <c r="M38" s="127">
        <v>-5.4799999999999996E-3</v>
      </c>
      <c r="N38" s="127">
        <v>1.7610000000000001E-2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152</v>
      </c>
      <c r="B39" s="123" t="s">
        <v>153</v>
      </c>
      <c r="C39" s="127">
        <v>-2.6040000000000001E-2</v>
      </c>
      <c r="D39" s="127">
        <v>-5.7499999999999999E-3</v>
      </c>
      <c r="E39" s="127">
        <v>1.286E-2</v>
      </c>
      <c r="F39" s="127">
        <v>-3.3149999999999999E-2</v>
      </c>
      <c r="G39" s="127">
        <v>-2.8209999999999999E-2</v>
      </c>
      <c r="H39" s="127">
        <v>2.2200000000000002E-3</v>
      </c>
      <c r="I39" s="127">
        <v>-2.0200000000000001E-3</v>
      </c>
      <c r="J39" s="127">
        <v>-2.8410000000000001E-2</v>
      </c>
      <c r="K39" s="127">
        <v>1.0399999999999999E-3</v>
      </c>
      <c r="L39" s="127">
        <v>1.74E-3</v>
      </c>
      <c r="M39" s="127">
        <v>-3.8899999999999998E-3</v>
      </c>
      <c r="N39" s="127">
        <v>3.1900000000000001E-3</v>
      </c>
      <c r="O39" s="65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154</v>
      </c>
      <c r="B40" s="123" t="s">
        <v>155</v>
      </c>
      <c r="C40" s="127">
        <v>-9.2399999999999999E-3</v>
      </c>
      <c r="D40" s="127">
        <v>5.4000000000000003E-3</v>
      </c>
      <c r="E40" s="127">
        <v>2.085E-2</v>
      </c>
      <c r="F40" s="127">
        <v>-3.5490000000000001E-2</v>
      </c>
      <c r="G40" s="127">
        <v>-2.4590000000000001E-2</v>
      </c>
      <c r="H40" s="127">
        <v>2.82E-3</v>
      </c>
      <c r="I40" s="127">
        <v>2.3700000000000001E-3</v>
      </c>
      <c r="J40" s="127">
        <v>-2.9780000000000001E-2</v>
      </c>
      <c r="K40" s="127">
        <v>-7.6699999999999997E-3</v>
      </c>
      <c r="L40" s="127">
        <v>1.74E-3</v>
      </c>
      <c r="M40" s="127">
        <v>-4.0999999999999999E-4</v>
      </c>
      <c r="N40" s="127">
        <v>-8.9999999999999993E-3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156</v>
      </c>
      <c r="B41" s="123" t="s">
        <v>157</v>
      </c>
      <c r="C41" s="127">
        <v>2.129E-2</v>
      </c>
      <c r="D41" s="127">
        <v>-1.2800000000000001E-3</v>
      </c>
      <c r="E41" s="127">
        <v>2.7189999999999999E-2</v>
      </c>
      <c r="F41" s="127">
        <v>-4.62E-3</v>
      </c>
      <c r="G41" s="127">
        <v>-1.7129999999999999E-2</v>
      </c>
      <c r="H41" s="127">
        <v>2.2000000000000001E-3</v>
      </c>
      <c r="I41" s="127">
        <v>6.4200000000000004E-3</v>
      </c>
      <c r="J41" s="127">
        <v>-2.5749999999999999E-2</v>
      </c>
      <c r="K41" s="127">
        <v>-1.0999999999999999E-2</v>
      </c>
      <c r="L41" s="127">
        <v>1.2800000000000001E-3</v>
      </c>
      <c r="M41" s="127">
        <v>1.6000000000000001E-3</v>
      </c>
      <c r="N41" s="127">
        <v>-1.388E-2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158</v>
      </c>
      <c r="B42" s="123" t="s">
        <v>159</v>
      </c>
      <c r="C42" s="127">
        <v>2.529E-2</v>
      </c>
      <c r="D42" s="127">
        <v>-8.9200000000000008E-3</v>
      </c>
      <c r="E42" s="127">
        <v>4.2659999999999997E-2</v>
      </c>
      <c r="F42" s="127">
        <v>-8.4499999999999992E-3</v>
      </c>
      <c r="G42" s="127">
        <v>-1.068E-2</v>
      </c>
      <c r="H42" s="127">
        <v>5.6999999999999998E-4</v>
      </c>
      <c r="I42" s="127">
        <v>1.196E-2</v>
      </c>
      <c r="J42" s="127">
        <v>-2.3210000000000001E-2</v>
      </c>
      <c r="K42" s="127">
        <v>-7.26E-3</v>
      </c>
      <c r="L42" s="127">
        <v>8.8999999999999995E-4</v>
      </c>
      <c r="M42" s="127">
        <v>7.0299999999999998E-3</v>
      </c>
      <c r="N42" s="127">
        <v>-1.5180000000000001E-2</v>
      </c>
      <c r="O42" s="65" t="str">
        <f t="shared" si="0"/>
        <v>J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160</v>
      </c>
      <c r="B43" s="123" t="s">
        <v>162</v>
      </c>
      <c r="C43" s="127">
        <v>-1.042E-2</v>
      </c>
      <c r="D43" s="127">
        <v>4.3899999999999998E-3</v>
      </c>
      <c r="E43" s="127">
        <v>2.2169999999999999E-2</v>
      </c>
      <c r="F43" s="127">
        <v>-3.6979999999999999E-2</v>
      </c>
      <c r="G43" s="127">
        <v>-1.065E-2</v>
      </c>
      <c r="H43" s="127">
        <v>1.06E-3</v>
      </c>
      <c r="I43" s="127">
        <v>1.321E-2</v>
      </c>
      <c r="J43" s="127">
        <v>-2.4920000000000001E-2</v>
      </c>
      <c r="K43" s="127">
        <v>-7.7999999999999996E-3</v>
      </c>
      <c r="L43" s="127">
        <v>9.1E-4</v>
      </c>
      <c r="M43" s="127">
        <v>9.5200000000000007E-3</v>
      </c>
      <c r="N43" s="127">
        <v>-1.823E-2</v>
      </c>
      <c r="O43" s="65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163</v>
      </c>
      <c r="B44" s="123" t="s">
        <v>164</v>
      </c>
      <c r="C44" s="127">
        <v>-3.6659999999999998E-2</v>
      </c>
      <c r="D44" s="127">
        <v>-3.6999999999999999E-4</v>
      </c>
      <c r="E44" s="127">
        <v>9.5999999999999992E-3</v>
      </c>
      <c r="F44" s="127">
        <v>-4.589E-2</v>
      </c>
      <c r="G44" s="127">
        <v>-1.345E-2</v>
      </c>
      <c r="H44" s="127">
        <v>8.7000000000000001E-4</v>
      </c>
      <c r="I44" s="127">
        <v>1.2829999999999999E-2</v>
      </c>
      <c r="J44" s="127">
        <v>-2.7150000000000001E-2</v>
      </c>
      <c r="K44" s="127">
        <v>-1.197E-2</v>
      </c>
      <c r="L44" s="127">
        <v>6.8999999999999997E-4</v>
      </c>
      <c r="M44" s="127">
        <v>1.051E-2</v>
      </c>
      <c r="N44" s="127">
        <v>-2.317E-2</v>
      </c>
      <c r="O44" s="65" t="str">
        <f t="shared" si="0"/>
        <v>S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165</v>
      </c>
      <c r="B45" s="123" t="s">
        <v>166</v>
      </c>
      <c r="C45" s="127">
        <v>-4.725E-2</v>
      </c>
      <c r="D45" s="127">
        <v>2.7399999999999998E-3</v>
      </c>
      <c r="E45" s="127">
        <v>1.421E-2</v>
      </c>
      <c r="F45" s="127">
        <v>-6.4199999999999993E-2</v>
      </c>
      <c r="G45" s="127">
        <v>-1.6639999999999999E-2</v>
      </c>
      <c r="H45" s="127">
        <v>1.06E-3</v>
      </c>
      <c r="I45" s="127">
        <v>1.308E-2</v>
      </c>
      <c r="J45" s="127">
        <v>-3.0779999999999998E-2</v>
      </c>
      <c r="K45" s="127">
        <v>-1.3089999999999999E-2</v>
      </c>
      <c r="L45" s="127">
        <v>1.81E-3</v>
      </c>
      <c r="M45" s="127">
        <v>1.1650000000000001E-2</v>
      </c>
      <c r="N45" s="127">
        <v>-2.6550000000000001E-2</v>
      </c>
      <c r="O45" s="65" t="str">
        <f t="shared" si="0"/>
        <v>O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24.824000000000002</v>
      </c>
      <c r="C52" s="54">
        <v>18.204000000000001</v>
      </c>
      <c r="D52" s="54">
        <v>11.583</v>
      </c>
      <c r="E52" s="54">
        <v>20.084</v>
      </c>
      <c r="F52" s="55">
        <v>1</v>
      </c>
      <c r="G52" s="54">
        <v>24.807473684200001</v>
      </c>
      <c r="H52" s="54">
        <v>14.9842105263</v>
      </c>
      <c r="I52" s="126"/>
    </row>
    <row r="53" spans="1:9">
      <c r="A53" s="53" t="s">
        <v>170</v>
      </c>
      <c r="B53" s="54">
        <v>26.937999999999999</v>
      </c>
      <c r="C53" s="54">
        <v>20.081</v>
      </c>
      <c r="D53" s="54">
        <v>13.224</v>
      </c>
      <c r="E53" s="54">
        <v>20.334</v>
      </c>
      <c r="F53" s="55">
        <v>2</v>
      </c>
      <c r="G53" s="54">
        <v>24.369210526300002</v>
      </c>
      <c r="H53" s="54">
        <v>14.417999999999999</v>
      </c>
      <c r="I53" s="126"/>
    </row>
    <row r="54" spans="1:9">
      <c r="A54" s="53" t="s">
        <v>171</v>
      </c>
      <c r="B54" s="54">
        <v>26.87</v>
      </c>
      <c r="C54" s="54">
        <v>20.962</v>
      </c>
      <c r="D54" s="54">
        <v>15.053000000000001</v>
      </c>
      <c r="E54" s="54">
        <v>18.350000000000001</v>
      </c>
      <c r="F54" s="55">
        <v>3</v>
      </c>
      <c r="G54" s="54">
        <v>23.7647368421</v>
      </c>
      <c r="H54" s="54">
        <v>14.2325789474</v>
      </c>
      <c r="I54" s="126"/>
    </row>
    <row r="55" spans="1:9">
      <c r="A55" s="53" t="s">
        <v>172</v>
      </c>
      <c r="B55" s="54">
        <v>27.161000000000001</v>
      </c>
      <c r="C55" s="54">
        <v>21.111999999999998</v>
      </c>
      <c r="D55" s="54">
        <v>15.064</v>
      </c>
      <c r="E55" s="54">
        <v>16.082000000000001</v>
      </c>
      <c r="F55" s="55">
        <v>4</v>
      </c>
      <c r="G55" s="54">
        <v>23.612684210499999</v>
      </c>
      <c r="H55" s="54">
        <v>13.735578947400001</v>
      </c>
      <c r="I55" s="126"/>
    </row>
    <row r="56" spans="1:9">
      <c r="A56" s="53" t="s">
        <v>173</v>
      </c>
      <c r="B56" s="54">
        <v>26.173999999999999</v>
      </c>
      <c r="C56" s="54">
        <v>20.59</v>
      </c>
      <c r="D56" s="54">
        <v>15.005000000000001</v>
      </c>
      <c r="E56" s="54">
        <v>17.904</v>
      </c>
      <c r="F56" s="55">
        <v>5</v>
      </c>
      <c r="G56" s="54">
        <v>24.359789473700001</v>
      </c>
      <c r="H56" s="54">
        <v>13.409736842099999</v>
      </c>
      <c r="I56" s="126"/>
    </row>
    <row r="57" spans="1:9">
      <c r="A57" s="53" t="s">
        <v>174</v>
      </c>
      <c r="B57" s="54">
        <v>25.152000000000001</v>
      </c>
      <c r="C57" s="54">
        <v>20.664000000000001</v>
      </c>
      <c r="D57" s="54">
        <v>16.175000000000001</v>
      </c>
      <c r="E57" s="54">
        <v>18.521000000000001</v>
      </c>
      <c r="F57" s="55">
        <v>6</v>
      </c>
      <c r="G57" s="54">
        <v>24.126894736800001</v>
      </c>
      <c r="H57" s="54">
        <v>13.447421052599999</v>
      </c>
      <c r="I57" s="126"/>
    </row>
    <row r="58" spans="1:9">
      <c r="A58" s="53" t="s">
        <v>175</v>
      </c>
      <c r="B58" s="54">
        <v>24.536000000000001</v>
      </c>
      <c r="C58" s="54">
        <v>19.902000000000001</v>
      </c>
      <c r="D58" s="54">
        <v>15.269</v>
      </c>
      <c r="E58" s="54">
        <v>18.698</v>
      </c>
      <c r="F58" s="55">
        <v>7</v>
      </c>
      <c r="G58" s="54">
        <v>24.239947368399999</v>
      </c>
      <c r="H58" s="54">
        <v>13.7349473684</v>
      </c>
      <c r="I58" s="126"/>
    </row>
    <row r="59" spans="1:9">
      <c r="A59" s="53" t="s">
        <v>176</v>
      </c>
      <c r="B59" s="54">
        <v>24.472999999999999</v>
      </c>
      <c r="C59" s="54">
        <v>19.940999999999999</v>
      </c>
      <c r="D59" s="54">
        <v>15.409000000000001</v>
      </c>
      <c r="E59" s="54">
        <v>18.542000000000002</v>
      </c>
      <c r="F59" s="55">
        <v>8</v>
      </c>
      <c r="G59" s="54">
        <v>24.2134736842</v>
      </c>
      <c r="H59" s="54">
        <v>14.087</v>
      </c>
      <c r="I59" s="126"/>
    </row>
    <row r="60" spans="1:9">
      <c r="A60" s="53" t="s">
        <v>177</v>
      </c>
      <c r="B60" s="54">
        <v>25.384</v>
      </c>
      <c r="C60" s="54">
        <v>20.209</v>
      </c>
      <c r="D60" s="54">
        <v>15.032999999999999</v>
      </c>
      <c r="E60" s="54">
        <v>18.062999999999999</v>
      </c>
      <c r="F60" s="55">
        <v>9</v>
      </c>
      <c r="G60" s="54">
        <v>23.3231578947</v>
      </c>
      <c r="H60" s="54">
        <v>13.972</v>
      </c>
      <c r="I60" s="126"/>
    </row>
    <row r="61" spans="1:9">
      <c r="A61" s="53" t="s">
        <v>178</v>
      </c>
      <c r="B61" s="54">
        <v>23.173999999999999</v>
      </c>
      <c r="C61" s="54">
        <v>19.71</v>
      </c>
      <c r="D61" s="54">
        <v>16.245999999999999</v>
      </c>
      <c r="E61" s="54">
        <v>18.231999999999999</v>
      </c>
      <c r="F61" s="55">
        <v>10</v>
      </c>
      <c r="G61" s="54">
        <v>22.852157894699999</v>
      </c>
      <c r="H61" s="54">
        <v>13.6405789474</v>
      </c>
      <c r="I61" s="126"/>
    </row>
    <row r="62" spans="1:9">
      <c r="A62" s="53" t="s">
        <v>179</v>
      </c>
      <c r="B62" s="54">
        <v>22.986000000000001</v>
      </c>
      <c r="C62" s="54">
        <v>19.422000000000001</v>
      </c>
      <c r="D62" s="54">
        <v>15.858000000000001</v>
      </c>
      <c r="E62" s="54">
        <v>18.117999999999999</v>
      </c>
      <c r="F62" s="55">
        <v>11</v>
      </c>
      <c r="G62" s="54">
        <v>22.6757894737</v>
      </c>
      <c r="H62" s="54">
        <v>13.768736842099999</v>
      </c>
      <c r="I62" s="126"/>
    </row>
    <row r="63" spans="1:9">
      <c r="A63" s="53" t="s">
        <v>180</v>
      </c>
      <c r="B63" s="54">
        <v>24.068999999999999</v>
      </c>
      <c r="C63" s="54">
        <v>19.228999999999999</v>
      </c>
      <c r="D63" s="54">
        <v>14.388999999999999</v>
      </c>
      <c r="E63" s="54">
        <v>17.792000000000002</v>
      </c>
      <c r="F63" s="55">
        <v>12</v>
      </c>
      <c r="G63" s="54">
        <v>22.459526315800002</v>
      </c>
      <c r="H63" s="54">
        <v>13.7921052632</v>
      </c>
      <c r="I63" s="126"/>
    </row>
    <row r="64" spans="1:9">
      <c r="A64" s="53" t="s">
        <v>181</v>
      </c>
      <c r="B64" s="54">
        <v>25.286000000000001</v>
      </c>
      <c r="C64" s="54">
        <v>19.637</v>
      </c>
      <c r="D64" s="54">
        <v>13.988</v>
      </c>
      <c r="E64" s="54">
        <v>17.486000000000001</v>
      </c>
      <c r="F64" s="55">
        <v>13</v>
      </c>
      <c r="G64" s="54">
        <v>22.283789473700001</v>
      </c>
      <c r="H64" s="54">
        <v>12.8468421053</v>
      </c>
      <c r="I64" s="126"/>
    </row>
    <row r="65" spans="1:9">
      <c r="A65" s="53" t="s">
        <v>182</v>
      </c>
      <c r="B65" s="54">
        <v>26.672999999999998</v>
      </c>
      <c r="C65" s="54">
        <v>20.68</v>
      </c>
      <c r="D65" s="54">
        <v>14.686</v>
      </c>
      <c r="E65" s="54">
        <v>17.359000000000002</v>
      </c>
      <c r="F65" s="55">
        <v>14</v>
      </c>
      <c r="G65" s="54">
        <v>21.6784736842</v>
      </c>
      <c r="H65" s="54">
        <v>12.1754736842</v>
      </c>
      <c r="I65" s="126"/>
    </row>
    <row r="66" spans="1:9">
      <c r="A66" s="53" t="s">
        <v>183</v>
      </c>
      <c r="B66" s="54">
        <v>25.966999999999999</v>
      </c>
      <c r="C66" s="54">
        <v>20.088000000000001</v>
      </c>
      <c r="D66" s="54">
        <v>14.208</v>
      </c>
      <c r="E66" s="54">
        <v>17.922000000000001</v>
      </c>
      <c r="F66" s="55">
        <v>15</v>
      </c>
      <c r="G66" s="54">
        <v>21.584789473699999</v>
      </c>
      <c r="H66" s="54">
        <v>12.000894736799999</v>
      </c>
      <c r="I66" s="126"/>
    </row>
    <row r="67" spans="1:9">
      <c r="A67" s="53" t="s">
        <v>184</v>
      </c>
      <c r="B67" s="54">
        <v>26.373999999999999</v>
      </c>
      <c r="C67" s="54">
        <v>20.611000000000001</v>
      </c>
      <c r="D67" s="54">
        <v>14.849</v>
      </c>
      <c r="E67" s="54">
        <v>17.391999999999999</v>
      </c>
      <c r="F67" s="55">
        <v>16</v>
      </c>
      <c r="G67" s="54">
        <v>21.781052631600001</v>
      </c>
      <c r="H67" s="54">
        <v>12.163263157899999</v>
      </c>
      <c r="I67" s="126"/>
    </row>
    <row r="68" spans="1:9">
      <c r="A68" s="53" t="s">
        <v>185</v>
      </c>
      <c r="B68" s="54">
        <v>25.753</v>
      </c>
      <c r="C68" s="54">
        <v>21.388999999999999</v>
      </c>
      <c r="D68" s="54">
        <v>17.024000000000001</v>
      </c>
      <c r="E68" s="54">
        <v>18.742000000000001</v>
      </c>
      <c r="F68" s="55">
        <v>17</v>
      </c>
      <c r="G68" s="54">
        <v>21.537473684199998</v>
      </c>
      <c r="H68" s="54">
        <v>12.472</v>
      </c>
      <c r="I68" s="126"/>
    </row>
    <row r="69" spans="1:9">
      <c r="A69" s="53" t="s">
        <v>186</v>
      </c>
      <c r="B69" s="54">
        <v>27.077000000000002</v>
      </c>
      <c r="C69" s="54">
        <v>21.898</v>
      </c>
      <c r="D69" s="54">
        <v>16.719000000000001</v>
      </c>
      <c r="E69" s="54">
        <v>19.414000000000001</v>
      </c>
      <c r="F69" s="55">
        <v>18</v>
      </c>
      <c r="G69" s="54">
        <v>21.311789473699999</v>
      </c>
      <c r="H69" s="54">
        <v>12.675947368399999</v>
      </c>
      <c r="I69" s="126"/>
    </row>
    <row r="70" spans="1:9">
      <c r="A70" s="53" t="s">
        <v>187</v>
      </c>
      <c r="B70" s="54">
        <v>25.053000000000001</v>
      </c>
      <c r="C70" s="54">
        <v>21.317</v>
      </c>
      <c r="D70" s="54">
        <v>17.582000000000001</v>
      </c>
      <c r="E70" s="54">
        <v>20.385999999999999</v>
      </c>
      <c r="F70" s="55">
        <v>19</v>
      </c>
      <c r="G70" s="54">
        <v>21.5173157895</v>
      </c>
      <c r="H70" s="54">
        <v>12.7776842105</v>
      </c>
      <c r="I70" s="126"/>
    </row>
    <row r="71" spans="1:9">
      <c r="A71" s="53" t="s">
        <v>188</v>
      </c>
      <c r="B71" s="54">
        <v>22.838000000000001</v>
      </c>
      <c r="C71" s="54">
        <v>19.852</v>
      </c>
      <c r="D71" s="54">
        <v>16.866</v>
      </c>
      <c r="E71" s="54">
        <v>20.097999999999999</v>
      </c>
      <c r="F71" s="55">
        <v>20</v>
      </c>
      <c r="G71" s="54">
        <v>21.574578947399999</v>
      </c>
      <c r="H71" s="54">
        <v>13.3446315789</v>
      </c>
      <c r="I71" s="126"/>
    </row>
    <row r="72" spans="1:9">
      <c r="A72" s="53" t="s">
        <v>189</v>
      </c>
      <c r="B72" s="54">
        <v>22.658999999999999</v>
      </c>
      <c r="C72" s="54">
        <v>19.736999999999998</v>
      </c>
      <c r="D72" s="54">
        <v>16.815000000000001</v>
      </c>
      <c r="E72" s="54">
        <v>17.542999999999999</v>
      </c>
      <c r="F72" s="55">
        <v>21</v>
      </c>
      <c r="G72" s="54">
        <v>20.758894736799999</v>
      </c>
      <c r="H72" s="54">
        <v>12.7417368421</v>
      </c>
      <c r="I72" s="126"/>
    </row>
    <row r="73" spans="1:9">
      <c r="A73" s="53" t="s">
        <v>190</v>
      </c>
      <c r="B73" s="54">
        <v>24.193999999999999</v>
      </c>
      <c r="C73" s="54">
        <v>19.957000000000001</v>
      </c>
      <c r="D73" s="54">
        <v>15.721</v>
      </c>
      <c r="E73" s="54">
        <v>15.628</v>
      </c>
      <c r="F73" s="55">
        <v>22</v>
      </c>
      <c r="G73" s="54">
        <v>20.252736842099999</v>
      </c>
      <c r="H73" s="54">
        <v>12.086947368400001</v>
      </c>
      <c r="I73" s="126"/>
    </row>
    <row r="74" spans="1:9">
      <c r="A74" s="53" t="s">
        <v>191</v>
      </c>
      <c r="B74" s="54">
        <v>23.41</v>
      </c>
      <c r="C74" s="54">
        <v>19.718</v>
      </c>
      <c r="D74" s="54">
        <v>16.024999999999999</v>
      </c>
      <c r="E74" s="54">
        <v>15.013</v>
      </c>
      <c r="F74" s="55">
        <v>23</v>
      </c>
      <c r="G74" s="54">
        <v>20.767473684199999</v>
      </c>
      <c r="H74" s="54">
        <v>11.8155263158</v>
      </c>
      <c r="I74" s="126"/>
    </row>
    <row r="75" spans="1:9">
      <c r="A75" s="53" t="s">
        <v>192</v>
      </c>
      <c r="B75" s="54">
        <v>23.521999999999998</v>
      </c>
      <c r="C75" s="54">
        <v>19.305</v>
      </c>
      <c r="D75" s="54">
        <v>15.087</v>
      </c>
      <c r="E75" s="54">
        <v>15.18</v>
      </c>
      <c r="F75" s="55">
        <v>24</v>
      </c>
      <c r="G75" s="54">
        <v>21.065263157899999</v>
      </c>
      <c r="H75" s="54">
        <v>11.625</v>
      </c>
      <c r="I75" s="126"/>
    </row>
    <row r="76" spans="1:9">
      <c r="A76" s="53" t="s">
        <v>193</v>
      </c>
      <c r="B76" s="54">
        <v>25.074999999999999</v>
      </c>
      <c r="C76" s="54">
        <v>20.131</v>
      </c>
      <c r="D76" s="54">
        <v>15.186999999999999</v>
      </c>
      <c r="E76" s="54">
        <v>15.401999999999999</v>
      </c>
      <c r="F76" s="55">
        <v>25</v>
      </c>
      <c r="G76" s="54">
        <v>21.072210526300001</v>
      </c>
      <c r="H76" s="54">
        <v>12.1162105263</v>
      </c>
      <c r="I76" s="126"/>
    </row>
    <row r="77" spans="1:9">
      <c r="A77" s="53" t="s">
        <v>194</v>
      </c>
      <c r="B77" s="54">
        <v>25.698</v>
      </c>
      <c r="C77" s="54">
        <v>20.809000000000001</v>
      </c>
      <c r="D77" s="54">
        <v>15.92</v>
      </c>
      <c r="E77" s="54">
        <v>15.776999999999999</v>
      </c>
      <c r="F77" s="55">
        <v>26</v>
      </c>
      <c r="G77" s="54">
        <v>21.027421052600001</v>
      </c>
      <c r="H77" s="54">
        <v>11.6901052632</v>
      </c>
      <c r="I77" s="126"/>
    </row>
    <row r="78" spans="1:9">
      <c r="A78" s="53" t="s">
        <v>195</v>
      </c>
      <c r="B78" s="54">
        <v>26.085999999999999</v>
      </c>
      <c r="C78" s="54">
        <v>21.402999999999999</v>
      </c>
      <c r="D78" s="54">
        <v>16.72</v>
      </c>
      <c r="E78" s="54">
        <v>15.601000000000001</v>
      </c>
      <c r="F78" s="55">
        <v>27</v>
      </c>
      <c r="G78" s="54">
        <v>20.921052631599999</v>
      </c>
      <c r="H78" s="54">
        <v>11.1082631579</v>
      </c>
      <c r="I78" s="126"/>
    </row>
    <row r="79" spans="1:9">
      <c r="A79" s="53" t="s">
        <v>196</v>
      </c>
      <c r="B79" s="54">
        <v>25.059000000000001</v>
      </c>
      <c r="C79" s="54">
        <v>20.222000000000001</v>
      </c>
      <c r="D79" s="54">
        <v>15.385</v>
      </c>
      <c r="E79" s="54">
        <v>15.701000000000001</v>
      </c>
      <c r="F79" s="55">
        <v>28</v>
      </c>
      <c r="G79" s="54">
        <v>20.1931052632</v>
      </c>
      <c r="H79" s="54">
        <v>11.2858947368</v>
      </c>
      <c r="I79" s="126"/>
    </row>
    <row r="80" spans="1:9">
      <c r="A80" s="53" t="s">
        <v>197</v>
      </c>
      <c r="B80" s="54">
        <v>23.905999999999999</v>
      </c>
      <c r="C80" s="54">
        <v>19.172999999999998</v>
      </c>
      <c r="D80" s="54">
        <v>14.44</v>
      </c>
      <c r="E80" s="54">
        <v>16.285</v>
      </c>
      <c r="F80" s="55">
        <v>29</v>
      </c>
      <c r="G80" s="54">
        <v>20.0413684211</v>
      </c>
      <c r="H80" s="54">
        <v>10.8424736842</v>
      </c>
      <c r="I80" s="126"/>
    </row>
    <row r="81" spans="1:9">
      <c r="A81" s="53" t="s">
        <v>198</v>
      </c>
      <c r="B81" s="54">
        <v>21.911000000000001</v>
      </c>
      <c r="C81" s="54">
        <v>17.939</v>
      </c>
      <c r="D81" s="54">
        <v>13.967000000000001</v>
      </c>
      <c r="E81" s="54">
        <v>17.600999999999999</v>
      </c>
      <c r="F81" s="55">
        <v>30</v>
      </c>
      <c r="G81" s="54">
        <v>19.5785789474</v>
      </c>
      <c r="H81" s="54">
        <v>10.8218421053</v>
      </c>
      <c r="I81" s="126"/>
    </row>
    <row r="82" spans="1:9">
      <c r="A82" s="53" t="s">
        <v>166</v>
      </c>
      <c r="B82" s="54">
        <v>21.323</v>
      </c>
      <c r="C82" s="54">
        <v>17.677</v>
      </c>
      <c r="D82" s="54">
        <v>14.032</v>
      </c>
      <c r="E82" s="54">
        <v>19.026</v>
      </c>
      <c r="F82" s="55">
        <v>31</v>
      </c>
      <c r="G82" s="54">
        <v>19.598052631600002</v>
      </c>
      <c r="H82" s="54">
        <v>11.2718947368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O</v>
      </c>
      <c r="D87" s="79" t="str">
        <f t="shared" ref="D87:D109" si="1">TEXT(EDATE(D88,-1),"mmmm aaaa")</f>
        <v>octubre 2020</v>
      </c>
      <c r="E87" s="80">
        <f>VLOOKUP(D87,A$87:B$122,2,FALSE)</f>
        <v>19617.864228332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N</v>
      </c>
      <c r="D88" s="81" t="str">
        <f t="shared" si="1"/>
        <v>noviembre 2020</v>
      </c>
      <c r="E88" s="82">
        <f t="shared" ref="E88:E111" si="3">VLOOKUP(D88,A$87:B$122,2,FALSE)</f>
        <v>19650.360050158</v>
      </c>
    </row>
    <row r="89" spans="1:9">
      <c r="A89" s="53" t="s">
        <v>117</v>
      </c>
      <c r="B89" s="63">
        <v>19808.362302358</v>
      </c>
      <c r="C89" s="77" t="str">
        <f t="shared" si="2"/>
        <v>D</v>
      </c>
      <c r="D89" s="81" t="str">
        <f t="shared" si="1"/>
        <v>diciembre 2020</v>
      </c>
      <c r="E89" s="82">
        <f t="shared" si="3"/>
        <v>21302.170343446</v>
      </c>
    </row>
    <row r="90" spans="1:9">
      <c r="A90" s="53" t="s">
        <v>118</v>
      </c>
      <c r="B90" s="63">
        <v>16160.449329384001</v>
      </c>
      <c r="C90" s="77" t="str">
        <f t="shared" si="2"/>
        <v>E</v>
      </c>
      <c r="D90" s="81" t="str">
        <f t="shared" si="1"/>
        <v>enero 2021</v>
      </c>
      <c r="E90" s="82">
        <f t="shared" si="3"/>
        <v>22753.55772759</v>
      </c>
    </row>
    <row r="91" spans="1:9">
      <c r="A91" s="53" t="s">
        <v>119</v>
      </c>
      <c r="B91" s="63">
        <v>17368.389882903</v>
      </c>
      <c r="C91" s="77" t="str">
        <f t="shared" si="2"/>
        <v>F</v>
      </c>
      <c r="D91" s="81" t="str">
        <f t="shared" si="1"/>
        <v>febrero 2021</v>
      </c>
      <c r="E91" s="82">
        <f t="shared" si="3"/>
        <v>19213.729911914001</v>
      </c>
    </row>
    <row r="92" spans="1:9">
      <c r="A92" s="53" t="s">
        <v>120</v>
      </c>
      <c r="B92" s="63">
        <v>18362.470596456002</v>
      </c>
      <c r="C92" s="77" t="str">
        <f t="shared" si="2"/>
        <v>M</v>
      </c>
      <c r="D92" s="81" t="str">
        <f t="shared" si="1"/>
        <v>marzo 2021</v>
      </c>
      <c r="E92" s="82">
        <f t="shared" si="3"/>
        <v>20740.701549640002</v>
      </c>
    </row>
    <row r="93" spans="1:9">
      <c r="A93" s="53" t="s">
        <v>121</v>
      </c>
      <c r="B93" s="63">
        <v>21947.259823193999</v>
      </c>
      <c r="C93" s="77" t="str">
        <f t="shared" si="2"/>
        <v>A</v>
      </c>
      <c r="D93" s="81" t="str">
        <f t="shared" si="1"/>
        <v>abril 2021</v>
      </c>
      <c r="E93" s="82">
        <f t="shared" si="3"/>
        <v>18915.393726295999</v>
      </c>
    </row>
    <row r="94" spans="1:9">
      <c r="A94" s="53" t="s">
        <v>122</v>
      </c>
      <c r="B94" s="63">
        <v>20745.843456404</v>
      </c>
      <c r="C94" s="77" t="str">
        <f t="shared" si="2"/>
        <v>M</v>
      </c>
      <c r="D94" s="81" t="str">
        <f t="shared" si="1"/>
        <v>mayo 2021</v>
      </c>
      <c r="E94" s="82">
        <f t="shared" si="3"/>
        <v>19296.112398976002</v>
      </c>
    </row>
    <row r="95" spans="1:9">
      <c r="A95" s="53" t="s">
        <v>124</v>
      </c>
      <c r="B95" s="63">
        <v>19374.545052672001</v>
      </c>
      <c r="C95" s="77" t="str">
        <f t="shared" si="2"/>
        <v>J</v>
      </c>
      <c r="D95" s="81" t="str">
        <f t="shared" si="1"/>
        <v>junio 2021</v>
      </c>
      <c r="E95" s="82">
        <f t="shared" si="3"/>
        <v>19598.383325727998</v>
      </c>
    </row>
    <row r="96" spans="1:9">
      <c r="A96" s="53" t="s">
        <v>125</v>
      </c>
      <c r="B96" s="63">
        <v>19617.864228332</v>
      </c>
      <c r="C96" s="77" t="str">
        <f t="shared" si="2"/>
        <v>J</v>
      </c>
      <c r="D96" s="81" t="str">
        <f t="shared" si="1"/>
        <v>julio 2021</v>
      </c>
      <c r="E96" s="82">
        <f t="shared" si="3"/>
        <v>21581.642629954</v>
      </c>
    </row>
    <row r="97" spans="1:5">
      <c r="A97" s="53" t="s">
        <v>126</v>
      </c>
      <c r="B97" s="63">
        <v>19650.360050158</v>
      </c>
      <c r="C97" s="77" t="str">
        <f t="shared" si="2"/>
        <v>A</v>
      </c>
      <c r="D97" s="81" t="str">
        <f t="shared" si="1"/>
        <v>agosto 2021</v>
      </c>
      <c r="E97" s="82">
        <f t="shared" si="3"/>
        <v>20660.576296340001</v>
      </c>
    </row>
    <row r="98" spans="1:5">
      <c r="A98" s="53" t="s">
        <v>127</v>
      </c>
      <c r="B98" s="63">
        <v>21302.170343446</v>
      </c>
      <c r="C98" s="77" t="str">
        <f t="shared" si="2"/>
        <v>S</v>
      </c>
      <c r="D98" s="81" t="str">
        <f t="shared" si="1"/>
        <v>septiembre 2021</v>
      </c>
      <c r="E98" s="82">
        <f t="shared" si="3"/>
        <v>19669.459694279001</v>
      </c>
    </row>
    <row r="99" spans="1:5">
      <c r="A99" s="53" t="s">
        <v>128</v>
      </c>
      <c r="B99" s="63">
        <v>22753.55772759</v>
      </c>
      <c r="C99" s="77" t="str">
        <f t="shared" si="2"/>
        <v>O</v>
      </c>
      <c r="D99" s="81" t="str">
        <f t="shared" si="1"/>
        <v>octubre 2021</v>
      </c>
      <c r="E99" s="82">
        <f t="shared" si="3"/>
        <v>18985.552829442</v>
      </c>
    </row>
    <row r="100" spans="1:5">
      <c r="A100" s="53" t="s">
        <v>129</v>
      </c>
      <c r="B100" s="63">
        <v>19213.729911914001</v>
      </c>
      <c r="C100" s="77" t="str">
        <f t="shared" si="2"/>
        <v>N</v>
      </c>
      <c r="D100" s="81" t="str">
        <f t="shared" si="1"/>
        <v>noviembre 2021</v>
      </c>
      <c r="E100" s="82">
        <f t="shared" si="3"/>
        <v>20289.534024413999</v>
      </c>
    </row>
    <row r="101" spans="1:5">
      <c r="A101" s="53" t="s">
        <v>131</v>
      </c>
      <c r="B101" s="63">
        <v>20740.701549640002</v>
      </c>
      <c r="C101" s="77" t="str">
        <f t="shared" si="2"/>
        <v>D</v>
      </c>
      <c r="D101" s="81" t="str">
        <f t="shared" si="1"/>
        <v>diciembre 2021</v>
      </c>
      <c r="E101" s="82">
        <f t="shared" si="3"/>
        <v>20841.076042528999</v>
      </c>
    </row>
    <row r="102" spans="1:5">
      <c r="A102" s="53" t="s">
        <v>132</v>
      </c>
      <c r="B102" s="63">
        <v>18915.393726295999</v>
      </c>
      <c r="C102" s="77" t="str">
        <f t="shared" si="2"/>
        <v>E</v>
      </c>
      <c r="D102" s="81" t="str">
        <f t="shared" si="1"/>
        <v>enero 2022</v>
      </c>
      <c r="E102" s="82">
        <f t="shared" si="3"/>
        <v>21510.809577135999</v>
      </c>
    </row>
    <row r="103" spans="1:5">
      <c r="A103" s="53" t="s">
        <v>133</v>
      </c>
      <c r="B103" s="63">
        <v>19296.112398976002</v>
      </c>
      <c r="C103" s="77" t="str">
        <f t="shared" si="2"/>
        <v>F</v>
      </c>
      <c r="D103" s="81" t="str">
        <f t="shared" si="1"/>
        <v>febrero 2022</v>
      </c>
      <c r="E103" s="82">
        <f t="shared" si="3"/>
        <v>19106.974609944002</v>
      </c>
    </row>
    <row r="104" spans="1:5">
      <c r="A104" s="53" t="s">
        <v>134</v>
      </c>
      <c r="B104" s="63">
        <v>19598.383325727998</v>
      </c>
      <c r="C104" s="77" t="str">
        <f t="shared" si="2"/>
        <v>M</v>
      </c>
      <c r="D104" s="81" t="str">
        <f t="shared" si="1"/>
        <v>marzo 2022</v>
      </c>
      <c r="E104" s="82">
        <f t="shared" si="3"/>
        <v>20280.024897750001</v>
      </c>
    </row>
    <row r="105" spans="1:5">
      <c r="A105" s="53" t="s">
        <v>135</v>
      </c>
      <c r="B105" s="63">
        <v>21581.642629954</v>
      </c>
      <c r="C105" s="77" t="str">
        <f t="shared" si="2"/>
        <v>A</v>
      </c>
      <c r="D105" s="81" t="str">
        <f t="shared" si="1"/>
        <v>abril 2022</v>
      </c>
      <c r="E105" s="82">
        <f t="shared" si="3"/>
        <v>18422.815962887998</v>
      </c>
    </row>
    <row r="106" spans="1:5">
      <c r="A106" s="53" t="s">
        <v>137</v>
      </c>
      <c r="B106" s="63">
        <v>20660.576296340001</v>
      </c>
      <c r="C106" s="77" t="str">
        <f t="shared" si="2"/>
        <v>M</v>
      </c>
      <c r="D106" s="81" t="str">
        <f t="shared" si="1"/>
        <v>mayo 2022</v>
      </c>
      <c r="E106" s="82">
        <f t="shared" si="3"/>
        <v>19117.721967549998</v>
      </c>
    </row>
    <row r="107" spans="1:5">
      <c r="A107" s="53" t="s">
        <v>138</v>
      </c>
      <c r="B107" s="63">
        <v>19669.459694279001</v>
      </c>
      <c r="C107" s="77" t="str">
        <f t="shared" si="2"/>
        <v>J</v>
      </c>
      <c r="D107" s="81" t="str">
        <f t="shared" si="1"/>
        <v>junio 2022</v>
      </c>
      <c r="E107" s="82">
        <f t="shared" si="3"/>
        <v>20015.585046946999</v>
      </c>
    </row>
    <row r="108" spans="1:5">
      <c r="A108" s="53" t="s">
        <v>139</v>
      </c>
      <c r="B108" s="63">
        <v>18985.552829442</v>
      </c>
      <c r="C108" s="77" t="str">
        <f t="shared" si="2"/>
        <v>J</v>
      </c>
      <c r="D108" s="81" t="str">
        <f t="shared" si="1"/>
        <v>julio 2022</v>
      </c>
      <c r="E108" s="82">
        <f t="shared" si="3"/>
        <v>22127.549007079</v>
      </c>
    </row>
    <row r="109" spans="1:5">
      <c r="A109" s="53" t="s">
        <v>141</v>
      </c>
      <c r="B109" s="63">
        <v>20289.534024413999</v>
      </c>
      <c r="C109" s="77" t="str">
        <f t="shared" si="2"/>
        <v>A</v>
      </c>
      <c r="D109" s="81" t="str">
        <f t="shared" si="1"/>
        <v>agosto 2022</v>
      </c>
      <c r="E109" s="82">
        <f t="shared" si="3"/>
        <v>20445.227530894001</v>
      </c>
    </row>
    <row r="110" spans="1:5">
      <c r="A110" s="53" t="s">
        <v>143</v>
      </c>
      <c r="B110" s="63">
        <v>20841.076042528999</v>
      </c>
      <c r="C110" s="77" t="str">
        <f t="shared" si="2"/>
        <v>S</v>
      </c>
      <c r="D110" s="81" t="str">
        <f>TEXT(EDATE(D111,-1),"mmmm aaaa")</f>
        <v>septiembre 2022</v>
      </c>
      <c r="E110" s="82">
        <f t="shared" si="3"/>
        <v>18948.398634450001</v>
      </c>
    </row>
    <row r="111" spans="1:5" ht="15" thickBot="1">
      <c r="A111" s="53" t="s">
        <v>145</v>
      </c>
      <c r="B111" s="63">
        <v>21510.809577135999</v>
      </c>
      <c r="C111" s="78" t="str">
        <f t="shared" si="2"/>
        <v>O</v>
      </c>
      <c r="D111" s="83" t="str">
        <f>A2</f>
        <v>Octubre 2022</v>
      </c>
      <c r="E111" s="84">
        <f t="shared" si="3"/>
        <v>18088.576774262001</v>
      </c>
    </row>
    <row r="112" spans="1:5">
      <c r="A112" s="53" t="s">
        <v>147</v>
      </c>
      <c r="B112" s="63">
        <v>19106.974609944002</v>
      </c>
    </row>
    <row r="113" spans="1:4">
      <c r="A113" s="53" t="s">
        <v>150</v>
      </c>
      <c r="B113" s="63">
        <v>20280.024897750001</v>
      </c>
    </row>
    <row r="114" spans="1:4">
      <c r="A114" s="53" t="s">
        <v>152</v>
      </c>
      <c r="B114" s="63">
        <v>18422.815962887998</v>
      </c>
    </row>
    <row r="115" spans="1:4">
      <c r="A115" s="53" t="s">
        <v>154</v>
      </c>
      <c r="B115" s="63">
        <v>19117.721967549998</v>
      </c>
      <c r="C115"/>
      <c r="D115"/>
    </row>
    <row r="116" spans="1:4">
      <c r="A116" s="53" t="s">
        <v>156</v>
      </c>
      <c r="B116" s="63">
        <v>20015.585046946999</v>
      </c>
      <c r="C116"/>
      <c r="D116"/>
    </row>
    <row r="117" spans="1:4">
      <c r="A117" s="53" t="s">
        <v>158</v>
      </c>
      <c r="B117" s="63">
        <v>22127.549007079</v>
      </c>
      <c r="C117"/>
      <c r="D117"/>
    </row>
    <row r="118" spans="1:4">
      <c r="A118" s="53" t="s">
        <v>160</v>
      </c>
      <c r="B118" s="63">
        <v>20445.227530894001</v>
      </c>
      <c r="C118"/>
      <c r="D118"/>
    </row>
    <row r="119" spans="1:4">
      <c r="A119" s="53" t="s">
        <v>163</v>
      </c>
      <c r="B119" s="63">
        <v>18948.398634450001</v>
      </c>
      <c r="C119"/>
      <c r="D119"/>
    </row>
    <row r="120" spans="1:4">
      <c r="A120" s="53" t="s">
        <v>165</v>
      </c>
      <c r="B120" s="63">
        <v>18088.576774262001</v>
      </c>
      <c r="C120"/>
      <c r="D120"/>
    </row>
    <row r="121" spans="1:4">
      <c r="A121" s="53" t="s">
        <v>201</v>
      </c>
      <c r="B121" s="63">
        <v>6512.0708000000004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25112.587200000002</v>
      </c>
      <c r="C129" s="55">
        <v>1</v>
      </c>
      <c r="D129" s="62">
        <v>537.73700059999999</v>
      </c>
      <c r="E129" s="87">
        <f>MAX(D129:D159)</f>
        <v>642.84753899999998</v>
      </c>
    </row>
    <row r="130" spans="1:5">
      <c r="A130" s="53" t="s">
        <v>170</v>
      </c>
      <c r="B130" s="62">
        <v>24913.142400000001</v>
      </c>
      <c r="C130" s="55">
        <v>2</v>
      </c>
      <c r="D130" s="62">
        <v>498.97252379999998</v>
      </c>
    </row>
    <row r="131" spans="1:5">
      <c r="A131" s="53" t="s">
        <v>171</v>
      </c>
      <c r="B131" s="62">
        <v>29800.704000000002</v>
      </c>
      <c r="C131" s="55">
        <v>3</v>
      </c>
      <c r="D131" s="62">
        <v>603.86533349800004</v>
      </c>
    </row>
    <row r="132" spans="1:5">
      <c r="A132" s="53" t="s">
        <v>172</v>
      </c>
      <c r="B132" s="62">
        <v>29972.355</v>
      </c>
      <c r="C132" s="55">
        <v>4</v>
      </c>
      <c r="D132" s="62">
        <v>625.88423599999999</v>
      </c>
    </row>
    <row r="133" spans="1:5">
      <c r="A133" s="53" t="s">
        <v>173</v>
      </c>
      <c r="B133" s="62">
        <v>30100.31</v>
      </c>
      <c r="C133" s="55">
        <v>5</v>
      </c>
      <c r="D133" s="62">
        <v>627.16650245000005</v>
      </c>
    </row>
    <row r="134" spans="1:5">
      <c r="A134" s="53" t="s">
        <v>174</v>
      </c>
      <c r="B134" s="62">
        <v>30215.405999999999</v>
      </c>
      <c r="C134" s="55">
        <v>6</v>
      </c>
      <c r="D134" s="62">
        <v>633.38925400000005</v>
      </c>
    </row>
    <row r="135" spans="1:5">
      <c r="A135" s="53" t="s">
        <v>175</v>
      </c>
      <c r="B135" s="62">
        <v>29363.688999999998</v>
      </c>
      <c r="C135" s="55">
        <v>7</v>
      </c>
      <c r="D135" s="62">
        <v>625.02444760000003</v>
      </c>
    </row>
    <row r="136" spans="1:5">
      <c r="A136" s="53" t="s">
        <v>176</v>
      </c>
      <c r="B136" s="62">
        <v>25460.1842</v>
      </c>
      <c r="C136" s="55">
        <v>8</v>
      </c>
      <c r="D136" s="62">
        <v>549.94948160000001</v>
      </c>
    </row>
    <row r="137" spans="1:5">
      <c r="A137" s="53" t="s">
        <v>177</v>
      </c>
      <c r="B137" s="62">
        <v>24831.279999999999</v>
      </c>
      <c r="C137" s="55">
        <v>9</v>
      </c>
      <c r="D137" s="62">
        <v>503.36774700000001</v>
      </c>
    </row>
    <row r="138" spans="1:5">
      <c r="A138" s="53" t="s">
        <v>178</v>
      </c>
      <c r="B138" s="62">
        <v>29495.356</v>
      </c>
      <c r="C138" s="55">
        <v>10</v>
      </c>
      <c r="D138" s="62">
        <v>604.25357380000003</v>
      </c>
    </row>
    <row r="139" spans="1:5">
      <c r="A139" s="53" t="s">
        <v>179</v>
      </c>
      <c r="B139" s="62">
        <v>28894.665000000001</v>
      </c>
      <c r="C139" s="55">
        <v>11</v>
      </c>
      <c r="D139" s="62">
        <v>613.96183499999995</v>
      </c>
    </row>
    <row r="140" spans="1:5">
      <c r="A140" s="53" t="s">
        <v>180</v>
      </c>
      <c r="B140" s="62">
        <v>24905.068800000001</v>
      </c>
      <c r="C140" s="55">
        <v>12</v>
      </c>
      <c r="D140" s="62">
        <v>520.67580421000002</v>
      </c>
    </row>
    <row r="141" spans="1:5">
      <c r="A141" s="53" t="s">
        <v>181</v>
      </c>
      <c r="B141" s="62">
        <v>29470.393800000002</v>
      </c>
      <c r="C141" s="55">
        <v>13</v>
      </c>
      <c r="D141" s="62">
        <v>601.0530804</v>
      </c>
    </row>
    <row r="142" spans="1:5">
      <c r="A142" s="53" t="s">
        <v>182</v>
      </c>
      <c r="B142" s="62">
        <v>28883.657999999999</v>
      </c>
      <c r="C142" s="55">
        <v>14</v>
      </c>
      <c r="D142" s="62">
        <v>613.50542854399998</v>
      </c>
    </row>
    <row r="143" spans="1:5">
      <c r="A143" s="53" t="s">
        <v>183</v>
      </c>
      <c r="B143" s="62">
        <v>25212.23</v>
      </c>
      <c r="C143" s="55">
        <v>15</v>
      </c>
      <c r="D143" s="62">
        <v>540.40887599999996</v>
      </c>
    </row>
    <row r="144" spans="1:5">
      <c r="A144" s="53" t="s">
        <v>184</v>
      </c>
      <c r="B144" s="62">
        <v>25252.850999999999</v>
      </c>
      <c r="C144" s="55">
        <v>16</v>
      </c>
      <c r="D144" s="62">
        <v>503.47730039999999</v>
      </c>
    </row>
    <row r="145" spans="1:5">
      <c r="A145" s="53" t="s">
        <v>185</v>
      </c>
      <c r="B145" s="62">
        <v>29882.387999999999</v>
      </c>
      <c r="C145" s="55">
        <v>17</v>
      </c>
      <c r="D145" s="62">
        <v>604.83212288000004</v>
      </c>
    </row>
    <row r="146" spans="1:5">
      <c r="A146" s="53" t="s">
        <v>186</v>
      </c>
      <c r="B146" s="62">
        <v>30341.69168</v>
      </c>
      <c r="C146" s="55">
        <v>18</v>
      </c>
      <c r="D146" s="62">
        <v>625.87262796000005</v>
      </c>
    </row>
    <row r="147" spans="1:5">
      <c r="A147" s="53" t="s">
        <v>187</v>
      </c>
      <c r="B147" s="62">
        <v>30608.688999999998</v>
      </c>
      <c r="C147" s="55">
        <v>19</v>
      </c>
      <c r="D147" s="62">
        <v>637.34661800000003</v>
      </c>
    </row>
    <row r="148" spans="1:5">
      <c r="A148" s="53" t="s">
        <v>188</v>
      </c>
      <c r="B148" s="62">
        <v>30685.430400000001</v>
      </c>
      <c r="C148" s="55">
        <v>20</v>
      </c>
      <c r="D148" s="62">
        <v>642.84753899999998</v>
      </c>
    </row>
    <row r="149" spans="1:5">
      <c r="A149" s="53" t="s">
        <v>189</v>
      </c>
      <c r="B149" s="62">
        <v>29508.755000000001</v>
      </c>
      <c r="C149" s="55">
        <v>21</v>
      </c>
      <c r="D149" s="62">
        <v>630.97079059999999</v>
      </c>
    </row>
    <row r="150" spans="1:5">
      <c r="A150" s="53" t="s">
        <v>190</v>
      </c>
      <c r="B150" s="62">
        <v>25692.8246</v>
      </c>
      <c r="C150" s="55">
        <v>22</v>
      </c>
      <c r="D150" s="62">
        <v>547.16839035999999</v>
      </c>
    </row>
    <row r="151" spans="1:5">
      <c r="A151" s="53" t="s">
        <v>191</v>
      </c>
      <c r="B151" s="62">
        <v>25526.292000000001</v>
      </c>
      <c r="C151" s="55">
        <v>23</v>
      </c>
      <c r="D151" s="62">
        <v>513.37157588000002</v>
      </c>
    </row>
    <row r="152" spans="1:5">
      <c r="A152" s="53" t="s">
        <v>192</v>
      </c>
      <c r="B152" s="62">
        <v>29955.755000000001</v>
      </c>
      <c r="C152" s="55">
        <v>24</v>
      </c>
      <c r="D152" s="62">
        <v>604.95007720000001</v>
      </c>
    </row>
    <row r="153" spans="1:5">
      <c r="A153" s="53" t="s">
        <v>193</v>
      </c>
      <c r="B153" s="62">
        <v>30298.727999999999</v>
      </c>
      <c r="C153" s="55">
        <v>25</v>
      </c>
      <c r="D153" s="62">
        <v>622.66347171999996</v>
      </c>
    </row>
    <row r="154" spans="1:5">
      <c r="A154" s="53" t="s">
        <v>194</v>
      </c>
      <c r="B154" s="62">
        <v>30294.857</v>
      </c>
      <c r="C154" s="55">
        <v>26</v>
      </c>
      <c r="D154" s="62">
        <v>628.22367859999997</v>
      </c>
    </row>
    <row r="155" spans="1:5">
      <c r="A155" s="53" t="s">
        <v>195</v>
      </c>
      <c r="B155" s="62">
        <v>30236.973999999998</v>
      </c>
      <c r="C155" s="55">
        <v>27</v>
      </c>
      <c r="D155" s="62">
        <v>622.48776248800004</v>
      </c>
    </row>
    <row r="156" spans="1:5">
      <c r="A156" s="53" t="s">
        <v>196</v>
      </c>
      <c r="B156" s="62">
        <v>28884.44</v>
      </c>
      <c r="C156" s="55">
        <v>28</v>
      </c>
      <c r="D156" s="62">
        <v>611.70144932000005</v>
      </c>
    </row>
    <row r="157" spans="1:5">
      <c r="A157" s="53" t="s">
        <v>197</v>
      </c>
      <c r="B157" s="62">
        <v>25170.687000000002</v>
      </c>
      <c r="C157" s="55">
        <v>29</v>
      </c>
      <c r="D157" s="62">
        <v>534.00153839999996</v>
      </c>
      <c r="E157"/>
    </row>
    <row r="158" spans="1:5">
      <c r="A158" s="53" t="s">
        <v>198</v>
      </c>
      <c r="B158" s="62">
        <v>23854.741999999998</v>
      </c>
      <c r="C158" s="55">
        <v>30</v>
      </c>
      <c r="D158" s="62">
        <v>510.32727455999998</v>
      </c>
      <c r="E158"/>
    </row>
    <row r="159" spans="1:5">
      <c r="A159" s="53" t="s">
        <v>166</v>
      </c>
      <c r="B159" s="62">
        <v>26461.102999999999</v>
      </c>
      <c r="C159" s="55">
        <v>31</v>
      </c>
      <c r="D159" s="62">
        <v>549.11943239200002</v>
      </c>
      <c r="E159"/>
    </row>
    <row r="160" spans="1:5">
      <c r="A160"/>
      <c r="C160"/>
      <c r="D160" s="88">
        <v>654.72223951199999</v>
      </c>
      <c r="E160" s="118">
        <f>(MAX(D129:D159)/D160-1)*100</f>
        <v>-1.8137004970002035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165</v>
      </c>
      <c r="B166" s="63">
        <v>31442</v>
      </c>
      <c r="C166" s="120" t="s">
        <v>205</v>
      </c>
      <c r="D166" s="88">
        <v>31908</v>
      </c>
      <c r="E166" s="118">
        <f>(B166/D166-1)*100</f>
        <v>-1.4604487902720287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136</v>
      </c>
    </row>
    <row r="174" spans="1:5">
      <c r="A174" s="55">
        <v>2022</v>
      </c>
      <c r="B174" s="63">
        <v>37926</v>
      </c>
      <c r="C174" s="120" t="s">
        <v>148</v>
      </c>
      <c r="D174" s="63">
        <v>38284</v>
      </c>
      <c r="E174" s="120" t="s">
        <v>161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oct-22</v>
      </c>
      <c r="B187" s="73" t="str">
        <f>IF(B163="Invierno","",B166)</f>
        <v/>
      </c>
      <c r="C187" s="73">
        <f>IF(B163="Invierno",B166,"")</f>
        <v>31442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20 octubre (20:37 h)</v>
      </c>
    </row>
    <row r="188" spans="1:6" ht="15">
      <c r="D188" s="124"/>
      <c r="E188" s="124" t="str">
        <f>CONCATENATE(MID(E187,1,FIND(" ",E187)+3)," ",MID(E187,FIND("(",E187)+1,7))</f>
        <v>20 oct 20:37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2022-11-14T18:05:45Z</dcterms:modified>
</cp:coreProperties>
</file>