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NOV\INF_ELABORADA\"/>
    </mc:Choice>
  </mc:AlternateContent>
  <xr:revisionPtr revIDLastSave="0" documentId="13_ncr:1_{655DA803-5A1E-4CDF-8E31-0A3B366A7D32}" xr6:coauthVersionLast="47" xr6:coauthVersionMax="47" xr10:uidLastSave="{00000000-0000-0000-0000-000000000000}"/>
  <bookViews>
    <workbookView xWindow="3030" yWindow="3030" windowWidth="21600" windowHeight="11385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Dat_01!$A$4:$J$25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B186" i="10" l="1"/>
  <c r="D186" i="10"/>
  <c r="D185" i="10"/>
  <c r="C187" i="10"/>
  <c r="E187" i="10" s="1"/>
  <c r="E188" i="10" s="1"/>
  <c r="E160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<sst xmlns="http://schemas.openxmlformats.org/spreadsheetml/2006/main" count="343" uniqueCount="212">
  <si>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</si>
  <si>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</si>
  <si>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</si>
  <si>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</si>
  <si>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</si>
  <si>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</si>
  <si>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</si>
  <si>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</si>
  <si>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</si>
  <si>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</si>
  <si>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</si>
  <si>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</si>
  <si>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</si>
  <si>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</si>
  <si>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</si>
  <si>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</si>
  <si>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</si>
  <si>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</si>
  <si>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</si>
  <si>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</si>
  <si>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</si>
  <si>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</si>
  <si>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</si>
  <si>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</si>
  <si>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</si>
  <si>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</si>
  <si>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</si>
  <si>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</si>
  <si>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</si>
  <si>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</si>
  <si>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</si>
  <si>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</si>
  <si>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</si>
  <si>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</si>
  <si>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</si>
  <si>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</si>
  <si>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</si>
  <si>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</si>
  <si>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</si>
  <si>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</si>
  <si>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</si>
  <si>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</si>
  <si>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</si>
  <si>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</si>
  <si>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</si>
  <si>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</si>
  <si>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</si>
  <si>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</si>
  <si>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</si>
  <si>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</si>
  <si>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</si>
  <si>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</si>
  <si>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</si>
  <si>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</si>
  <si>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</si>
  <si>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</si>
  <si>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</si>
  <si>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</si>
  <si>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</si>
  <si>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</si>
  <si>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</si>
  <si>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</si>
  <si>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</si>
  <si>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</si>
  <si>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</si>
  <si>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</si>
  <si>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</si>
  <si>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</si>
  <si>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</si>
  <si>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</si>
  <si>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</si>
  <si>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</si>
  <si>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</si>
  <si>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</si>
  <si>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</si>
  <si>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</si>
  <si>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</si>
  <si>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</si>
  <si>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</si>
  <si>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</si>
  <si>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</si>
  <si>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</si>
  <si>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</si>
  <si>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</si>
  <si>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</si>
  <si>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</si>
  <si>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</si>
  <si>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</si>
  <si>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</si>
  <si>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</si>
  <si>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</si>
  <si>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</si>
  <si>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</si>
  <si>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</si>
  <si>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</si>
  <si>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</si>
  <si>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</si>
  <si>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</si>
  <si>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</si>
  <si>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</si>
  <si>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</si>
  <si>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</si>
  <si>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</si>
  <si>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</si>
  <si>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</si>
  <si>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</si>
  <si>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</si>
  <si>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</si>
  <si>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</si>
  <si>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</si>
  <si>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</si>
  <si>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</si>
  <si>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</si>
  <si>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</si>
  <si>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</si>
  <si>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</si>
  <si>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</si>
  <si>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</si>
  <si>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</si>
  <si>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</si>
  <si>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</si>
  <si>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</si>
  <si>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</si>
  <si>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</si>
  <si>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</si>
  <si>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</si>
  <si>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</si>
  <si>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</si>
  <si>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</si>
  <si>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</si>
  <si>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</si>
  <si>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</si>
  <si>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</si>
  <si>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</si>
  <si>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</si>
  <si>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</si>
  <si>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</si>
  <si>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</si>
  <si>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</si>
  <si>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</si>
  <si>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</si>
  <si>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30/11/2022</t>
  </si>
  <si>
    <t>Diciembre 2022</t>
  </si>
  <si>
    <t>31/12/2022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</si>
  <si>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</si>
  <si>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</si>
  <si>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</si>
  <si>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</si>
  <si>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</si>
  <si>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</si>
  <si>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</si>
  <si>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</si>
  <si>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</si>
  <si>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</si>
  <si>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</si>
  <si>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</si>
  <si>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</si>
  <si>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</si>
  <si>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</si>
  <si>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</si>
  <si>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</si>
  <si>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</si>
  <si>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</si>
  <si>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</si>
  <si>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</si>
  <si>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</si>
  <si>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</si>
  <si>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ut="12/04/2023 13:10:28"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msgID="7CDD41F411EE92A6CD8C0080EF75E5A6"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nrr="2815" nrc="186"&gt;&lt;pg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</si>
  <si>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</si>
  <si>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</si>
  <si>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</si>
  <si>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</si>
  <si>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</si>
  <si>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</si>
  <si>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</si>
  <si>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</si>
  <si>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</si>
  <si>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</si>
  <si>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</si>
  <si>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</si>
  <si>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</si>
  <si>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</si>
  <si>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</si>
  <si>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</si>
  <si>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</si>
  <si>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</si>
  <si>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</si>
  <si>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</si>
  <si>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</si>
  <si>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</si>
  <si>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</si>
  <si>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</si>
  <si>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</si>
  <si>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</si>
  <si>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</si>
  <si>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</si>
  <si>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</si>
  <si>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</si>
  <si>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ut="12/04/2023 13:10:32"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msgID="7CE42C4E11EE92A6CD8C0080EFF5E6A7"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nrr="2756" nrc="364"&gt;&lt;pg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</si>
  <si>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ut="12/04/2023 13:10:36"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msgID="7CE4FD5E11EE92A6CD8C0080EFE5C7A9"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</si>
  <si>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27/11/2023 20:48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</si>
  <si>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ut="12/04/2023 13:10:39"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msgID="7CDE309711EE92A6CD8C0080EF0507A9"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nrr="95" nrc="190"&gt;&lt;pg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</si>
  <si>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ut="12/04/2023 13:11:23"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msgID="9DE2E23311EE92A6CD8C0080EFF5E6A7"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nrr="2818" nrc="95"&gt;&lt;pg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</si>
  <si>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ut="12/04/2023 13:11:54"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msgID="9DE2F57511EE92A6CD8C0080EFD5A7A9"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nrr="2849" nrc="96"&gt;&lt;pg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</si>
  <si>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li="FUEPERRO" am="s" /&gt;&lt;lu ut="12/04/2023 13:12:27"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msgID="C482650C11EE92A6CD8C0080EF0507A9"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nrr="15" nrc="20"&gt;&lt;pg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</si>
  <si>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ut="12/04/2023 13:13:05"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msgID="DBC8B62611EE92A6CD8C0080EF2546A7"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nrr="92" nrc="368"&gt;&lt;pg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</si>
  <si>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li="FUEPERRO" am="s" /&gt;&lt;lu ut="12/04/2023 13:14:18"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msgID="F8634F5811EE92A6CD8C0080EFC587A9"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nrr="835" nrc="924"&gt;&lt;pg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</si>
  <si>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ut="12/04/2023 13:15:41" si="2.00000001a408d6747d0e1a272afb798f5a03084daf8dddda91ba411a211d545ba14050068ea6595ed0814a5b8456078d5847d0cacea2dfd99afdf775997a2121da00e881fd6ed6bfc17f4b519f8194153b118dc64c1a2f40f3958471278411273cb42d4166b5c040beff59606580a4c652a0a480fd8662fd2a5d706369e5f9c7cbdc3c4a558e465ebb7058c9ae7813b3bd68d01faa9d3aa8afea6cb470e93e07328e.p.3082.0.1.Europe/Madrid.upriv*_1*_pidn2*_8*_session*-lat*_1.00000001427dec6ed18c05af07214fe24041f4e6b5ee3e727580f258aa6c944d2bfb29aa55b2d1690b2bc9ae806d31f14575ac76efddca1e.00000001669e820895ec4bf5f5f4c680a3dc26c7b5ee3e7234848fd8049f6e2e5bd4559be4b1e91f6855bb8120e260aab3b1b87ab647cf98.0.1.1.BDEbi.D066E1C611E6257C10D00080EF253B44.0-3082.1.1_-0.1.0_-3082.1.1_5.5.0.*0.00000001cd11384790beb7a5887073833d476555c911585a8e0ed61ee6730d6eff86321b1676b031.0.23.11*.2*.0400*.31152J.e.00000001c95c449ab3ca717274fe3812f5252e08c911585a6c20dd714bee9bae4a19b3b57d1e85b7.0.10*.131*.122*.122.0.0" msgID="2ABDE78811EE92A762F40080EF8571EB"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nrr="1647" nrc="900"&gt;&lt;pg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</si>
  <si>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Diciembre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</si>
  <si>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ut="12/04/2023 13:30:01"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msgID="5E45F5AA11EE92A7CD8C0080EFA546A8"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nrr="2731" nrc="89"&gt;&lt;pg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</si>
  <si>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a93645a02da149bcba6f9e5780e3f0b4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</si>
  <si>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ut="12/04/2023 14:24:02" si="2.00000001c2b296a39acab8cbb8edaa40256accafd1d78ef2e14a8f47c1a52c6d4ae84c452ae4eb9479d95cb16d8385b2d76993de3aef9b73fb434fe3626d6c4afc6f29db02aaebcd03e4e041e083046482fe3021ca505c09dce29d11388c4c62dfbce593d9f088106b7986e2ef9a933209bd8da34dc18f0cba71bf7f4fb83a2e5b1e749878835e0c3e2db940dd1f4c670035df45461307b51250fe0c5f212f6ce193.p.3082.0.1.Europe/Madrid.upriv*_1*_pidn2*_8*_session*-lat*_1.00000001eec257d676ebaaa2b1ad642fb813299ab5ee3e7235a2e257726ce6f9d5ea7fa4a054995a6bfe844f2cd484d2cb3182f0ff529efe.0000000188d66b9f0b547932a0df21bf52c5e0d5b5ee3e72809438298276e39ade4006081a6da5e3240609d71fbecb936a7063061a230229.0.1.1.BDEbi.D066E1C611E6257C10D00080EF253B44.0-3082.1.1_-0.1.0_-3082.1.1_5.5.0.*0.0000000100fa56962a803563b681e0905fb0b4e2c911585a6ed4e605b3cdbea13e2cc14fe51c091c.0.23.11*.2*.0400*.31152J.e.000000012c9a5ea6f9954a3b17540fc04920200ac911585adf344a512d8b187a0d46d65c6872a767.0.10*.131*.122*.122.0.0" msgID="EF453FE211EE92ADCD8C0080EF65C6A8"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nrr="1698" nrc="732"&gt;&lt;pg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</si>
</sst>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2.0100000000000001E-3</c:v>
                </c:pt>
                <c:pt idx="1">
                  <c:v>2.97E-3</c:v>
                </c:pt>
                <c:pt idx="2">
                  <c:v>7.3099999999999997E-3</c:v>
                </c:pt>
                <c:pt idx="3">
                  <c:v>-1.6000000000000001E-4</c:v>
                </c:pt>
                <c:pt idx="4">
                  <c:v>-6.2E-4</c:v>
                </c:pt>
                <c:pt idx="5">
                  <c:v>-6.5700000000000003E-3</c:v>
                </c:pt>
                <c:pt idx="6">
                  <c:v>1.0499999999999999E-3</c:v>
                </c:pt>
                <c:pt idx="7">
                  <c:v>3.6900000000000001E-3</c:v>
                </c:pt>
                <c:pt idx="8">
                  <c:v>-1.2199999999999999E-3</c:v>
                </c:pt>
                <c:pt idx="9">
                  <c:v>-2.9E-4</c:v>
                </c:pt>
                <c:pt idx="10">
                  <c:v>-3.4399999999999999E-3</c:v>
                </c:pt>
                <c:pt idx="11">
                  <c:v>2.3900000000000002E-3</c:v>
                </c:pt>
                <c:pt idx="12">
                  <c:v>1.64E-3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-2.5610000000000001E-2</c:v>
                </c:pt>
                <c:pt idx="1">
                  <c:v>-7.7299999999999999E-3</c:v>
                </c:pt>
                <c:pt idx="2">
                  <c:v>4.3400000000000001E-3</c:v>
                </c:pt>
                <c:pt idx="3">
                  <c:v>2.3779999999999999E-2</c:v>
                </c:pt>
                <c:pt idx="4">
                  <c:v>-2.1569999999999999E-2</c:v>
                </c:pt>
                <c:pt idx="5">
                  <c:v>-1.3769999999999999E-2</c:v>
                </c:pt>
                <c:pt idx="6">
                  <c:v>-1.917E-2</c:v>
                </c:pt>
                <c:pt idx="7">
                  <c:v>-1.1220000000000001E-2</c:v>
                </c:pt>
                <c:pt idx="8">
                  <c:v>-2.3089999999999999E-2</c:v>
                </c:pt>
                <c:pt idx="9">
                  <c:v>9.3999999999999997E-4</c:v>
                </c:pt>
                <c:pt idx="10">
                  <c:v>-4.1700000000000001E-3</c:v>
                </c:pt>
                <c:pt idx="11">
                  <c:v>8.8500000000000002E-3</c:v>
                </c:pt>
                <c:pt idx="12">
                  <c:v>1.08E-3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-7.9390000000000002E-2</c:v>
                </c:pt>
                <c:pt idx="1">
                  <c:v>-7.6910000000000006E-2</c:v>
                </c:pt>
                <c:pt idx="2">
                  <c:v>-4.5769999999999998E-2</c:v>
                </c:pt>
                <c:pt idx="3">
                  <c:v>-1.1350000000000001E-2</c:v>
                </c:pt>
                <c:pt idx="4">
                  <c:v>-2.5250000000000002E-2</c:v>
                </c:pt>
                <c:pt idx="5">
                  <c:v>-5.4730000000000001E-2</c:v>
                </c:pt>
                <c:pt idx="6">
                  <c:v>-4.4560000000000002E-2</c:v>
                </c:pt>
                <c:pt idx="7">
                  <c:v>-6.7599999999999993E-2</c:v>
                </c:pt>
                <c:pt idx="8">
                  <c:v>-2.1780000000000001E-2</c:v>
                </c:pt>
                <c:pt idx="9">
                  <c:v>-1.898E-2</c:v>
                </c:pt>
                <c:pt idx="10">
                  <c:v>-3.0689999999999999E-2</c:v>
                </c:pt>
                <c:pt idx="11">
                  <c:v>6.9499999999999996E-3</c:v>
                </c:pt>
                <c:pt idx="12">
                  <c:v>2.6939999999999999E-2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-0.10299</c:v>
                </c:pt>
                <c:pt idx="1">
                  <c:v>-8.1670000000000006E-2</c:v>
                </c:pt>
                <c:pt idx="2">
                  <c:v>-3.4119999999999998E-2</c:v>
                </c:pt>
                <c:pt idx="3">
                  <c:v>1.227E-2</c:v>
                </c:pt>
                <c:pt idx="4">
                  <c:v>-4.7440000000000003E-2</c:v>
                </c:pt>
                <c:pt idx="5">
                  <c:v>-7.5069999999999998E-2</c:v>
                </c:pt>
                <c:pt idx="6">
                  <c:v>-6.268E-2</c:v>
                </c:pt>
                <c:pt idx="7">
                  <c:v>-7.5130000000000002E-2</c:v>
                </c:pt>
                <c:pt idx="8">
                  <c:v>-4.6089999999999999E-2</c:v>
                </c:pt>
                <c:pt idx="9">
                  <c:v>-1.8329999999999999E-2</c:v>
                </c:pt>
                <c:pt idx="10">
                  <c:v>-3.8300000000000001E-2</c:v>
                </c:pt>
                <c:pt idx="11">
                  <c:v>1.8190000000000001E-2</c:v>
                </c:pt>
                <c:pt idx="12">
                  <c:v>2.9659999999999999E-2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19.673421052599998</c:v>
                </c:pt>
                <c:pt idx="1">
                  <c:v>19.3565263158</c:v>
                </c:pt>
                <c:pt idx="2">
                  <c:v>18.334947368400002</c:v>
                </c:pt>
                <c:pt idx="3">
                  <c:v>17.8443684211</c:v>
                </c:pt>
                <c:pt idx="4">
                  <c:v>17.631631578899999</c:v>
                </c:pt>
                <c:pt idx="5">
                  <c:v>18.034368421100002</c:v>
                </c:pt>
                <c:pt idx="6">
                  <c:v>17.7541578947</c:v>
                </c:pt>
                <c:pt idx="7">
                  <c:v>17.448</c:v>
                </c:pt>
                <c:pt idx="8">
                  <c:v>17.277736842100001</c:v>
                </c:pt>
                <c:pt idx="9">
                  <c:v>17.343842105299998</c:v>
                </c:pt>
                <c:pt idx="10">
                  <c:v>17.496421052599999</c:v>
                </c:pt>
                <c:pt idx="11">
                  <c:v>17.7029473684</c:v>
                </c:pt>
                <c:pt idx="12">
                  <c:v>17.6822105263</c:v>
                </c:pt>
                <c:pt idx="13">
                  <c:v>17.2056315789</c:v>
                </c:pt>
                <c:pt idx="14">
                  <c:v>16.605263157900001</c:v>
                </c:pt>
                <c:pt idx="15">
                  <c:v>16.536578947399999</c:v>
                </c:pt>
                <c:pt idx="16">
                  <c:v>16.429947368400001</c:v>
                </c:pt>
                <c:pt idx="17">
                  <c:v>16.1834210526</c:v>
                </c:pt>
                <c:pt idx="18">
                  <c:v>16.409947368400001</c:v>
                </c:pt>
                <c:pt idx="19">
                  <c:v>16.534105263200001</c:v>
                </c:pt>
                <c:pt idx="20">
                  <c:v>16.440789473700001</c:v>
                </c:pt>
                <c:pt idx="21">
                  <c:v>15.565</c:v>
                </c:pt>
                <c:pt idx="22">
                  <c:v>15.3455789474</c:v>
                </c:pt>
                <c:pt idx="23">
                  <c:v>15.1768421053</c:v>
                </c:pt>
                <c:pt idx="24">
                  <c:v>14.964947368400001</c:v>
                </c:pt>
                <c:pt idx="25">
                  <c:v>14.4868947368</c:v>
                </c:pt>
                <c:pt idx="26">
                  <c:v>13.9947368421</c:v>
                </c:pt>
                <c:pt idx="27">
                  <c:v>13.890105263200001</c:v>
                </c:pt>
                <c:pt idx="28">
                  <c:v>13.7974736842</c:v>
                </c:pt>
                <c:pt idx="29">
                  <c:v>13.8845789474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11.0466842105</c:v>
                </c:pt>
                <c:pt idx="1">
                  <c:v>10.9226842105</c:v>
                </c:pt>
                <c:pt idx="2">
                  <c:v>10.4945263158</c:v>
                </c:pt>
                <c:pt idx="3">
                  <c:v>10.1093157895</c:v>
                </c:pt>
                <c:pt idx="4">
                  <c:v>9.7859999999999996</c:v>
                </c:pt>
                <c:pt idx="5">
                  <c:v>9.1622631579</c:v>
                </c:pt>
                <c:pt idx="6">
                  <c:v>8.7590526315999995</c:v>
                </c:pt>
                <c:pt idx="7">
                  <c:v>8.9770526315999994</c:v>
                </c:pt>
                <c:pt idx="8">
                  <c:v>9.2375263158000003</c:v>
                </c:pt>
                <c:pt idx="9">
                  <c:v>8.8227368420999994</c:v>
                </c:pt>
                <c:pt idx="10">
                  <c:v>8.4309473684</c:v>
                </c:pt>
                <c:pt idx="11">
                  <c:v>8.8864210525999994</c:v>
                </c:pt>
                <c:pt idx="12">
                  <c:v>8.8978421053000005</c:v>
                </c:pt>
                <c:pt idx="13">
                  <c:v>8.6145263157999992</c:v>
                </c:pt>
                <c:pt idx="14">
                  <c:v>8.2692631578999993</c:v>
                </c:pt>
                <c:pt idx="15">
                  <c:v>7.7444736841999999</c:v>
                </c:pt>
                <c:pt idx="16">
                  <c:v>7.5678421052999996</c:v>
                </c:pt>
                <c:pt idx="17">
                  <c:v>7.1326842104999999</c:v>
                </c:pt>
                <c:pt idx="18">
                  <c:v>7.2817368420999999</c:v>
                </c:pt>
                <c:pt idx="19">
                  <c:v>7.8906315788999999</c:v>
                </c:pt>
                <c:pt idx="20">
                  <c:v>8.2409473684000005</c:v>
                </c:pt>
                <c:pt idx="21">
                  <c:v>8.3825789474000008</c:v>
                </c:pt>
                <c:pt idx="22">
                  <c:v>7.8227368421000003</c:v>
                </c:pt>
                <c:pt idx="23">
                  <c:v>7.0527894736999999</c:v>
                </c:pt>
                <c:pt idx="24">
                  <c:v>7.0611578947</c:v>
                </c:pt>
                <c:pt idx="25">
                  <c:v>6.8319473683999998</c:v>
                </c:pt>
                <c:pt idx="26">
                  <c:v>6.1851052631999996</c:v>
                </c:pt>
                <c:pt idx="27">
                  <c:v>5.7992105262999996</c:v>
                </c:pt>
                <c:pt idx="28">
                  <c:v>6.1486315788999999</c:v>
                </c:pt>
                <c:pt idx="29">
                  <c:v>5.7591052632000004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20.218</c:v>
                </c:pt>
                <c:pt idx="1">
                  <c:v>20.367000000000001</c:v>
                </c:pt>
                <c:pt idx="2">
                  <c:v>16.925999999999998</c:v>
                </c:pt>
                <c:pt idx="3">
                  <c:v>19.561</c:v>
                </c:pt>
                <c:pt idx="4">
                  <c:v>18.213999999999999</c:v>
                </c:pt>
                <c:pt idx="5">
                  <c:v>17.085999999999999</c:v>
                </c:pt>
                <c:pt idx="6">
                  <c:v>15.855</c:v>
                </c:pt>
                <c:pt idx="7">
                  <c:v>16.646999999999998</c:v>
                </c:pt>
                <c:pt idx="8">
                  <c:v>17.997</c:v>
                </c:pt>
                <c:pt idx="9">
                  <c:v>18.048999999999999</c:v>
                </c:pt>
                <c:pt idx="10">
                  <c:v>20.175000000000001</c:v>
                </c:pt>
                <c:pt idx="11">
                  <c:v>22.116</c:v>
                </c:pt>
                <c:pt idx="12">
                  <c:v>23.013999999999999</c:v>
                </c:pt>
                <c:pt idx="13">
                  <c:v>22.709</c:v>
                </c:pt>
                <c:pt idx="14">
                  <c:v>20.518000000000001</c:v>
                </c:pt>
                <c:pt idx="15">
                  <c:v>20.808</c:v>
                </c:pt>
                <c:pt idx="16">
                  <c:v>20.216000000000001</c:v>
                </c:pt>
                <c:pt idx="17">
                  <c:v>20.417000000000002</c:v>
                </c:pt>
                <c:pt idx="18">
                  <c:v>20.081</c:v>
                </c:pt>
                <c:pt idx="19">
                  <c:v>18.169</c:v>
                </c:pt>
                <c:pt idx="20">
                  <c:v>16.363</c:v>
                </c:pt>
                <c:pt idx="21">
                  <c:v>16.887</c:v>
                </c:pt>
                <c:pt idx="22">
                  <c:v>16.431000000000001</c:v>
                </c:pt>
                <c:pt idx="23">
                  <c:v>17.954999999999998</c:v>
                </c:pt>
                <c:pt idx="24">
                  <c:v>16.838000000000001</c:v>
                </c:pt>
                <c:pt idx="25">
                  <c:v>15.62</c:v>
                </c:pt>
                <c:pt idx="26">
                  <c:v>15.762</c:v>
                </c:pt>
                <c:pt idx="27">
                  <c:v>16.196000000000002</c:v>
                </c:pt>
                <c:pt idx="28">
                  <c:v>17.692</c:v>
                </c:pt>
                <c:pt idx="29">
                  <c:v>18.423999999999999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15.699</c:v>
                </c:pt>
                <c:pt idx="1">
                  <c:v>15.430999999999999</c:v>
                </c:pt>
                <c:pt idx="2">
                  <c:v>13.538</c:v>
                </c:pt>
                <c:pt idx="3">
                  <c:v>15.617000000000001</c:v>
                </c:pt>
                <c:pt idx="4">
                  <c:v>14.664</c:v>
                </c:pt>
                <c:pt idx="5">
                  <c:v>12.775</c:v>
                </c:pt>
                <c:pt idx="6">
                  <c:v>11.276999999999999</c:v>
                </c:pt>
                <c:pt idx="7">
                  <c:v>11.978999999999999</c:v>
                </c:pt>
                <c:pt idx="8">
                  <c:v>14.161</c:v>
                </c:pt>
                <c:pt idx="9">
                  <c:v>14.58</c:v>
                </c:pt>
                <c:pt idx="10">
                  <c:v>16.55</c:v>
                </c:pt>
                <c:pt idx="11">
                  <c:v>17.829000000000001</c:v>
                </c:pt>
                <c:pt idx="12">
                  <c:v>18.138999999999999</c:v>
                </c:pt>
                <c:pt idx="13">
                  <c:v>17.527000000000001</c:v>
                </c:pt>
                <c:pt idx="14">
                  <c:v>16.427</c:v>
                </c:pt>
                <c:pt idx="15">
                  <c:v>16.225999999999999</c:v>
                </c:pt>
                <c:pt idx="16">
                  <c:v>15.657999999999999</c:v>
                </c:pt>
                <c:pt idx="17">
                  <c:v>15.226000000000001</c:v>
                </c:pt>
                <c:pt idx="18">
                  <c:v>14.667999999999999</c:v>
                </c:pt>
                <c:pt idx="19">
                  <c:v>13.378</c:v>
                </c:pt>
                <c:pt idx="20">
                  <c:v>12.836</c:v>
                </c:pt>
                <c:pt idx="21">
                  <c:v>12.519</c:v>
                </c:pt>
                <c:pt idx="22">
                  <c:v>11.162000000000001</c:v>
                </c:pt>
                <c:pt idx="23">
                  <c:v>11.815</c:v>
                </c:pt>
                <c:pt idx="24">
                  <c:v>11.48</c:v>
                </c:pt>
                <c:pt idx="25">
                  <c:v>10.692</c:v>
                </c:pt>
                <c:pt idx="26">
                  <c:v>11.417999999999999</c:v>
                </c:pt>
                <c:pt idx="27">
                  <c:v>13.170999999999999</c:v>
                </c:pt>
                <c:pt idx="28">
                  <c:v>14.565</c:v>
                </c:pt>
                <c:pt idx="29">
                  <c:v>14.94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11.179</c:v>
                </c:pt>
                <c:pt idx="1">
                  <c:v>10.496</c:v>
                </c:pt>
                <c:pt idx="2">
                  <c:v>10.15</c:v>
                </c:pt>
                <c:pt idx="3">
                  <c:v>11.672000000000001</c:v>
                </c:pt>
                <c:pt idx="4">
                  <c:v>11.114000000000001</c:v>
                </c:pt>
                <c:pt idx="5">
                  <c:v>8.4640000000000004</c:v>
                </c:pt>
                <c:pt idx="6">
                  <c:v>6.6989999999999998</c:v>
                </c:pt>
                <c:pt idx="7">
                  <c:v>7.3120000000000003</c:v>
                </c:pt>
                <c:pt idx="8">
                  <c:v>10.324999999999999</c:v>
                </c:pt>
                <c:pt idx="9">
                  <c:v>11.112</c:v>
                </c:pt>
                <c:pt idx="10">
                  <c:v>12.923999999999999</c:v>
                </c:pt>
                <c:pt idx="11">
                  <c:v>13.541</c:v>
                </c:pt>
                <c:pt idx="12">
                  <c:v>13.265000000000001</c:v>
                </c:pt>
                <c:pt idx="13">
                  <c:v>12.343999999999999</c:v>
                </c:pt>
                <c:pt idx="14">
                  <c:v>12.336</c:v>
                </c:pt>
                <c:pt idx="15">
                  <c:v>11.644</c:v>
                </c:pt>
                <c:pt idx="16">
                  <c:v>11.1</c:v>
                </c:pt>
                <c:pt idx="17">
                  <c:v>10.035</c:v>
                </c:pt>
                <c:pt idx="18">
                  <c:v>9.2550000000000008</c:v>
                </c:pt>
                <c:pt idx="19">
                  <c:v>8.5869999999999997</c:v>
                </c:pt>
                <c:pt idx="20">
                  <c:v>9.3089999999999993</c:v>
                </c:pt>
                <c:pt idx="21">
                  <c:v>8.1519999999999992</c:v>
                </c:pt>
                <c:pt idx="22">
                  <c:v>5.8929999999999998</c:v>
                </c:pt>
                <c:pt idx="23">
                  <c:v>5.6740000000000004</c:v>
                </c:pt>
                <c:pt idx="24">
                  <c:v>6.1230000000000002</c:v>
                </c:pt>
                <c:pt idx="25">
                  <c:v>5.7649999999999997</c:v>
                </c:pt>
                <c:pt idx="26">
                  <c:v>7.0750000000000002</c:v>
                </c:pt>
                <c:pt idx="27">
                  <c:v>10.145</c:v>
                </c:pt>
                <c:pt idx="28">
                  <c:v>11.436999999999999</c:v>
                </c:pt>
                <c:pt idx="29">
                  <c:v>11.456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17.783999999999999</c:v>
                </c:pt>
                <c:pt idx="1">
                  <c:v>16.925999999999998</c:v>
                </c:pt>
                <c:pt idx="2">
                  <c:v>16.760000000000002</c:v>
                </c:pt>
                <c:pt idx="3">
                  <c:v>14.811</c:v>
                </c:pt>
                <c:pt idx="4">
                  <c:v>13.968</c:v>
                </c:pt>
                <c:pt idx="5">
                  <c:v>14.448</c:v>
                </c:pt>
                <c:pt idx="6">
                  <c:v>14.737</c:v>
                </c:pt>
                <c:pt idx="7">
                  <c:v>16.338000000000001</c:v>
                </c:pt>
                <c:pt idx="8">
                  <c:v>16.027000000000001</c:v>
                </c:pt>
                <c:pt idx="9">
                  <c:v>15.05</c:v>
                </c:pt>
                <c:pt idx="10">
                  <c:v>15.052</c:v>
                </c:pt>
                <c:pt idx="11">
                  <c:v>17.009</c:v>
                </c:pt>
                <c:pt idx="12">
                  <c:v>16.192</c:v>
                </c:pt>
                <c:pt idx="13">
                  <c:v>15.723000000000001</c:v>
                </c:pt>
                <c:pt idx="14">
                  <c:v>16.419</c:v>
                </c:pt>
                <c:pt idx="15">
                  <c:v>16.04</c:v>
                </c:pt>
                <c:pt idx="16">
                  <c:v>16.928999999999998</c:v>
                </c:pt>
                <c:pt idx="17">
                  <c:v>12.444000000000001</c:v>
                </c:pt>
                <c:pt idx="18">
                  <c:v>10.878</c:v>
                </c:pt>
                <c:pt idx="19">
                  <c:v>12.566000000000001</c:v>
                </c:pt>
                <c:pt idx="20">
                  <c:v>12.673999999999999</c:v>
                </c:pt>
                <c:pt idx="21">
                  <c:v>11.962999999999999</c:v>
                </c:pt>
                <c:pt idx="22">
                  <c:v>15.477</c:v>
                </c:pt>
                <c:pt idx="23">
                  <c:v>13.86</c:v>
                </c:pt>
                <c:pt idx="24">
                  <c:v>12.948</c:v>
                </c:pt>
                <c:pt idx="25">
                  <c:v>11.746</c:v>
                </c:pt>
                <c:pt idx="26">
                  <c:v>11.057</c:v>
                </c:pt>
                <c:pt idx="27">
                  <c:v>11.420999999999999</c:v>
                </c:pt>
                <c:pt idx="28">
                  <c:v>11.115</c:v>
                </c:pt>
                <c:pt idx="29">
                  <c:v>9.9890000000000008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20289.534024413999</c:v>
                </c:pt>
                <c:pt idx="1">
                  <c:v>20841.076042528999</c:v>
                </c:pt>
                <c:pt idx="2">
                  <c:v>21516.771039136001</c:v>
                </c:pt>
                <c:pt idx="3">
                  <c:v>19090.950745144</c:v>
                </c:pt>
                <c:pt idx="4">
                  <c:v>20289.026170149999</c:v>
                </c:pt>
                <c:pt idx="5">
                  <c:v>18449.237369888</c:v>
                </c:pt>
                <c:pt idx="6">
                  <c:v>19096.727579549999</c:v>
                </c:pt>
                <c:pt idx="7">
                  <c:v>20028.621185946999</c:v>
                </c:pt>
                <c:pt idx="8">
                  <c:v>22142.272724079001</c:v>
                </c:pt>
                <c:pt idx="9">
                  <c:v>20486.167309894001</c:v>
                </c:pt>
                <c:pt idx="10">
                  <c:v>18959.861198449998</c:v>
                </c:pt>
                <c:pt idx="11">
                  <c:v>18102.428654558</c:v>
                </c:pt>
                <c:pt idx="12">
                  <c:v>18199.926079624001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18199.926079624001</c:v>
                </c:pt>
                <c:pt idx="1">
                  <c:v>19138.984155294998</c:v>
                </c:pt>
                <c:pt idx="2">
                  <c:v>20782.711655071998</c:v>
                </c:pt>
                <c:pt idx="3">
                  <c:v>19325.204153596002</c:v>
                </c:pt>
                <c:pt idx="4">
                  <c:v>19326.566961938999</c:v>
                </c:pt>
                <c:pt idx="5">
                  <c:v>17064.273372231</c:v>
                </c:pt>
                <c:pt idx="6">
                  <c:v>17899.751628862999</c:v>
                </c:pt>
                <c:pt idx="7">
                  <c:v>18523.934775951999</c:v>
                </c:pt>
                <c:pt idx="8">
                  <c:v>21121.754698133998</c:v>
                </c:pt>
                <c:pt idx="9">
                  <c:v>20110.671609336001</c:v>
                </c:pt>
                <c:pt idx="10">
                  <c:v>18233.741216975999</c:v>
                </c:pt>
                <c:pt idx="11">
                  <c:v>18431.766095977</c:v>
                </c:pt>
                <c:pt idx="12">
                  <c:v>18739.701400000002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nov-23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3">
                  <c:v>37278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nov-23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34425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548.9615</c:v>
                </c:pt>
                <c:pt idx="1">
                  <c:v>632.88210000000004</c:v>
                </c:pt>
                <c:pt idx="2">
                  <c:v>640.52919999999995</c:v>
                </c:pt>
                <c:pt idx="3">
                  <c:v>575.5616</c:v>
                </c:pt>
                <c:pt idx="4">
                  <c:v>524.51549999999997</c:v>
                </c:pt>
                <c:pt idx="5">
                  <c:v>628.2047</c:v>
                </c:pt>
                <c:pt idx="6">
                  <c:v>651.76340000000005</c:v>
                </c:pt>
                <c:pt idx="7">
                  <c:v>666.0693</c:v>
                </c:pt>
                <c:pt idx="8">
                  <c:v>655.51239999999996</c:v>
                </c:pt>
                <c:pt idx="9">
                  <c:v>650.34019999999998</c:v>
                </c:pt>
                <c:pt idx="10">
                  <c:v>578.28679999999997</c:v>
                </c:pt>
                <c:pt idx="11">
                  <c:v>526.5915</c:v>
                </c:pt>
                <c:pt idx="12">
                  <c:v>628.49789999999996</c:v>
                </c:pt>
                <c:pt idx="13">
                  <c:v>639.25800000000004</c:v>
                </c:pt>
                <c:pt idx="14">
                  <c:v>646.67759999999998</c:v>
                </c:pt>
                <c:pt idx="15">
                  <c:v>650.89689999999996</c:v>
                </c:pt>
                <c:pt idx="16">
                  <c:v>639.82429999999999</c:v>
                </c:pt>
                <c:pt idx="17">
                  <c:v>563.13940000000002</c:v>
                </c:pt>
                <c:pt idx="18">
                  <c:v>520.74699999999996</c:v>
                </c:pt>
                <c:pt idx="19">
                  <c:v>628.89080000000001</c:v>
                </c:pt>
                <c:pt idx="20">
                  <c:v>648.96900000000005</c:v>
                </c:pt>
                <c:pt idx="21">
                  <c:v>659.00840000000005</c:v>
                </c:pt>
                <c:pt idx="22">
                  <c:v>667.95939999999996</c:v>
                </c:pt>
                <c:pt idx="23">
                  <c:v>668.28779999999995</c:v>
                </c:pt>
                <c:pt idx="24">
                  <c:v>593.7799</c:v>
                </c:pt>
                <c:pt idx="25">
                  <c:v>561.18700000000001</c:v>
                </c:pt>
                <c:pt idx="26">
                  <c:v>676.37660000000005</c:v>
                </c:pt>
                <c:pt idx="27">
                  <c:v>694.76179999999999</c:v>
                </c:pt>
                <c:pt idx="28">
                  <c:v>690.73040000000003</c:v>
                </c:pt>
                <c:pt idx="29">
                  <c:v>681.49099999999999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27089.8</c:v>
                </c:pt>
                <c:pt idx="1">
                  <c:v>31255.599999999999</c:v>
                </c:pt>
                <c:pt idx="2">
                  <c:v>30818.5</c:v>
                </c:pt>
                <c:pt idx="3">
                  <c:v>27310</c:v>
                </c:pt>
                <c:pt idx="4">
                  <c:v>27274.400000000001</c:v>
                </c:pt>
                <c:pt idx="5">
                  <c:v>31952</c:v>
                </c:pt>
                <c:pt idx="6">
                  <c:v>32752.7</c:v>
                </c:pt>
                <c:pt idx="7">
                  <c:v>33110.1</c:v>
                </c:pt>
                <c:pt idx="8">
                  <c:v>32538.2</c:v>
                </c:pt>
                <c:pt idx="9">
                  <c:v>31387.4</c:v>
                </c:pt>
                <c:pt idx="10">
                  <c:v>27442.1</c:v>
                </c:pt>
                <c:pt idx="11">
                  <c:v>27081.8</c:v>
                </c:pt>
                <c:pt idx="12">
                  <c:v>31684.400000000001</c:v>
                </c:pt>
                <c:pt idx="13">
                  <c:v>31529.200000000001</c:v>
                </c:pt>
                <c:pt idx="14">
                  <c:v>31973.3</c:v>
                </c:pt>
                <c:pt idx="15">
                  <c:v>31434.3</c:v>
                </c:pt>
                <c:pt idx="16">
                  <c:v>30551</c:v>
                </c:pt>
                <c:pt idx="17">
                  <c:v>26723.9</c:v>
                </c:pt>
                <c:pt idx="18">
                  <c:v>26683.5</c:v>
                </c:pt>
                <c:pt idx="19">
                  <c:v>31582.7</c:v>
                </c:pt>
                <c:pt idx="20">
                  <c:v>32342.400000000001</c:v>
                </c:pt>
                <c:pt idx="21">
                  <c:v>32682.2</c:v>
                </c:pt>
                <c:pt idx="22">
                  <c:v>33443.800000000003</c:v>
                </c:pt>
                <c:pt idx="23">
                  <c:v>31865.599999999999</c:v>
                </c:pt>
                <c:pt idx="24">
                  <c:v>28426.9</c:v>
                </c:pt>
                <c:pt idx="25">
                  <c:v>28638.1</c:v>
                </c:pt>
                <c:pt idx="26">
                  <c:v>34117.699999999997</c:v>
                </c:pt>
                <c:pt idx="27">
                  <c:v>34098.1</c:v>
                </c:pt>
                <c:pt idx="28">
                  <c:v>33607.800000000003</c:v>
                </c:pt>
                <c:pt idx="29">
                  <c:v>32958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27 noviembre (20:48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julio (14:27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Noviembre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210</v>
      </c>
    </row>
    <row r="2" spans="1:2">
      <c r="A2" t="s">
        <v>202</v>
      </c>
    </row>
    <row r="3" spans="1:2">
      <c r="A3" t="s">
        <v>198</v>
      </c>
    </row>
    <row r="4" spans="1:2">
      <c r="A4" t="s">
        <v>167</v>
      </c>
    </row>
    <row r="5" spans="1:2">
      <c r="A5" t="s">
        <v>203</v>
      </c>
    </row>
    <row r="6" spans="1:2">
      <c r="A6" t="s">
        <v>205</v>
      </c>
    </row>
    <row r="7" spans="1:2">
      <c r="A7" t="s">
        <v>209</v>
      </c>
    </row>
    <row r="8" spans="1:2">
      <c r="A8" t="s">
        <v>199</v>
      </c>
    </row>
    <row r="9" spans="1:2">
      <c r="A9" t="s">
        <v>211</v>
      </c>
    </row>
    <row r="10" spans="1:2">
      <c r="A10" t="s">
        <v>206</v>
      </c>
    </row>
    <row r="11" spans="1:2">
      <c r="A11" t="s">
        <v>207</v>
      </c>
    </row>
    <row r="12" spans="1:2">
      <c r="A12" t="s">
        <v>201</v>
      </c>
    </row>
    <row r="13" spans="1:2">
      <c r="A13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Noviembre 2023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Noviembre 2023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18739.701399999998</v>
      </c>
      <c r="G9" s="47">
        <f>VLOOKUP("Demanda transporte (b.c.)",Dat_01!A4:J29,4,FALSE)*100</f>
        <v>2.9658105099999998</v>
      </c>
      <c r="H9" s="31">
        <f>VLOOKUP("Demanda transporte (b.c.)",Dat_01!A4:J29,5,FALSE)/1000</f>
        <v>209560.07756807603</v>
      </c>
      <c r="I9" s="47">
        <f>VLOOKUP("Demanda transporte (b.c.)",Dat_01!A4:J29,7,FALSE)*100</f>
        <v>-3.1437649900000002</v>
      </c>
      <c r="J9" s="31">
        <f>VLOOKUP("Demanda transporte (b.c.)",Dat_01!A4:J29,8,FALSE)/1000</f>
        <v>228699.06172337101</v>
      </c>
      <c r="K9" s="47">
        <f>VLOOKUP("Demanda transporte (b.c.)",Dat_01!A4:J29,10,FALSE)*100</f>
        <v>-3.5851157100000002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0.16400000000000001</v>
      </c>
      <c r="H12" s="43"/>
      <c r="I12" s="43">
        <f>Dat_01!H45*100</f>
        <v>5.1000000000000004E-2</v>
      </c>
      <c r="J12" s="43"/>
      <c r="K12" s="43">
        <f>Dat_01!L45*100</f>
        <v>8.6999999999999994E-2</v>
      </c>
    </row>
    <row r="13" spans="3:12">
      <c r="E13" s="34" t="s">
        <v>26</v>
      </c>
      <c r="F13" s="33"/>
      <c r="G13" s="43">
        <f>Dat_01!E45*100</f>
        <v>0.108</v>
      </c>
      <c r="H13" s="43"/>
      <c r="I13" s="43">
        <f>Dat_01!I45*100</f>
        <v>-0.54100000000000004</v>
      </c>
      <c r="J13" s="43"/>
      <c r="K13" s="43">
        <f>Dat_01!M45*100</f>
        <v>-0.55900000000000005</v>
      </c>
    </row>
    <row r="14" spans="3:12">
      <c r="E14" s="35" t="s">
        <v>5</v>
      </c>
      <c r="F14" s="36"/>
      <c r="G14" s="44">
        <f>Dat_01!F45*100</f>
        <v>2.694</v>
      </c>
      <c r="H14" s="44"/>
      <c r="I14" s="44">
        <f>Dat_01!J45*100</f>
        <v>-2.6539999999999999</v>
      </c>
      <c r="J14" s="44"/>
      <c r="K14" s="44">
        <f>Dat_01!N45*100</f>
        <v>-3.113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Noviembre 2023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2023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Noviembre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Noviembre 2023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5" workbookViewId="0">
      <selection activeCell="F41" sqref="F41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Noviembre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noviembre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01/11/2023</v>
      </c>
      <c r="C7" s="99">
        <f>Dat_01!B52</f>
        <v>20.218</v>
      </c>
      <c r="D7" s="99">
        <f>Dat_01!C52</f>
        <v>15.699</v>
      </c>
      <c r="E7" s="99">
        <f>Dat_01!D52</f>
        <v>11.179</v>
      </c>
      <c r="F7" s="99">
        <f>Dat_01!H52</f>
        <v>11.0466842105</v>
      </c>
      <c r="G7" s="99">
        <f>Dat_01!G52</f>
        <v>19.673421052599998</v>
      </c>
      <c r="H7" s="99">
        <f>Dat_01!E52</f>
        <v>17.783999999999999</v>
      </c>
    </row>
    <row r="8" spans="1:16" ht="11.25" customHeight="1">
      <c r="A8" s="92">
        <v>2</v>
      </c>
      <c r="B8" s="98" t="str">
        <f>Dat_01!A53</f>
        <v>02/11/2023</v>
      </c>
      <c r="C8" s="99">
        <f>Dat_01!B53</f>
        <v>20.367000000000001</v>
      </c>
      <c r="D8" s="99">
        <f>Dat_01!C53</f>
        <v>15.430999999999999</v>
      </c>
      <c r="E8" s="99">
        <f>Dat_01!D53</f>
        <v>10.496</v>
      </c>
      <c r="F8" s="99">
        <f>Dat_01!H53</f>
        <v>10.9226842105</v>
      </c>
      <c r="G8" s="99">
        <f>Dat_01!G53</f>
        <v>19.3565263158</v>
      </c>
      <c r="H8" s="99">
        <f>Dat_01!E53</f>
        <v>16.925999999999998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03/11/2023</v>
      </c>
      <c r="C9" s="99">
        <f>Dat_01!B54</f>
        <v>16.925999999999998</v>
      </c>
      <c r="D9" s="99">
        <f>Dat_01!C54</f>
        <v>13.538</v>
      </c>
      <c r="E9" s="99">
        <f>Dat_01!D54</f>
        <v>10.15</v>
      </c>
      <c r="F9" s="99">
        <f>Dat_01!H54</f>
        <v>10.4945263158</v>
      </c>
      <c r="G9" s="99">
        <f>Dat_01!G54</f>
        <v>18.334947368400002</v>
      </c>
      <c r="H9" s="99">
        <f>Dat_01!E54</f>
        <v>16.760000000000002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04/11/2023</v>
      </c>
      <c r="C10" s="99">
        <f>Dat_01!B55</f>
        <v>19.561</v>
      </c>
      <c r="D10" s="99">
        <f>Dat_01!C55</f>
        <v>15.617000000000001</v>
      </c>
      <c r="E10" s="99">
        <f>Dat_01!D55</f>
        <v>11.672000000000001</v>
      </c>
      <c r="F10" s="99">
        <f>Dat_01!H55</f>
        <v>10.1093157895</v>
      </c>
      <c r="G10" s="99">
        <f>Dat_01!G55</f>
        <v>17.8443684211</v>
      </c>
      <c r="H10" s="99">
        <f>Dat_01!E55</f>
        <v>14.811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05/11/2023</v>
      </c>
      <c r="C11" s="99">
        <f>Dat_01!B56</f>
        <v>18.213999999999999</v>
      </c>
      <c r="D11" s="99">
        <f>Dat_01!C56</f>
        <v>14.664</v>
      </c>
      <c r="E11" s="99">
        <f>Dat_01!D56</f>
        <v>11.114000000000001</v>
      </c>
      <c r="F11" s="99">
        <f>Dat_01!H56</f>
        <v>9.7859999999999996</v>
      </c>
      <c r="G11" s="99">
        <f>Dat_01!G56</f>
        <v>17.631631578899999</v>
      </c>
      <c r="H11" s="99">
        <f>Dat_01!E56</f>
        <v>13.968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06/11/2023</v>
      </c>
      <c r="C12" s="99">
        <f>Dat_01!B57</f>
        <v>17.085999999999999</v>
      </c>
      <c r="D12" s="99">
        <f>Dat_01!C57</f>
        <v>12.775</v>
      </c>
      <c r="E12" s="99">
        <f>Dat_01!D57</f>
        <v>8.4640000000000004</v>
      </c>
      <c r="F12" s="99">
        <f>Dat_01!H57</f>
        <v>9.1622631579</v>
      </c>
      <c r="G12" s="99">
        <f>Dat_01!G57</f>
        <v>18.034368421100002</v>
      </c>
      <c r="H12" s="99">
        <f>Dat_01!E57</f>
        <v>14.448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07/11/2023</v>
      </c>
      <c r="C13" s="99">
        <f>Dat_01!B58</f>
        <v>15.855</v>
      </c>
      <c r="D13" s="99">
        <f>Dat_01!C58</f>
        <v>11.276999999999999</v>
      </c>
      <c r="E13" s="99">
        <f>Dat_01!D58</f>
        <v>6.6989999999999998</v>
      </c>
      <c r="F13" s="99">
        <f>Dat_01!H58</f>
        <v>8.7590526315999995</v>
      </c>
      <c r="G13" s="99">
        <f>Dat_01!G58</f>
        <v>17.7541578947</v>
      </c>
      <c r="H13" s="99">
        <f>Dat_01!E58</f>
        <v>14.737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08/11/2023</v>
      </c>
      <c r="C14" s="99">
        <f>Dat_01!B59</f>
        <v>16.646999999999998</v>
      </c>
      <c r="D14" s="99">
        <f>Dat_01!C59</f>
        <v>11.978999999999999</v>
      </c>
      <c r="E14" s="99">
        <f>Dat_01!D59</f>
        <v>7.3120000000000003</v>
      </c>
      <c r="F14" s="99">
        <f>Dat_01!H59</f>
        <v>8.9770526315999994</v>
      </c>
      <c r="G14" s="99">
        <f>Dat_01!G59</f>
        <v>17.448</v>
      </c>
      <c r="H14" s="99">
        <f>Dat_01!E59</f>
        <v>16.338000000000001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09/11/2023</v>
      </c>
      <c r="C15" s="99">
        <f>Dat_01!B60</f>
        <v>17.997</v>
      </c>
      <c r="D15" s="99">
        <f>Dat_01!C60</f>
        <v>14.161</v>
      </c>
      <c r="E15" s="99">
        <f>Dat_01!D60</f>
        <v>10.324999999999999</v>
      </c>
      <c r="F15" s="99">
        <f>Dat_01!H60</f>
        <v>9.2375263158000003</v>
      </c>
      <c r="G15" s="99">
        <f>Dat_01!G60</f>
        <v>17.277736842100001</v>
      </c>
      <c r="H15" s="99">
        <f>Dat_01!E60</f>
        <v>16.027000000000001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10/11/2023</v>
      </c>
      <c r="C16" s="99">
        <f>Dat_01!B61</f>
        <v>18.048999999999999</v>
      </c>
      <c r="D16" s="99">
        <f>Dat_01!C61</f>
        <v>14.58</v>
      </c>
      <c r="E16" s="99">
        <f>Dat_01!D61</f>
        <v>11.112</v>
      </c>
      <c r="F16" s="99">
        <f>Dat_01!H61</f>
        <v>8.8227368420999994</v>
      </c>
      <c r="G16" s="99">
        <f>Dat_01!G61</f>
        <v>17.343842105299998</v>
      </c>
      <c r="H16" s="99">
        <f>Dat_01!E61</f>
        <v>15.05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11/11/2023</v>
      </c>
      <c r="C17" s="99">
        <f>Dat_01!B62</f>
        <v>20.175000000000001</v>
      </c>
      <c r="D17" s="99">
        <f>Dat_01!C62</f>
        <v>16.55</v>
      </c>
      <c r="E17" s="99">
        <f>Dat_01!D62</f>
        <v>12.923999999999999</v>
      </c>
      <c r="F17" s="99">
        <f>Dat_01!H62</f>
        <v>8.4309473684</v>
      </c>
      <c r="G17" s="99">
        <f>Dat_01!G62</f>
        <v>17.496421052599999</v>
      </c>
      <c r="H17" s="99">
        <f>Dat_01!E62</f>
        <v>15.052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12/11/2023</v>
      </c>
      <c r="C18" s="99">
        <f>Dat_01!B63</f>
        <v>22.116</v>
      </c>
      <c r="D18" s="99">
        <f>Dat_01!C63</f>
        <v>17.829000000000001</v>
      </c>
      <c r="E18" s="99">
        <f>Dat_01!D63</f>
        <v>13.541</v>
      </c>
      <c r="F18" s="99">
        <f>Dat_01!H63</f>
        <v>8.8864210525999994</v>
      </c>
      <c r="G18" s="99">
        <f>Dat_01!G63</f>
        <v>17.7029473684</v>
      </c>
      <c r="H18" s="99">
        <f>Dat_01!E63</f>
        <v>17.009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13/11/2023</v>
      </c>
      <c r="C19" s="99">
        <f>Dat_01!B64</f>
        <v>23.013999999999999</v>
      </c>
      <c r="D19" s="99">
        <f>Dat_01!C64</f>
        <v>18.138999999999999</v>
      </c>
      <c r="E19" s="99">
        <f>Dat_01!D64</f>
        <v>13.265000000000001</v>
      </c>
      <c r="F19" s="99">
        <f>Dat_01!H64</f>
        <v>8.8978421053000005</v>
      </c>
      <c r="G19" s="99">
        <f>Dat_01!G64</f>
        <v>17.6822105263</v>
      </c>
      <c r="H19" s="99">
        <f>Dat_01!E64</f>
        <v>16.192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14/11/2023</v>
      </c>
      <c r="C20" s="99">
        <f>Dat_01!B65</f>
        <v>22.709</v>
      </c>
      <c r="D20" s="99">
        <f>Dat_01!C65</f>
        <v>17.527000000000001</v>
      </c>
      <c r="E20" s="99">
        <f>Dat_01!D65</f>
        <v>12.343999999999999</v>
      </c>
      <c r="F20" s="99">
        <f>Dat_01!H65</f>
        <v>8.6145263157999992</v>
      </c>
      <c r="G20" s="99">
        <f>Dat_01!G65</f>
        <v>17.2056315789</v>
      </c>
      <c r="H20" s="99">
        <f>Dat_01!E65</f>
        <v>15.723000000000001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15/11/2023</v>
      </c>
      <c r="C21" s="99">
        <f>Dat_01!B66</f>
        <v>20.518000000000001</v>
      </c>
      <c r="D21" s="99">
        <f>Dat_01!C66</f>
        <v>16.427</v>
      </c>
      <c r="E21" s="99">
        <f>Dat_01!D66</f>
        <v>12.336</v>
      </c>
      <c r="F21" s="99">
        <f>Dat_01!H66</f>
        <v>8.2692631578999993</v>
      </c>
      <c r="G21" s="99">
        <f>Dat_01!G66</f>
        <v>16.605263157900001</v>
      </c>
      <c r="H21" s="99">
        <f>Dat_01!E66</f>
        <v>16.419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16/11/2023</v>
      </c>
      <c r="C22" s="99">
        <f>Dat_01!B67</f>
        <v>20.808</v>
      </c>
      <c r="D22" s="99">
        <f>Dat_01!C67</f>
        <v>16.225999999999999</v>
      </c>
      <c r="E22" s="99">
        <f>Dat_01!D67</f>
        <v>11.644</v>
      </c>
      <c r="F22" s="99">
        <f>Dat_01!H67</f>
        <v>7.7444736841999999</v>
      </c>
      <c r="G22" s="99">
        <f>Dat_01!G67</f>
        <v>16.536578947399999</v>
      </c>
      <c r="H22" s="99">
        <f>Dat_01!E67</f>
        <v>16.04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17/11/2023</v>
      </c>
      <c r="C23" s="99">
        <f>Dat_01!B68</f>
        <v>20.216000000000001</v>
      </c>
      <c r="D23" s="99">
        <f>Dat_01!C68</f>
        <v>15.657999999999999</v>
      </c>
      <c r="E23" s="99">
        <f>Dat_01!D68</f>
        <v>11.1</v>
      </c>
      <c r="F23" s="99">
        <f>Dat_01!H68</f>
        <v>7.5678421052999996</v>
      </c>
      <c r="G23" s="99">
        <f>Dat_01!G68</f>
        <v>16.429947368400001</v>
      </c>
      <c r="H23" s="99">
        <f>Dat_01!E68</f>
        <v>16.928999999999998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18/11/2023</v>
      </c>
      <c r="C24" s="99">
        <f>Dat_01!B69</f>
        <v>20.417000000000002</v>
      </c>
      <c r="D24" s="99">
        <f>Dat_01!C69</f>
        <v>15.226000000000001</v>
      </c>
      <c r="E24" s="99">
        <f>Dat_01!D69</f>
        <v>10.035</v>
      </c>
      <c r="F24" s="99">
        <f>Dat_01!H69</f>
        <v>7.1326842104999999</v>
      </c>
      <c r="G24" s="99">
        <f>Dat_01!G69</f>
        <v>16.1834210526</v>
      </c>
      <c r="H24" s="99">
        <f>Dat_01!E69</f>
        <v>12.444000000000001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19/11/2023</v>
      </c>
      <c r="C25" s="99">
        <f>Dat_01!B70</f>
        <v>20.081</v>
      </c>
      <c r="D25" s="99">
        <f>Dat_01!C70</f>
        <v>14.667999999999999</v>
      </c>
      <c r="E25" s="99">
        <f>Dat_01!D70</f>
        <v>9.2550000000000008</v>
      </c>
      <c r="F25" s="99">
        <f>Dat_01!H70</f>
        <v>7.2817368420999999</v>
      </c>
      <c r="G25" s="99">
        <f>Dat_01!G70</f>
        <v>16.409947368400001</v>
      </c>
      <c r="H25" s="99">
        <f>Dat_01!E70</f>
        <v>10.878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20/11/2023</v>
      </c>
      <c r="C26" s="99">
        <f>Dat_01!B71</f>
        <v>18.169</v>
      </c>
      <c r="D26" s="99">
        <f>Dat_01!C71</f>
        <v>13.378</v>
      </c>
      <c r="E26" s="99">
        <f>Dat_01!D71</f>
        <v>8.5869999999999997</v>
      </c>
      <c r="F26" s="99">
        <f>Dat_01!H71</f>
        <v>7.8906315788999999</v>
      </c>
      <c r="G26" s="99">
        <f>Dat_01!G71</f>
        <v>16.534105263200001</v>
      </c>
      <c r="H26" s="99">
        <f>Dat_01!E71</f>
        <v>12.566000000000001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21/11/2023</v>
      </c>
      <c r="C27" s="99">
        <f>Dat_01!B72</f>
        <v>16.363</v>
      </c>
      <c r="D27" s="99">
        <f>Dat_01!C72</f>
        <v>12.836</v>
      </c>
      <c r="E27" s="99">
        <f>Dat_01!D72</f>
        <v>9.3089999999999993</v>
      </c>
      <c r="F27" s="99">
        <f>Dat_01!H72</f>
        <v>8.2409473684000005</v>
      </c>
      <c r="G27" s="99">
        <f>Dat_01!G72</f>
        <v>16.440789473700001</v>
      </c>
      <c r="H27" s="99">
        <f>Dat_01!E72</f>
        <v>12.673999999999999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22/11/2023</v>
      </c>
      <c r="C28" s="99">
        <f>Dat_01!B73</f>
        <v>16.887</v>
      </c>
      <c r="D28" s="99">
        <f>Dat_01!C73</f>
        <v>12.519</v>
      </c>
      <c r="E28" s="99">
        <f>Dat_01!D73</f>
        <v>8.1519999999999992</v>
      </c>
      <c r="F28" s="99">
        <f>Dat_01!H73</f>
        <v>8.3825789474000008</v>
      </c>
      <c r="G28" s="99">
        <f>Dat_01!G73</f>
        <v>15.565</v>
      </c>
      <c r="H28" s="99">
        <f>Dat_01!E73</f>
        <v>11.962999999999999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23/11/2023</v>
      </c>
      <c r="C29" s="99">
        <f>Dat_01!B74</f>
        <v>16.431000000000001</v>
      </c>
      <c r="D29" s="99">
        <f>Dat_01!C74</f>
        <v>11.162000000000001</v>
      </c>
      <c r="E29" s="99">
        <f>Dat_01!D74</f>
        <v>5.8929999999999998</v>
      </c>
      <c r="F29" s="99">
        <f>Dat_01!H74</f>
        <v>7.8227368421000003</v>
      </c>
      <c r="G29" s="99">
        <f>Dat_01!G74</f>
        <v>15.3455789474</v>
      </c>
      <c r="H29" s="99">
        <f>Dat_01!E74</f>
        <v>15.477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24/11/2023</v>
      </c>
      <c r="C30" s="99">
        <f>Dat_01!B75</f>
        <v>17.954999999999998</v>
      </c>
      <c r="D30" s="99">
        <f>Dat_01!C75</f>
        <v>11.815</v>
      </c>
      <c r="E30" s="99">
        <f>Dat_01!D75</f>
        <v>5.6740000000000004</v>
      </c>
      <c r="F30" s="99">
        <f>Dat_01!H75</f>
        <v>7.0527894736999999</v>
      </c>
      <c r="G30" s="99">
        <f>Dat_01!G75</f>
        <v>15.1768421053</v>
      </c>
      <c r="H30" s="99">
        <f>Dat_01!E75</f>
        <v>13.86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25/11/2023</v>
      </c>
      <c r="C31" s="99">
        <f>Dat_01!B76</f>
        <v>16.838000000000001</v>
      </c>
      <c r="D31" s="99">
        <f>Dat_01!C76</f>
        <v>11.48</v>
      </c>
      <c r="E31" s="99">
        <f>Dat_01!D76</f>
        <v>6.1230000000000002</v>
      </c>
      <c r="F31" s="99">
        <f>Dat_01!H76</f>
        <v>7.0611578947</v>
      </c>
      <c r="G31" s="99">
        <f>Dat_01!G76</f>
        <v>14.964947368400001</v>
      </c>
      <c r="H31" s="99">
        <f>Dat_01!E76</f>
        <v>12.948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26/11/2023</v>
      </c>
      <c r="C32" s="99">
        <f>Dat_01!B77</f>
        <v>15.62</v>
      </c>
      <c r="D32" s="99">
        <f>Dat_01!C77</f>
        <v>10.692</v>
      </c>
      <c r="E32" s="99">
        <f>Dat_01!D77</f>
        <v>5.7649999999999997</v>
      </c>
      <c r="F32" s="99">
        <f>Dat_01!H77</f>
        <v>6.8319473683999998</v>
      </c>
      <c r="G32" s="99">
        <f>Dat_01!G77</f>
        <v>14.4868947368</v>
      </c>
      <c r="H32" s="99">
        <f>Dat_01!E77</f>
        <v>11.746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27/11/2023</v>
      </c>
      <c r="C33" s="99">
        <f>Dat_01!B78</f>
        <v>15.762</v>
      </c>
      <c r="D33" s="99">
        <f>Dat_01!C78</f>
        <v>11.417999999999999</v>
      </c>
      <c r="E33" s="99">
        <f>Dat_01!D78</f>
        <v>7.0750000000000002</v>
      </c>
      <c r="F33" s="99">
        <f>Dat_01!H78</f>
        <v>6.1851052631999996</v>
      </c>
      <c r="G33" s="99">
        <f>Dat_01!G78</f>
        <v>13.9947368421</v>
      </c>
      <c r="H33" s="99">
        <f>Dat_01!E78</f>
        <v>11.057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28/11/2023</v>
      </c>
      <c r="C34" s="99">
        <f>Dat_01!B79</f>
        <v>16.196000000000002</v>
      </c>
      <c r="D34" s="99">
        <f>Dat_01!C79</f>
        <v>13.170999999999999</v>
      </c>
      <c r="E34" s="99">
        <f>Dat_01!D79</f>
        <v>10.145</v>
      </c>
      <c r="F34" s="99">
        <f>Dat_01!H79</f>
        <v>5.7992105262999996</v>
      </c>
      <c r="G34" s="99">
        <f>Dat_01!G79</f>
        <v>13.890105263200001</v>
      </c>
      <c r="H34" s="99">
        <f>Dat_01!E79</f>
        <v>11.420999999999999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29/11/2023</v>
      </c>
      <c r="C35" s="99">
        <f>Dat_01!B80</f>
        <v>17.692</v>
      </c>
      <c r="D35" s="99">
        <f>Dat_01!C80</f>
        <v>14.565</v>
      </c>
      <c r="E35" s="99">
        <f>Dat_01!D80</f>
        <v>11.436999999999999</v>
      </c>
      <c r="F35" s="99">
        <f>Dat_01!H80</f>
        <v>6.1486315788999999</v>
      </c>
      <c r="G35" s="99">
        <f>Dat_01!G80</f>
        <v>13.7974736842</v>
      </c>
      <c r="H35" s="99">
        <f>Dat_01!E80</f>
        <v>11.115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30/11/2023</v>
      </c>
      <c r="C36" s="99">
        <f>Dat_01!B81</f>
        <v>18.423999999999999</v>
      </c>
      <c r="D36" s="99">
        <f>Dat_01!C81</f>
        <v>14.94</v>
      </c>
      <c r="E36" s="99">
        <f>Dat_01!D81</f>
        <v>11.456</v>
      </c>
      <c r="F36" s="99">
        <f>Dat_01!H81</f>
        <v>5.7591052632000004</v>
      </c>
      <c r="G36" s="99">
        <f>Dat_01!G81</f>
        <v>13.8845789474</v>
      </c>
      <c r="H36" s="99">
        <f>Dat_01!E81</f>
        <v>9.9890000000000008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>
        <f>Dat_01!A82</f>
        <v>0</v>
      </c>
      <c r="C37" s="99">
        <f>Dat_01!B82</f>
        <v>0</v>
      </c>
      <c r="D37" s="99">
        <f>Dat_01!C82</f>
        <v>0</v>
      </c>
      <c r="E37" s="99">
        <f>Dat_01!D82</f>
        <v>0</v>
      </c>
      <c r="F37" s="99">
        <f>Dat_01!H82</f>
        <v>0</v>
      </c>
      <c r="G37" s="99">
        <f>Dat_01!G82</f>
        <v>0</v>
      </c>
      <c r="H37" s="99">
        <f>Dat_01!E82</f>
        <v>0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17.977774193548388</v>
      </c>
      <c r="D38" s="101">
        <f t="shared" si="0"/>
        <v>13.740225806451614</v>
      </c>
      <c r="E38" s="101">
        <f t="shared" si="0"/>
        <v>9.5026774193548373</v>
      </c>
      <c r="F38" s="101">
        <f t="shared" si="0"/>
        <v>7.9780135823419354</v>
      </c>
      <c r="G38" s="101">
        <f t="shared" si="0"/>
        <v>16.033303904922583</v>
      </c>
      <c r="H38" s="101">
        <f t="shared" si="0"/>
        <v>13.817774193548383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22142.272724079001</v>
      </c>
    </row>
    <row r="54" spans="1:3" ht="11.25" customHeight="1">
      <c r="A54" s="103" t="s">
        <v>86</v>
      </c>
      <c r="B54" s="98">
        <v>42978</v>
      </c>
      <c r="C54" s="104">
        <f>Dat_01!B106</f>
        <v>20486.167309894001</v>
      </c>
    </row>
    <row r="55" spans="1:3" ht="11.25" customHeight="1">
      <c r="A55" s="103" t="s">
        <v>87</v>
      </c>
      <c r="B55" s="98">
        <v>43008</v>
      </c>
      <c r="C55" s="104">
        <f>Dat_01!B107</f>
        <v>18959.861198449998</v>
      </c>
    </row>
    <row r="56" spans="1:3" ht="11.25" customHeight="1">
      <c r="A56" s="103" t="s">
        <v>88</v>
      </c>
      <c r="B56" s="98">
        <v>43039</v>
      </c>
      <c r="C56" s="104">
        <f>Dat_01!B108</f>
        <v>18102.428654558</v>
      </c>
    </row>
    <row r="57" spans="1:3" ht="11.25" customHeight="1">
      <c r="A57" s="103" t="s">
        <v>89</v>
      </c>
      <c r="B57" s="98">
        <v>43069</v>
      </c>
      <c r="C57" s="104">
        <f>Dat_01!B109</f>
        <v>18199.926079624001</v>
      </c>
    </row>
    <row r="58" spans="1:3" ht="11.25" customHeight="1">
      <c r="A58" s="103" t="s">
        <v>90</v>
      </c>
      <c r="B58" s="98">
        <v>43100</v>
      </c>
      <c r="C58" s="104">
        <f>Dat_01!B110</f>
        <v>19138.984155294998</v>
      </c>
    </row>
    <row r="59" spans="1:3" ht="11.25" customHeight="1">
      <c r="A59" s="103" t="s">
        <v>91</v>
      </c>
      <c r="B59" s="98">
        <v>43131</v>
      </c>
      <c r="C59" s="104">
        <f>Dat_01!B111</f>
        <v>20782.711655071998</v>
      </c>
    </row>
    <row r="60" spans="1:3" ht="11.25" customHeight="1">
      <c r="A60" s="103" t="s">
        <v>92</v>
      </c>
      <c r="B60" s="98">
        <v>43159</v>
      </c>
      <c r="C60" s="104">
        <f>Dat_01!B112</f>
        <v>19325.204153596002</v>
      </c>
    </row>
    <row r="61" spans="1:3" ht="11.25" customHeight="1">
      <c r="A61" s="103" t="s">
        <v>93</v>
      </c>
      <c r="B61" s="98">
        <v>43190</v>
      </c>
      <c r="C61" s="104">
        <f>Dat_01!B113</f>
        <v>19326.566961938999</v>
      </c>
    </row>
    <row r="62" spans="1:3" ht="11.25" customHeight="1">
      <c r="A62" s="103" t="s">
        <v>94</v>
      </c>
      <c r="B62" s="98">
        <v>43220</v>
      </c>
      <c r="C62" s="104">
        <f>Dat_01!B114</f>
        <v>17064.273372231</v>
      </c>
    </row>
    <row r="63" spans="1:3" ht="11.25" customHeight="1">
      <c r="A63" s="103" t="s">
        <v>87</v>
      </c>
      <c r="B63" s="98">
        <v>43251</v>
      </c>
      <c r="C63" s="104">
        <f>Dat_01!B115</f>
        <v>17899.751628862999</v>
      </c>
    </row>
    <row r="64" spans="1:3" ht="11.25" customHeight="1">
      <c r="A64" s="103" t="s">
        <v>94</v>
      </c>
      <c r="B64" s="98">
        <v>43281</v>
      </c>
      <c r="C64" s="104">
        <f>Dat_01!B116</f>
        <v>18523.934775951999</v>
      </c>
    </row>
    <row r="65" spans="1:4" ht="11.25" customHeight="1">
      <c r="A65" s="103" t="s">
        <v>86</v>
      </c>
      <c r="B65" s="98">
        <v>43312</v>
      </c>
      <c r="C65" s="104">
        <f>Dat_01!B117</f>
        <v>21121.754698133998</v>
      </c>
    </row>
    <row r="66" spans="1:4" ht="11.25" customHeight="1">
      <c r="A66" s="103" t="s">
        <v>86</v>
      </c>
      <c r="B66" s="105">
        <v>43343</v>
      </c>
      <c r="C66" s="106">
        <f>Dat_01!B118</f>
        <v>20110.671609336001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01/11/2023</v>
      </c>
      <c r="C70" s="104">
        <f>Dat_01!B129</f>
        <v>27089.8</v>
      </c>
      <c r="D70" s="104">
        <f>Dat_01!D129</f>
        <v>548.9615</v>
      </c>
    </row>
    <row r="71" spans="1:4" ht="11.25" customHeight="1">
      <c r="A71" s="92">
        <v>2</v>
      </c>
      <c r="B71" s="98" t="str">
        <f>Dat_01!A130</f>
        <v>02/11/2023</v>
      </c>
      <c r="C71" s="104">
        <f>Dat_01!B130</f>
        <v>31255.599999999999</v>
      </c>
      <c r="D71" s="104">
        <f>Dat_01!D130</f>
        <v>632.88210000000004</v>
      </c>
    </row>
    <row r="72" spans="1:4" ht="11.25" customHeight="1">
      <c r="A72" s="92">
        <v>3</v>
      </c>
      <c r="B72" s="98" t="str">
        <f>Dat_01!A131</f>
        <v>03/11/2023</v>
      </c>
      <c r="C72" s="104">
        <f>Dat_01!B131</f>
        <v>30818.5</v>
      </c>
      <c r="D72" s="104">
        <f>Dat_01!D131</f>
        <v>640.52919999999995</v>
      </c>
    </row>
    <row r="73" spans="1:4" ht="11.25" customHeight="1">
      <c r="A73" s="92">
        <v>4</v>
      </c>
      <c r="B73" s="98" t="str">
        <f>Dat_01!A132</f>
        <v>04/11/2023</v>
      </c>
      <c r="C73" s="104">
        <f>Dat_01!B132</f>
        <v>27310</v>
      </c>
      <c r="D73" s="104">
        <f>Dat_01!D132</f>
        <v>575.5616</v>
      </c>
    </row>
    <row r="74" spans="1:4" ht="11.25" customHeight="1">
      <c r="A74" s="92">
        <v>5</v>
      </c>
      <c r="B74" s="98" t="str">
        <f>Dat_01!A133</f>
        <v>05/11/2023</v>
      </c>
      <c r="C74" s="104">
        <f>Dat_01!B133</f>
        <v>27274.400000000001</v>
      </c>
      <c r="D74" s="104">
        <f>Dat_01!D133</f>
        <v>524.51549999999997</v>
      </c>
    </row>
    <row r="75" spans="1:4" ht="11.25" customHeight="1">
      <c r="A75" s="92">
        <v>6</v>
      </c>
      <c r="B75" s="98" t="str">
        <f>Dat_01!A134</f>
        <v>06/11/2023</v>
      </c>
      <c r="C75" s="104">
        <f>Dat_01!B134</f>
        <v>31952</v>
      </c>
      <c r="D75" s="104">
        <f>Dat_01!D134</f>
        <v>628.2047</v>
      </c>
    </row>
    <row r="76" spans="1:4" ht="11.25" customHeight="1">
      <c r="A76" s="92">
        <v>7</v>
      </c>
      <c r="B76" s="98" t="str">
        <f>Dat_01!A135</f>
        <v>07/11/2023</v>
      </c>
      <c r="C76" s="104">
        <f>Dat_01!B135</f>
        <v>32752.7</v>
      </c>
      <c r="D76" s="104">
        <f>Dat_01!D135</f>
        <v>651.76340000000005</v>
      </c>
    </row>
    <row r="77" spans="1:4" ht="11.25" customHeight="1">
      <c r="A77" s="92">
        <v>8</v>
      </c>
      <c r="B77" s="98" t="str">
        <f>Dat_01!A136</f>
        <v>08/11/2023</v>
      </c>
      <c r="C77" s="104">
        <f>Dat_01!B136</f>
        <v>33110.1</v>
      </c>
      <c r="D77" s="104">
        <f>Dat_01!D136</f>
        <v>666.0693</v>
      </c>
    </row>
    <row r="78" spans="1:4" ht="11.25" customHeight="1">
      <c r="A78" s="92">
        <v>9</v>
      </c>
      <c r="B78" s="98" t="str">
        <f>Dat_01!A137</f>
        <v>09/11/2023</v>
      </c>
      <c r="C78" s="104">
        <f>Dat_01!B137</f>
        <v>32538.2</v>
      </c>
      <c r="D78" s="104">
        <f>Dat_01!D137</f>
        <v>655.51239999999996</v>
      </c>
    </row>
    <row r="79" spans="1:4" ht="11.25" customHeight="1">
      <c r="A79" s="92">
        <v>10</v>
      </c>
      <c r="B79" s="98" t="str">
        <f>Dat_01!A138</f>
        <v>10/11/2023</v>
      </c>
      <c r="C79" s="104">
        <f>Dat_01!B138</f>
        <v>31387.4</v>
      </c>
      <c r="D79" s="104">
        <f>Dat_01!D138</f>
        <v>650.34019999999998</v>
      </c>
    </row>
    <row r="80" spans="1:4" ht="11.25" customHeight="1">
      <c r="A80" s="92">
        <v>11</v>
      </c>
      <c r="B80" s="98" t="str">
        <f>Dat_01!A139</f>
        <v>11/11/2023</v>
      </c>
      <c r="C80" s="104">
        <f>Dat_01!B139</f>
        <v>27442.1</v>
      </c>
      <c r="D80" s="104">
        <f>Dat_01!D139</f>
        <v>578.28679999999997</v>
      </c>
    </row>
    <row r="81" spans="1:4" ht="11.25" customHeight="1">
      <c r="A81" s="92">
        <v>12</v>
      </c>
      <c r="B81" s="98" t="str">
        <f>Dat_01!A140</f>
        <v>12/11/2023</v>
      </c>
      <c r="C81" s="104">
        <f>Dat_01!B140</f>
        <v>27081.8</v>
      </c>
      <c r="D81" s="104">
        <f>Dat_01!D140</f>
        <v>526.5915</v>
      </c>
    </row>
    <row r="82" spans="1:4" ht="11.25" customHeight="1">
      <c r="A82" s="92">
        <v>13</v>
      </c>
      <c r="B82" s="98" t="str">
        <f>Dat_01!A141</f>
        <v>13/11/2023</v>
      </c>
      <c r="C82" s="104">
        <f>Dat_01!B141</f>
        <v>31684.400000000001</v>
      </c>
      <c r="D82" s="104">
        <f>Dat_01!D141</f>
        <v>628.49789999999996</v>
      </c>
    </row>
    <row r="83" spans="1:4" ht="11.25" customHeight="1">
      <c r="A83" s="92">
        <v>14</v>
      </c>
      <c r="B83" s="98" t="str">
        <f>Dat_01!A142</f>
        <v>14/11/2023</v>
      </c>
      <c r="C83" s="104">
        <f>Dat_01!B142</f>
        <v>31529.200000000001</v>
      </c>
      <c r="D83" s="104">
        <f>Dat_01!D142</f>
        <v>639.25800000000004</v>
      </c>
    </row>
    <row r="84" spans="1:4" ht="11.25" customHeight="1">
      <c r="A84" s="92">
        <v>15</v>
      </c>
      <c r="B84" s="98" t="str">
        <f>Dat_01!A143</f>
        <v>15/11/2023</v>
      </c>
      <c r="C84" s="104">
        <f>Dat_01!B143</f>
        <v>31973.3</v>
      </c>
      <c r="D84" s="104">
        <f>Dat_01!D143</f>
        <v>646.67759999999998</v>
      </c>
    </row>
    <row r="85" spans="1:4" ht="11.25" customHeight="1">
      <c r="A85" s="92">
        <v>16</v>
      </c>
      <c r="B85" s="98" t="str">
        <f>Dat_01!A144</f>
        <v>16/11/2023</v>
      </c>
      <c r="C85" s="104">
        <f>Dat_01!B144</f>
        <v>31434.3</v>
      </c>
      <c r="D85" s="104">
        <f>Dat_01!D144</f>
        <v>650.89689999999996</v>
      </c>
    </row>
    <row r="86" spans="1:4" ht="11.25" customHeight="1">
      <c r="A86" s="92">
        <v>17</v>
      </c>
      <c r="B86" s="98" t="str">
        <f>Dat_01!A145</f>
        <v>17/11/2023</v>
      </c>
      <c r="C86" s="104">
        <f>Dat_01!B145</f>
        <v>30551</v>
      </c>
      <c r="D86" s="104">
        <f>Dat_01!D145</f>
        <v>639.82429999999999</v>
      </c>
    </row>
    <row r="87" spans="1:4" ht="11.25" customHeight="1">
      <c r="A87" s="92">
        <v>18</v>
      </c>
      <c r="B87" s="98" t="str">
        <f>Dat_01!A146</f>
        <v>18/11/2023</v>
      </c>
      <c r="C87" s="104">
        <f>Dat_01!B146</f>
        <v>26723.9</v>
      </c>
      <c r="D87" s="104">
        <f>Dat_01!D146</f>
        <v>563.13940000000002</v>
      </c>
    </row>
    <row r="88" spans="1:4" ht="11.25" customHeight="1">
      <c r="A88" s="92">
        <v>19</v>
      </c>
      <c r="B88" s="98" t="str">
        <f>Dat_01!A147</f>
        <v>19/11/2023</v>
      </c>
      <c r="C88" s="104">
        <f>Dat_01!B147</f>
        <v>26683.5</v>
      </c>
      <c r="D88" s="104">
        <f>Dat_01!D147</f>
        <v>520.74699999999996</v>
      </c>
    </row>
    <row r="89" spans="1:4" ht="11.25" customHeight="1">
      <c r="A89" s="92">
        <v>20</v>
      </c>
      <c r="B89" s="98" t="str">
        <f>Dat_01!A148</f>
        <v>20/11/2023</v>
      </c>
      <c r="C89" s="104">
        <f>Dat_01!B148</f>
        <v>31582.7</v>
      </c>
      <c r="D89" s="104">
        <f>Dat_01!D148</f>
        <v>628.89080000000001</v>
      </c>
    </row>
    <row r="90" spans="1:4" ht="11.25" customHeight="1">
      <c r="A90" s="92">
        <v>21</v>
      </c>
      <c r="B90" s="98" t="str">
        <f>Dat_01!A149</f>
        <v>21/11/2023</v>
      </c>
      <c r="C90" s="104">
        <f>Dat_01!B149</f>
        <v>32342.400000000001</v>
      </c>
      <c r="D90" s="104">
        <f>Dat_01!D149</f>
        <v>648.96900000000005</v>
      </c>
    </row>
    <row r="91" spans="1:4" ht="11.25" customHeight="1">
      <c r="A91" s="92">
        <v>22</v>
      </c>
      <c r="B91" s="98" t="str">
        <f>Dat_01!A150</f>
        <v>22/11/2023</v>
      </c>
      <c r="C91" s="104">
        <f>Dat_01!B150</f>
        <v>32682.2</v>
      </c>
      <c r="D91" s="104">
        <f>Dat_01!D150</f>
        <v>659.00840000000005</v>
      </c>
    </row>
    <row r="92" spans="1:4" ht="11.25" customHeight="1">
      <c r="A92" s="92">
        <v>23</v>
      </c>
      <c r="B92" s="98" t="str">
        <f>Dat_01!A151</f>
        <v>23/11/2023</v>
      </c>
      <c r="C92" s="104">
        <f>Dat_01!B151</f>
        <v>33443.800000000003</v>
      </c>
      <c r="D92" s="104">
        <f>Dat_01!D151</f>
        <v>667.95939999999996</v>
      </c>
    </row>
    <row r="93" spans="1:4" ht="11.25" customHeight="1">
      <c r="A93" s="92">
        <v>24</v>
      </c>
      <c r="B93" s="98" t="str">
        <f>Dat_01!A152</f>
        <v>24/11/2023</v>
      </c>
      <c r="C93" s="104">
        <f>Dat_01!B152</f>
        <v>31865.599999999999</v>
      </c>
      <c r="D93" s="104">
        <f>Dat_01!D152</f>
        <v>668.28779999999995</v>
      </c>
    </row>
    <row r="94" spans="1:4" ht="11.25" customHeight="1">
      <c r="A94" s="92">
        <v>25</v>
      </c>
      <c r="B94" s="98" t="str">
        <f>Dat_01!A153</f>
        <v>25/11/2023</v>
      </c>
      <c r="C94" s="104">
        <f>Dat_01!B153</f>
        <v>28426.9</v>
      </c>
      <c r="D94" s="104">
        <f>Dat_01!D153</f>
        <v>593.7799</v>
      </c>
    </row>
    <row r="95" spans="1:4" ht="11.25" customHeight="1">
      <c r="A95" s="92">
        <v>26</v>
      </c>
      <c r="B95" s="98" t="str">
        <f>Dat_01!A154</f>
        <v>26/11/2023</v>
      </c>
      <c r="C95" s="104">
        <f>Dat_01!B154</f>
        <v>28638.1</v>
      </c>
      <c r="D95" s="104">
        <f>Dat_01!D154</f>
        <v>561.18700000000001</v>
      </c>
    </row>
    <row r="96" spans="1:4" ht="11.25" customHeight="1">
      <c r="A96" s="92">
        <v>27</v>
      </c>
      <c r="B96" s="98" t="str">
        <f>Dat_01!A155</f>
        <v>27/11/2023</v>
      </c>
      <c r="C96" s="104">
        <f>Dat_01!B155</f>
        <v>34117.699999999997</v>
      </c>
      <c r="D96" s="104">
        <f>Dat_01!D155</f>
        <v>676.37660000000005</v>
      </c>
    </row>
    <row r="97" spans="1:9" ht="11.25" customHeight="1">
      <c r="A97" s="92">
        <v>28</v>
      </c>
      <c r="B97" s="98" t="str">
        <f>Dat_01!A156</f>
        <v>28/11/2023</v>
      </c>
      <c r="C97" s="104">
        <f>Dat_01!B156</f>
        <v>34098.1</v>
      </c>
      <c r="D97" s="104">
        <f>Dat_01!D156</f>
        <v>694.76179999999999</v>
      </c>
    </row>
    <row r="98" spans="1:9" ht="11.25" customHeight="1">
      <c r="A98" s="92">
        <v>29</v>
      </c>
      <c r="B98" s="98" t="str">
        <f>Dat_01!A157</f>
        <v>29/11/2023</v>
      </c>
      <c r="C98" s="104">
        <f>Dat_01!B157</f>
        <v>33607.800000000003</v>
      </c>
      <c r="D98" s="104">
        <f>Dat_01!D157</f>
        <v>690.73040000000003</v>
      </c>
    </row>
    <row r="99" spans="1:9" ht="11.25" customHeight="1">
      <c r="A99" s="92">
        <v>30</v>
      </c>
      <c r="B99" s="98" t="str">
        <f>Dat_01!A158</f>
        <v>30/11/2023</v>
      </c>
      <c r="C99" s="104">
        <f>Dat_01!B158</f>
        <v>32958</v>
      </c>
      <c r="D99" s="104">
        <f>Dat_01!D158</f>
        <v>681.49099999999999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34117.699999999997</v>
      </c>
      <c r="D101" s="107">
        <f>MAX(D70:D100)</f>
        <v>694.76179999999999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37278</v>
      </c>
      <c r="D108" s="110">
        <f>Dat_01!B174</f>
        <v>39101</v>
      </c>
      <c r="E108" s="110"/>
      <c r="F108" s="111" t="str">
        <f>Dat_01!D186</f>
        <v>19 julio (14:27 h)</v>
      </c>
      <c r="G108" s="111" t="str">
        <f>Dat_01!E186</f>
        <v>24 enero (20:43 h)</v>
      </c>
    </row>
    <row r="109" spans="1:9" ht="11.25" customHeight="1">
      <c r="B109" s="112" t="str">
        <f>Dat_01!A187</f>
        <v>nov-23</v>
      </c>
      <c r="C109" s="113">
        <f>Dat_01!B166</f>
        <v>34425</v>
      </c>
      <c r="D109" s="113"/>
      <c r="E109" s="113"/>
      <c r="F109" s="114" t="str">
        <f>Dat_01!D187</f>
        <v/>
      </c>
      <c r="G109" s="114" t="str">
        <f>Dat_01!E187</f>
        <v>27 noviembre (20:48 h)</v>
      </c>
      <c r="H109" s="128">
        <f>Dat_01!D166</f>
        <v>33954</v>
      </c>
      <c r="I109" s="130">
        <f>(C109/H109-1)*100</f>
        <v>1.387170878247046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N</v>
      </c>
      <c r="B113" s="98" t="str">
        <f>Dat_01!A33</f>
        <v>Noviembre 2022</v>
      </c>
      <c r="C113" s="99">
        <f>Dat_01!C33*100</f>
        <v>-10.298999999999999</v>
      </c>
      <c r="D113" s="99">
        <f>Dat_01!D33*100</f>
        <v>0.20100000000000001</v>
      </c>
      <c r="E113" s="99">
        <f>Dat_01!E33*100</f>
        <v>-2.5609999999999999</v>
      </c>
      <c r="F113" s="99">
        <f>Dat_01!F33*100</f>
        <v>-7.9390000000000001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D</v>
      </c>
      <c r="B114" s="98" t="str">
        <f>Dat_01!A34</f>
        <v>Diciembre 2022</v>
      </c>
      <c r="C114" s="99">
        <f>Dat_01!C34*100</f>
        <v>-8.1669999999999998</v>
      </c>
      <c r="D114" s="99">
        <f>Dat_01!D34*100</f>
        <v>0.29699999999999999</v>
      </c>
      <c r="E114" s="99">
        <f>Dat_01!E34*100</f>
        <v>-0.77300000000000002</v>
      </c>
      <c r="F114" s="99">
        <f>Dat_01!F34*100</f>
        <v>-7.6910000000000007</v>
      </c>
    </row>
    <row r="115" spans="1:6" ht="11.25" customHeight="1">
      <c r="A115" s="103" t="str">
        <f t="shared" si="1"/>
        <v>E</v>
      </c>
      <c r="B115" s="98" t="str">
        <f>Dat_01!A35</f>
        <v>Enero 2023</v>
      </c>
      <c r="C115" s="99">
        <f>Dat_01!C35*100</f>
        <v>-3.4119999999999999</v>
      </c>
      <c r="D115" s="99">
        <f>Dat_01!D35*100</f>
        <v>0.73099999999999998</v>
      </c>
      <c r="E115" s="99">
        <f>Dat_01!E35*100</f>
        <v>0.434</v>
      </c>
      <c r="F115" s="99">
        <f>Dat_01!F35*100</f>
        <v>-4.577</v>
      </c>
    </row>
    <row r="116" spans="1:6" ht="11.25" customHeight="1">
      <c r="A116" s="103" t="str">
        <f t="shared" si="1"/>
        <v>F</v>
      </c>
      <c r="B116" s="98" t="str">
        <f>Dat_01!A36</f>
        <v>Febrero 2023</v>
      </c>
      <c r="C116" s="99">
        <f>Dat_01!C36*100</f>
        <v>1.2269999999999999</v>
      </c>
      <c r="D116" s="99">
        <f>Dat_01!D36*100</f>
        <v>-1.6E-2</v>
      </c>
      <c r="E116" s="99">
        <f>Dat_01!E36*100</f>
        <v>2.3780000000000001</v>
      </c>
      <c r="F116" s="99">
        <f>Dat_01!F36*100</f>
        <v>-1.135</v>
      </c>
    </row>
    <row r="117" spans="1:6" ht="11.25" customHeight="1">
      <c r="A117" s="103" t="str">
        <f t="shared" si="1"/>
        <v>M</v>
      </c>
      <c r="B117" s="98" t="str">
        <f>Dat_01!A37</f>
        <v>Marzo 2023</v>
      </c>
      <c r="C117" s="99">
        <f>Dat_01!C37*100</f>
        <v>-4.7440000000000007</v>
      </c>
      <c r="D117" s="99">
        <f>Dat_01!D37*100</f>
        <v>-6.2E-2</v>
      </c>
      <c r="E117" s="99">
        <f>Dat_01!E37*100</f>
        <v>-2.157</v>
      </c>
      <c r="F117" s="99">
        <f>Dat_01!F37*100</f>
        <v>-2.5250000000000004</v>
      </c>
    </row>
    <row r="118" spans="1:6" ht="11.25" customHeight="1">
      <c r="A118" s="103" t="str">
        <f t="shared" si="1"/>
        <v>A</v>
      </c>
      <c r="B118" s="98" t="str">
        <f>Dat_01!A38</f>
        <v>Abril 2023</v>
      </c>
      <c r="C118" s="99">
        <f>Dat_01!C38*100</f>
        <v>-7.5069999999999997</v>
      </c>
      <c r="D118" s="99">
        <f>Dat_01!D38*100</f>
        <v>-0.65700000000000003</v>
      </c>
      <c r="E118" s="99">
        <f>Dat_01!E38*100</f>
        <v>-1.377</v>
      </c>
      <c r="F118" s="99">
        <f>Dat_01!F38*100</f>
        <v>-5.4729999999999999</v>
      </c>
    </row>
    <row r="119" spans="1:6" ht="11.25" customHeight="1">
      <c r="A119" s="103" t="str">
        <f t="shared" si="1"/>
        <v>M</v>
      </c>
      <c r="B119" s="98" t="str">
        <f>Dat_01!A39</f>
        <v>Mayo 2023</v>
      </c>
      <c r="C119" s="99">
        <f>Dat_01!C39*100</f>
        <v>-6.2679999999999998</v>
      </c>
      <c r="D119" s="99">
        <f>Dat_01!D39*100</f>
        <v>0.105</v>
      </c>
      <c r="E119" s="99">
        <f>Dat_01!E39*100</f>
        <v>-1.917</v>
      </c>
      <c r="F119" s="99">
        <f>Dat_01!F39*100</f>
        <v>-4.4560000000000004</v>
      </c>
    </row>
    <row r="120" spans="1:6" ht="11.25" customHeight="1">
      <c r="A120" s="103" t="str">
        <f t="shared" si="1"/>
        <v>J</v>
      </c>
      <c r="B120" s="98" t="str">
        <f>Dat_01!A40</f>
        <v>Junio 2023</v>
      </c>
      <c r="C120" s="99">
        <f>Dat_01!C40*100</f>
        <v>-7.5129999999999999</v>
      </c>
      <c r="D120" s="99">
        <f>Dat_01!D40*100</f>
        <v>0.36899999999999999</v>
      </c>
      <c r="E120" s="99">
        <f>Dat_01!E40*100</f>
        <v>-1.1220000000000001</v>
      </c>
      <c r="F120" s="99">
        <f>Dat_01!F40*100</f>
        <v>-6.76</v>
      </c>
    </row>
    <row r="121" spans="1:6" ht="11.25" customHeight="1">
      <c r="A121" s="103" t="str">
        <f t="shared" si="1"/>
        <v>J</v>
      </c>
      <c r="B121" s="98" t="str">
        <f>Dat_01!A41</f>
        <v>Julio 2023</v>
      </c>
      <c r="C121" s="99">
        <f>Dat_01!C41*100</f>
        <v>-4.609</v>
      </c>
      <c r="D121" s="99">
        <f>Dat_01!D41*100</f>
        <v>-0.122</v>
      </c>
      <c r="E121" s="99">
        <f>Dat_01!E41*100</f>
        <v>-2.3090000000000002</v>
      </c>
      <c r="F121" s="99">
        <f>Dat_01!F41*100</f>
        <v>-2.1779999999999999</v>
      </c>
    </row>
    <row r="122" spans="1:6" ht="11.25" customHeight="1">
      <c r="A122" s="103" t="str">
        <f t="shared" si="1"/>
        <v>A</v>
      </c>
      <c r="B122" s="98" t="str">
        <f>Dat_01!A42</f>
        <v>Agosto 2023</v>
      </c>
      <c r="C122" s="99">
        <f>Dat_01!C42*100</f>
        <v>-1.833</v>
      </c>
      <c r="D122" s="99">
        <f>Dat_01!D42*100</f>
        <v>-2.9000000000000001E-2</v>
      </c>
      <c r="E122" s="99">
        <f>Dat_01!E42*100</f>
        <v>9.4E-2</v>
      </c>
      <c r="F122" s="99">
        <f>Dat_01!F42*100</f>
        <v>-1.8980000000000001</v>
      </c>
    </row>
    <row r="123" spans="1:6" ht="11.25" customHeight="1">
      <c r="A123" s="103" t="str">
        <f t="shared" si="1"/>
        <v>S</v>
      </c>
      <c r="B123" s="98" t="str">
        <f>Dat_01!A43</f>
        <v>Septiembre 2023</v>
      </c>
      <c r="C123" s="99">
        <f>Dat_01!C43*100</f>
        <v>-3.83</v>
      </c>
      <c r="D123" s="99">
        <f>Dat_01!D43*100</f>
        <v>-0.34399999999999997</v>
      </c>
      <c r="E123" s="99">
        <f>Dat_01!E43*100</f>
        <v>-0.41700000000000004</v>
      </c>
      <c r="F123" s="99">
        <f>Dat_01!F43*100</f>
        <v>-3.069</v>
      </c>
    </row>
    <row r="124" spans="1:6" ht="11.25" customHeight="1">
      <c r="A124" s="103" t="str">
        <f t="shared" si="1"/>
        <v>O</v>
      </c>
      <c r="B124" s="98" t="str">
        <f>Dat_01!A44</f>
        <v>Octubre 2023</v>
      </c>
      <c r="C124" s="99">
        <f>Dat_01!C44*100</f>
        <v>1.8190000000000002</v>
      </c>
      <c r="D124" s="99">
        <f>Dat_01!D44*100</f>
        <v>0.23900000000000002</v>
      </c>
      <c r="E124" s="99">
        <f>Dat_01!E44*100</f>
        <v>0.88500000000000001</v>
      </c>
      <c r="F124" s="99">
        <f>Dat_01!F44*100</f>
        <v>0.69499999999999995</v>
      </c>
    </row>
    <row r="125" spans="1:6" ht="11.25" customHeight="1">
      <c r="A125" s="103" t="str">
        <f t="shared" si="1"/>
        <v>N</v>
      </c>
      <c r="B125" s="105" t="str">
        <f>Dat_01!A45</f>
        <v>Noviembre 2023</v>
      </c>
      <c r="C125" s="116">
        <f>Dat_01!C45*100</f>
        <v>2.9659999999999997</v>
      </c>
      <c r="D125" s="116">
        <f>Dat_01!D45*100</f>
        <v>0.16400000000000001</v>
      </c>
      <c r="E125" s="116">
        <f>Dat_01!E45*100</f>
        <v>0.108</v>
      </c>
      <c r="F125" s="116">
        <f>Dat_01!F45*100</f>
        <v>2.694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11" zoomScale="90" zoomScaleNormal="90" workbookViewId="0">
      <selection activeCell="E166" sqref="E166"/>
    </sheetView>
  </sheetViews>
  <sheetFormatPr baseColWidth="10" defaultColWidth="11.42578125" defaultRowHeight="14.25"/>
  <cols>
    <col min="1" max="1" width="26" style="49" customWidth="1"/>
    <col min="2" max="10" width="14.7109375" style="49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166</v>
      </c>
      <c r="B2" s="53" t="s">
        <v>197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noviembre</v>
      </c>
    </row>
    <row r="4" spans="1:10">
      <c r="A4" s="51" t="s">
        <v>52</v>
      </c>
      <c r="B4" s="139" t="s">
        <v>166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3557536.2</v>
      </c>
      <c r="C8" s="85">
        <v>1311554.2539319999</v>
      </c>
      <c r="D8" s="131">
        <v>1.7124582831999999</v>
      </c>
      <c r="E8" s="85">
        <v>21408087.047540002</v>
      </c>
      <c r="F8" s="85">
        <v>15157375.016759001</v>
      </c>
      <c r="G8" s="131">
        <v>0.41238750270000002</v>
      </c>
      <c r="H8" s="85">
        <v>24158394.378343999</v>
      </c>
      <c r="I8" s="85">
        <v>17694023.324742999</v>
      </c>
      <c r="J8" s="131">
        <v>0.36534206689999998</v>
      </c>
    </row>
    <row r="9" spans="1:10">
      <c r="A9" s="53" t="s">
        <v>32</v>
      </c>
      <c r="B9" s="85">
        <v>349043.7</v>
      </c>
      <c r="C9" s="85">
        <v>361663.86569200002</v>
      </c>
      <c r="D9" s="131">
        <v>-3.4894737600000003E-2</v>
      </c>
      <c r="E9" s="85">
        <v>4648528.5113810003</v>
      </c>
      <c r="F9" s="85">
        <v>3290791.0884909998</v>
      </c>
      <c r="G9" s="131">
        <v>0.4125869392</v>
      </c>
      <c r="H9" s="85">
        <v>5133887.571769</v>
      </c>
      <c r="I9" s="85">
        <v>3560699.9168509999</v>
      </c>
      <c r="J9" s="131">
        <v>0.44181978030000002</v>
      </c>
    </row>
    <row r="10" spans="1:10">
      <c r="A10" s="53" t="s">
        <v>33</v>
      </c>
      <c r="B10" s="85">
        <v>3774905.2</v>
      </c>
      <c r="C10" s="85">
        <v>4182092.8879999998</v>
      </c>
      <c r="D10" s="131">
        <v>-9.7364572900000002E-2</v>
      </c>
      <c r="E10" s="85">
        <v>49299635.044</v>
      </c>
      <c r="F10" s="85">
        <v>50772915.300999999</v>
      </c>
      <c r="G10" s="131">
        <v>-2.9017050700000002E-2</v>
      </c>
      <c r="H10" s="85">
        <v>54460824.987999998</v>
      </c>
      <c r="I10" s="85">
        <v>54695748.752999999</v>
      </c>
      <c r="J10" s="131">
        <v>-4.295101E-3</v>
      </c>
    </row>
    <row r="11" spans="1:10">
      <c r="A11" s="53" t="s">
        <v>34</v>
      </c>
      <c r="B11" s="85">
        <v>228447.5</v>
      </c>
      <c r="C11" s="85">
        <v>320273.93900000001</v>
      </c>
      <c r="D11" s="131">
        <v>-0.28671217919999997</v>
      </c>
      <c r="E11" s="85">
        <v>3616264.2570000002</v>
      </c>
      <c r="F11" s="85">
        <v>6989644.102</v>
      </c>
      <c r="G11" s="131">
        <v>-0.48262540920000002</v>
      </c>
      <c r="H11" s="85">
        <v>4310153.9409999996</v>
      </c>
      <c r="I11" s="85">
        <v>7710184.7240000004</v>
      </c>
      <c r="J11" s="131">
        <v>-0.44097915999999998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-2E-3</v>
      </c>
      <c r="F12" s="85">
        <v>0</v>
      </c>
      <c r="G12" s="131">
        <v>0</v>
      </c>
      <c r="H12" s="85">
        <v>-2E-3</v>
      </c>
      <c r="I12" s="85">
        <v>0</v>
      </c>
      <c r="J12" s="131">
        <v>0</v>
      </c>
    </row>
    <row r="13" spans="1:10">
      <c r="A13" s="53" t="s">
        <v>36</v>
      </c>
      <c r="B13" s="85">
        <v>2198477.5</v>
      </c>
      <c r="C13" s="85">
        <v>4128179.784</v>
      </c>
      <c r="D13" s="131">
        <v>-0.46744628020000001</v>
      </c>
      <c r="E13" s="85">
        <v>36528713.594999999</v>
      </c>
      <c r="F13" s="85">
        <v>56792055.769000001</v>
      </c>
      <c r="G13" s="131">
        <v>-0.35679888500000001</v>
      </c>
      <c r="H13" s="85">
        <v>40298455.026000001</v>
      </c>
      <c r="I13" s="85">
        <v>61292577.148000002</v>
      </c>
      <c r="J13" s="131">
        <v>-0.34252307700000001</v>
      </c>
    </row>
    <row r="14" spans="1:10">
      <c r="A14" s="53" t="s">
        <v>37</v>
      </c>
      <c r="B14" s="85">
        <v>6933831.5999999996</v>
      </c>
      <c r="C14" s="85">
        <v>6579636.3689999999</v>
      </c>
      <c r="D14" s="131">
        <v>5.3832037399999998E-2</v>
      </c>
      <c r="E14" s="85">
        <v>55532910.373000003</v>
      </c>
      <c r="F14" s="85">
        <v>54278606.877999999</v>
      </c>
      <c r="G14" s="131">
        <v>2.3108616200000001E-2</v>
      </c>
      <c r="H14" s="85">
        <v>61074224.884999998</v>
      </c>
      <c r="I14" s="85">
        <v>61095796.835000001</v>
      </c>
      <c r="J14" s="131">
        <v>-3.5308399999999998E-4</v>
      </c>
    </row>
    <row r="15" spans="1:10">
      <c r="A15" s="53" t="s">
        <v>38</v>
      </c>
      <c r="B15" s="85">
        <v>1922367.740737</v>
      </c>
      <c r="C15" s="85">
        <v>1500534.933</v>
      </c>
      <c r="D15" s="131">
        <v>0.28112161769999999</v>
      </c>
      <c r="E15" s="85">
        <v>34765688.933737002</v>
      </c>
      <c r="F15" s="85">
        <v>26224553.368000001</v>
      </c>
      <c r="G15" s="131">
        <v>0.3256923176</v>
      </c>
      <c r="H15" s="85">
        <v>35863099.669736996</v>
      </c>
      <c r="I15" s="85">
        <v>27220058.175999999</v>
      </c>
      <c r="J15" s="131">
        <v>0.31752472529999998</v>
      </c>
    </row>
    <row r="16" spans="1:10">
      <c r="A16" s="53" t="s">
        <v>39</v>
      </c>
      <c r="B16" s="85">
        <v>118689.85926300001</v>
      </c>
      <c r="C16" s="85">
        <v>104765.41800000001</v>
      </c>
      <c r="D16" s="131">
        <v>0.1329106639</v>
      </c>
      <c r="E16" s="85">
        <v>4609809.5682629999</v>
      </c>
      <c r="F16" s="85">
        <v>4063414.645</v>
      </c>
      <c r="G16" s="131">
        <v>0.13446693749999999</v>
      </c>
      <c r="H16" s="85">
        <v>4669587.7512630001</v>
      </c>
      <c r="I16" s="85">
        <v>4167370.6460000002</v>
      </c>
      <c r="J16" s="131">
        <v>0.12051174420000001</v>
      </c>
    </row>
    <row r="17" spans="1:74">
      <c r="A17" s="53" t="s">
        <v>40</v>
      </c>
      <c r="B17" s="85">
        <v>250384.3</v>
      </c>
      <c r="C17" s="85">
        <v>365018.65600000002</v>
      </c>
      <c r="D17" s="131">
        <v>-0.31405067689999999</v>
      </c>
      <c r="E17" s="85">
        <v>3339800.1060000001</v>
      </c>
      <c r="F17" s="85">
        <v>4328732.6579999998</v>
      </c>
      <c r="G17" s="131">
        <v>-0.22845775660000001</v>
      </c>
      <c r="H17" s="85">
        <v>3660061.77</v>
      </c>
      <c r="I17" s="85">
        <v>4764099.4649999999</v>
      </c>
      <c r="J17" s="131">
        <v>-0.2317411093</v>
      </c>
    </row>
    <row r="18" spans="1:74">
      <c r="A18" s="53" t="s">
        <v>41</v>
      </c>
      <c r="B18" s="85">
        <v>1016609.8</v>
      </c>
      <c r="C18" s="85">
        <v>1449082.5719999999</v>
      </c>
      <c r="D18" s="131">
        <v>-0.29844591349999999</v>
      </c>
      <c r="E18" s="85">
        <v>16105570.299000001</v>
      </c>
      <c r="F18" s="85">
        <v>16626935.105</v>
      </c>
      <c r="G18" s="131">
        <v>-3.1356639300000003E-2</v>
      </c>
      <c r="H18" s="85">
        <v>17202061.704999998</v>
      </c>
      <c r="I18" s="85">
        <v>18798519.725000001</v>
      </c>
      <c r="J18" s="131">
        <v>-8.4924666600000004E-2</v>
      </c>
    </row>
    <row r="19" spans="1:74">
      <c r="A19" s="53" t="s">
        <v>43</v>
      </c>
      <c r="B19" s="85">
        <v>53936.9</v>
      </c>
      <c r="C19" s="85">
        <v>56959.4545</v>
      </c>
      <c r="D19" s="131">
        <v>-5.3065018399999997E-2</v>
      </c>
      <c r="E19" s="85">
        <v>643937.26800000004</v>
      </c>
      <c r="F19" s="85">
        <v>676429.19200000004</v>
      </c>
      <c r="G19" s="131">
        <v>-4.8034479300000002E-2</v>
      </c>
      <c r="H19" s="85">
        <v>706307.0845</v>
      </c>
      <c r="I19" s="85">
        <v>749237.022</v>
      </c>
      <c r="J19" s="131">
        <v>-5.7298206400000003E-2</v>
      </c>
    </row>
    <row r="20" spans="1:74">
      <c r="A20" s="53" t="s">
        <v>42</v>
      </c>
      <c r="B20" s="85">
        <v>90941.9</v>
      </c>
      <c r="C20" s="85">
        <v>117014.28350000001</v>
      </c>
      <c r="D20" s="131">
        <v>-0.22281368330000001</v>
      </c>
      <c r="E20" s="85">
        <v>1080143.6629999999</v>
      </c>
      <c r="F20" s="85">
        <v>1637400.21</v>
      </c>
      <c r="G20" s="131">
        <v>-0.3403300816</v>
      </c>
      <c r="H20" s="85">
        <v>1203908.3565</v>
      </c>
      <c r="I20" s="85">
        <v>1809220.7169999999</v>
      </c>
      <c r="J20" s="131">
        <v>-0.33457076559999999</v>
      </c>
    </row>
    <row r="21" spans="1:74">
      <c r="A21" s="66" t="s">
        <v>72</v>
      </c>
      <c r="B21" s="86">
        <v>20495172.199999999</v>
      </c>
      <c r="C21" s="86">
        <v>20476776.416623998</v>
      </c>
      <c r="D21" s="67">
        <v>8.9837300000000005E-4</v>
      </c>
      <c r="E21" s="86">
        <v>231579088.663921</v>
      </c>
      <c r="F21" s="86">
        <v>240838853.33324999</v>
      </c>
      <c r="G21" s="67">
        <v>-3.84479686E-2</v>
      </c>
      <c r="H21" s="86">
        <v>252740967.12511301</v>
      </c>
      <c r="I21" s="86">
        <v>263557536.45259401</v>
      </c>
      <c r="J21" s="67">
        <v>-4.1040637599999999E-2</v>
      </c>
    </row>
    <row r="22" spans="1:74">
      <c r="A22" s="53" t="s">
        <v>73</v>
      </c>
      <c r="B22" s="85">
        <v>-831228.6</v>
      </c>
      <c r="C22" s="85">
        <v>-586962.55799999996</v>
      </c>
      <c r="D22" s="131">
        <v>0.4161526807</v>
      </c>
      <c r="E22" s="85">
        <v>-7517070.6278449995</v>
      </c>
      <c r="F22" s="85">
        <v>-5269447.83983</v>
      </c>
      <c r="G22" s="131">
        <v>0.42653857789999999</v>
      </c>
      <c r="H22" s="85">
        <v>-8342957.1667419998</v>
      </c>
      <c r="I22" s="85">
        <v>-5791282.8756449996</v>
      </c>
      <c r="J22" s="131">
        <v>0.44060605330000002</v>
      </c>
    </row>
    <row r="23" spans="1:74">
      <c r="A23" s="53" t="s">
        <v>44</v>
      </c>
      <c r="B23" s="85">
        <v>-70727.199999999997</v>
      </c>
      <c r="C23" s="85">
        <v>-55991.686000000002</v>
      </c>
      <c r="D23" s="131">
        <v>0.2631732504</v>
      </c>
      <c r="E23" s="85">
        <v>-1313611.172</v>
      </c>
      <c r="F23" s="85">
        <v>-522954.88199999998</v>
      </c>
      <c r="G23" s="131">
        <v>1.5119015372</v>
      </c>
      <c r="H23" s="85">
        <v>-1393389.9939999999</v>
      </c>
      <c r="I23" s="85">
        <v>-555225.71400000004</v>
      </c>
      <c r="J23" s="131">
        <v>1.5095919711000001</v>
      </c>
    </row>
    <row r="24" spans="1:74">
      <c r="A24" s="53" t="s">
        <v>74</v>
      </c>
      <c r="B24" s="85">
        <v>-853515</v>
      </c>
      <c r="C24" s="85">
        <v>-1633896.0930000001</v>
      </c>
      <c r="D24" s="131">
        <v>-0.47761978030000002</v>
      </c>
      <c r="E24" s="85">
        <v>-13188329.296</v>
      </c>
      <c r="F24" s="85">
        <v>-18684460.555</v>
      </c>
      <c r="G24" s="131">
        <v>-0.29415520150000002</v>
      </c>
      <c r="H24" s="85">
        <v>-14305558.241</v>
      </c>
      <c r="I24" s="85">
        <v>-20007961.763999999</v>
      </c>
      <c r="J24" s="131">
        <v>-0.28500671830000002</v>
      </c>
    </row>
    <row r="25" spans="1:74">
      <c r="A25" s="66" t="s">
        <v>75</v>
      </c>
      <c r="B25" s="86">
        <v>18739701.399999999</v>
      </c>
      <c r="C25" s="86">
        <v>18199926.079624001</v>
      </c>
      <c r="D25" s="67">
        <v>2.9658105099999998E-2</v>
      </c>
      <c r="E25" s="86">
        <v>209560077.56807601</v>
      </c>
      <c r="F25" s="86">
        <v>216361990.05642</v>
      </c>
      <c r="G25" s="67">
        <v>-3.1437649900000003E-2</v>
      </c>
      <c r="H25" s="86">
        <v>228699061.723371</v>
      </c>
      <c r="I25" s="86">
        <v>237203066.09894899</v>
      </c>
      <c r="J25" s="67">
        <v>-3.5851157100000003E-2</v>
      </c>
    </row>
    <row r="26" spans="1:74">
      <c r="A26"/>
      <c r="B26"/>
      <c r="C26"/>
      <c r="D26"/>
      <c r="E26"/>
      <c r="F26"/>
      <c r="G26"/>
      <c r="H26"/>
      <c r="I26"/>
      <c r="J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140</v>
      </c>
      <c r="B33" s="123" t="s">
        <v>141</v>
      </c>
      <c r="C33" s="127">
        <v>-0.10299</v>
      </c>
      <c r="D33" s="127">
        <v>2.0100000000000001E-3</v>
      </c>
      <c r="E33" s="127">
        <v>-2.5610000000000001E-2</v>
      </c>
      <c r="F33" s="127">
        <v>-7.9390000000000002E-2</v>
      </c>
      <c r="G33" s="127">
        <v>-2.41E-2</v>
      </c>
      <c r="H33" s="127">
        <v>1.06E-3</v>
      </c>
      <c r="I33" s="127">
        <v>9.5600000000000008E-3</v>
      </c>
      <c r="J33" s="127">
        <v>-3.4720000000000001E-2</v>
      </c>
      <c r="K33" s="127">
        <v>-2.3879999999999998E-2</v>
      </c>
      <c r="L33" s="127">
        <v>1.7899999999999999E-3</v>
      </c>
      <c r="M33" s="127">
        <v>7.4999999999999997E-3</v>
      </c>
      <c r="N33" s="127">
        <v>-3.3169999999999998E-2</v>
      </c>
      <c r="O33" s="65" t="str">
        <f t="shared" ref="O33:O45" si="0">MID(UPPER(TEXT(A33,"mmm")),1,1)</f>
        <v>N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142</v>
      </c>
      <c r="B34" s="123" t="s">
        <v>143</v>
      </c>
      <c r="C34" s="127">
        <v>-8.1670000000000006E-2</v>
      </c>
      <c r="D34" s="127">
        <v>2.97E-3</v>
      </c>
      <c r="E34" s="127">
        <v>-7.7299999999999999E-3</v>
      </c>
      <c r="F34" s="127">
        <v>-7.6910000000000006E-2</v>
      </c>
      <c r="G34" s="127">
        <v>-2.9049999999999999E-2</v>
      </c>
      <c r="H34" s="127">
        <v>1.3799999999999999E-3</v>
      </c>
      <c r="I34" s="127">
        <v>8.0499999999999999E-3</v>
      </c>
      <c r="J34" s="127">
        <v>-3.848E-2</v>
      </c>
      <c r="K34" s="127">
        <v>-2.9049999999999999E-2</v>
      </c>
      <c r="L34" s="127">
        <v>1.3799999999999999E-3</v>
      </c>
      <c r="M34" s="127">
        <v>8.0499999999999999E-3</v>
      </c>
      <c r="N34" s="127">
        <v>-3.848E-2</v>
      </c>
      <c r="O34" s="65" t="str">
        <f t="shared" si="0"/>
        <v>D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144</v>
      </c>
      <c r="B35" s="123" t="s">
        <v>145</v>
      </c>
      <c r="C35" s="127">
        <v>-3.4119999999999998E-2</v>
      </c>
      <c r="D35" s="127">
        <v>7.3099999999999997E-3</v>
      </c>
      <c r="E35" s="127">
        <v>4.3400000000000001E-3</v>
      </c>
      <c r="F35" s="127">
        <v>-4.5769999999999998E-2</v>
      </c>
      <c r="G35" s="127">
        <v>-3.4119999999999998E-2</v>
      </c>
      <c r="H35" s="127">
        <v>7.3099999999999997E-3</v>
      </c>
      <c r="I35" s="127">
        <v>4.3400000000000001E-3</v>
      </c>
      <c r="J35" s="127">
        <v>-4.5769999999999998E-2</v>
      </c>
      <c r="K35" s="127">
        <v>-2.7109999999999999E-2</v>
      </c>
      <c r="L35" s="127">
        <v>1.3699999999999999E-3</v>
      </c>
      <c r="M35" s="127">
        <v>1.09E-2</v>
      </c>
      <c r="N35" s="127">
        <v>-3.9379999999999998E-2</v>
      </c>
      <c r="O35" s="65" t="str">
        <f t="shared" si="0"/>
        <v>E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146</v>
      </c>
      <c r="B36" s="123" t="s">
        <v>148</v>
      </c>
      <c r="C36" s="127">
        <v>1.227E-2</v>
      </c>
      <c r="D36" s="127">
        <v>-1.6000000000000001E-4</v>
      </c>
      <c r="E36" s="127">
        <v>2.3779999999999999E-2</v>
      </c>
      <c r="F36" s="127">
        <v>-1.1350000000000001E-2</v>
      </c>
      <c r="G36" s="127">
        <v>-1.231E-2</v>
      </c>
      <c r="H36" s="127">
        <v>4.1900000000000001E-3</v>
      </c>
      <c r="I36" s="127">
        <v>1.328E-2</v>
      </c>
      <c r="J36" s="127">
        <v>-2.9780000000000001E-2</v>
      </c>
      <c r="K36" s="127">
        <v>-2.564E-2</v>
      </c>
      <c r="L36" s="127">
        <v>1.4499999999999999E-3</v>
      </c>
      <c r="M36" s="127">
        <v>1.3140000000000001E-2</v>
      </c>
      <c r="N36" s="127">
        <v>-4.0230000000000002E-2</v>
      </c>
      <c r="O36" s="65" t="str">
        <f t="shared" si="0"/>
        <v>F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149</v>
      </c>
      <c r="B37" s="123" t="s">
        <v>150</v>
      </c>
      <c r="C37" s="127">
        <v>-4.7440000000000003E-2</v>
      </c>
      <c r="D37" s="127">
        <v>-6.2E-4</v>
      </c>
      <c r="E37" s="127">
        <v>-2.1569999999999999E-2</v>
      </c>
      <c r="F37" s="127">
        <v>-2.5250000000000002E-2</v>
      </c>
      <c r="G37" s="127">
        <v>-2.401E-2</v>
      </c>
      <c r="H37" s="127">
        <v>2.4499999999999999E-3</v>
      </c>
      <c r="I37" s="127">
        <v>1.67E-3</v>
      </c>
      <c r="J37" s="127">
        <v>-2.8129999999999999E-2</v>
      </c>
      <c r="K37" s="127">
        <v>-2.7810000000000001E-2</v>
      </c>
      <c r="L37" s="127">
        <v>8.0999999999999996E-4</v>
      </c>
      <c r="M37" s="127">
        <v>1.025E-2</v>
      </c>
      <c r="N37" s="127">
        <v>-3.8870000000000002E-2</v>
      </c>
      <c r="O37" s="65" t="str">
        <f t="shared" si="0"/>
        <v>M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151</v>
      </c>
      <c r="B38" s="123" t="s">
        <v>152</v>
      </c>
      <c r="C38" s="127">
        <v>-7.5069999999999998E-2</v>
      </c>
      <c r="D38" s="127">
        <v>-6.5700000000000003E-3</v>
      </c>
      <c r="E38" s="127">
        <v>-1.3769999999999999E-2</v>
      </c>
      <c r="F38" s="127">
        <v>-5.4730000000000001E-2</v>
      </c>
      <c r="G38" s="127">
        <v>-3.5880000000000002E-2</v>
      </c>
      <c r="H38" s="127">
        <v>5.1000000000000004E-4</v>
      </c>
      <c r="I38" s="127">
        <v>-1.7799999999999999E-3</v>
      </c>
      <c r="J38" s="127">
        <v>-3.4610000000000002E-2</v>
      </c>
      <c r="K38" s="127">
        <v>-3.1690000000000003E-2</v>
      </c>
      <c r="L38" s="127">
        <v>8.0999999999999996E-4</v>
      </c>
      <c r="M38" s="127">
        <v>8.2400000000000008E-3</v>
      </c>
      <c r="N38" s="127">
        <v>-4.0739999999999998E-2</v>
      </c>
      <c r="O38" s="65" t="str">
        <f t="shared" si="0"/>
        <v>A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153</v>
      </c>
      <c r="B39" s="123" t="s">
        <v>154</v>
      </c>
      <c r="C39" s="127">
        <v>-6.268E-2</v>
      </c>
      <c r="D39" s="127">
        <v>1.0499999999999999E-3</v>
      </c>
      <c r="E39" s="127">
        <v>-1.917E-2</v>
      </c>
      <c r="F39" s="127">
        <v>-4.4560000000000002E-2</v>
      </c>
      <c r="G39" s="127">
        <v>-4.1079999999999998E-2</v>
      </c>
      <c r="H39" s="127">
        <v>6.0999999999999997E-4</v>
      </c>
      <c r="I39" s="127">
        <v>-5.1399999999999996E-3</v>
      </c>
      <c r="J39" s="127">
        <v>-3.6549999999999999E-2</v>
      </c>
      <c r="K39" s="127">
        <v>-3.5869999999999999E-2</v>
      </c>
      <c r="L39" s="127">
        <v>4.6000000000000001E-4</v>
      </c>
      <c r="M39" s="127">
        <v>5.0699999999999999E-3</v>
      </c>
      <c r="N39" s="127">
        <v>-4.1399999999999999E-2</v>
      </c>
      <c r="O39" s="65" t="str">
        <f t="shared" si="0"/>
        <v>M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155</v>
      </c>
      <c r="B40" s="123" t="s">
        <v>156</v>
      </c>
      <c r="C40" s="127">
        <v>-7.5130000000000002E-2</v>
      </c>
      <c r="D40" s="127">
        <v>3.6900000000000001E-3</v>
      </c>
      <c r="E40" s="127">
        <v>-1.1220000000000001E-2</v>
      </c>
      <c r="F40" s="127">
        <v>-6.7599999999999993E-2</v>
      </c>
      <c r="G40" s="127">
        <v>-4.684E-2</v>
      </c>
      <c r="H40" s="127">
        <v>1.1199999999999999E-3</v>
      </c>
      <c r="I40" s="127">
        <v>-6.2899999999999996E-3</v>
      </c>
      <c r="J40" s="127">
        <v>-4.1669999999999999E-2</v>
      </c>
      <c r="K40" s="127">
        <v>-4.3860000000000003E-2</v>
      </c>
      <c r="L40" s="127">
        <v>8.1999999999999998E-4</v>
      </c>
      <c r="M40" s="127">
        <v>1.8699999999999999E-3</v>
      </c>
      <c r="N40" s="127">
        <v>-4.6550000000000001E-2</v>
      </c>
      <c r="O40" s="65" t="str">
        <f t="shared" si="0"/>
        <v>J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157</v>
      </c>
      <c r="B41" s="123" t="s">
        <v>158</v>
      </c>
      <c r="C41" s="127">
        <v>-4.6089999999999999E-2</v>
      </c>
      <c r="D41" s="127">
        <v>-1.2199999999999999E-3</v>
      </c>
      <c r="E41" s="127">
        <v>-2.3089999999999999E-2</v>
      </c>
      <c r="F41" s="127">
        <v>-2.1780000000000001E-2</v>
      </c>
      <c r="G41" s="127">
        <v>-4.6719999999999998E-2</v>
      </c>
      <c r="H41" s="127">
        <v>7.5000000000000002E-4</v>
      </c>
      <c r="I41" s="127">
        <v>-8.77E-3</v>
      </c>
      <c r="J41" s="127">
        <v>-3.8699999999999998E-2</v>
      </c>
      <c r="K41" s="127">
        <v>-5.0310000000000001E-2</v>
      </c>
      <c r="L41" s="127">
        <v>1.4400000000000001E-3</v>
      </c>
      <c r="M41" s="127">
        <v>-3.9899999999999996E-3</v>
      </c>
      <c r="N41" s="127">
        <v>-4.7759999999999997E-2</v>
      </c>
      <c r="O41" s="65" t="str">
        <f t="shared" si="0"/>
        <v>J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160</v>
      </c>
      <c r="B42" s="123" t="s">
        <v>161</v>
      </c>
      <c r="C42" s="127">
        <v>-1.8329999999999999E-2</v>
      </c>
      <c r="D42" s="127">
        <v>-2.9E-4</v>
      </c>
      <c r="E42" s="127">
        <v>9.3999999999999997E-4</v>
      </c>
      <c r="F42" s="127">
        <v>-1.898E-2</v>
      </c>
      <c r="G42" s="127">
        <v>-4.3110000000000002E-2</v>
      </c>
      <c r="H42" s="127">
        <v>5.6999999999999998E-4</v>
      </c>
      <c r="I42" s="127">
        <v>-7.43E-3</v>
      </c>
      <c r="J42" s="127">
        <v>-3.6249999999999998E-2</v>
      </c>
      <c r="K42" s="127">
        <v>-5.1180000000000003E-2</v>
      </c>
      <c r="L42" s="127">
        <v>1.06E-3</v>
      </c>
      <c r="M42" s="127">
        <v>-5.7400000000000003E-3</v>
      </c>
      <c r="N42" s="127">
        <v>-4.65E-2</v>
      </c>
      <c r="O42" s="65" t="str">
        <f t="shared" si="0"/>
        <v>A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162</v>
      </c>
      <c r="B43" s="123" t="s">
        <v>163</v>
      </c>
      <c r="C43" s="127">
        <v>-3.8300000000000001E-2</v>
      </c>
      <c r="D43" s="127">
        <v>-3.4399999999999999E-3</v>
      </c>
      <c r="E43" s="127">
        <v>-4.1700000000000001E-3</v>
      </c>
      <c r="F43" s="127">
        <v>-3.0689999999999999E-2</v>
      </c>
      <c r="G43" s="127">
        <v>-4.2599999999999999E-2</v>
      </c>
      <c r="H43" s="127">
        <v>1.6000000000000001E-4</v>
      </c>
      <c r="I43" s="127">
        <v>-7.0899999999999999E-3</v>
      </c>
      <c r="J43" s="127">
        <v>-3.567E-2</v>
      </c>
      <c r="K43" s="127">
        <v>-5.1400000000000001E-2</v>
      </c>
      <c r="L43" s="127">
        <v>8.1999999999999998E-4</v>
      </c>
      <c r="M43" s="127">
        <v>-6.8700000000000002E-3</v>
      </c>
      <c r="N43" s="127">
        <v>-4.5350000000000001E-2</v>
      </c>
      <c r="O43" s="65" t="str">
        <f t="shared" si="0"/>
        <v>S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164</v>
      </c>
      <c r="B44" s="123" t="s">
        <v>165</v>
      </c>
      <c r="C44" s="127">
        <v>1.8190000000000001E-2</v>
      </c>
      <c r="D44" s="127">
        <v>2.3900000000000002E-3</v>
      </c>
      <c r="E44" s="127">
        <v>8.8500000000000002E-3</v>
      </c>
      <c r="F44" s="127">
        <v>6.9499999999999996E-3</v>
      </c>
      <c r="G44" s="127">
        <v>-3.705E-2</v>
      </c>
      <c r="H44" s="127">
        <v>3.5E-4</v>
      </c>
      <c r="I44" s="127">
        <v>-5.7800000000000004E-3</v>
      </c>
      <c r="J44" s="127">
        <v>-3.1620000000000002E-2</v>
      </c>
      <c r="K44" s="127">
        <v>-4.6530000000000002E-2</v>
      </c>
      <c r="L44" s="127">
        <v>7.7999999999999999E-4</v>
      </c>
      <c r="M44" s="127">
        <v>-7.5599999999999999E-3</v>
      </c>
      <c r="N44" s="127">
        <v>-3.9750000000000001E-2</v>
      </c>
      <c r="O44" s="65" t="str">
        <f t="shared" si="0"/>
        <v>O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166</v>
      </c>
      <c r="B45" s="123" t="s">
        <v>197</v>
      </c>
      <c r="C45" s="127">
        <v>2.9659999999999999E-2</v>
      </c>
      <c r="D45" s="127">
        <v>1.64E-3</v>
      </c>
      <c r="E45" s="127">
        <v>1.08E-3</v>
      </c>
      <c r="F45" s="127">
        <v>2.6939999999999999E-2</v>
      </c>
      <c r="G45" s="127">
        <v>-3.1440000000000003E-2</v>
      </c>
      <c r="H45" s="127">
        <v>5.1000000000000004E-4</v>
      </c>
      <c r="I45" s="127">
        <v>-5.4099999999999999E-3</v>
      </c>
      <c r="J45" s="127">
        <v>-2.6540000000000001E-2</v>
      </c>
      <c r="K45" s="127">
        <v>-3.585E-2</v>
      </c>
      <c r="L45" s="127">
        <v>8.7000000000000001E-4</v>
      </c>
      <c r="M45" s="127">
        <v>-5.5900000000000004E-3</v>
      </c>
      <c r="N45" s="127">
        <v>-3.1130000000000001E-2</v>
      </c>
      <c r="O45" s="65" t="str">
        <f t="shared" si="0"/>
        <v>N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 ht="23.25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168</v>
      </c>
      <c r="B52" s="54">
        <v>20.218</v>
      </c>
      <c r="C52" s="54">
        <v>15.699</v>
      </c>
      <c r="D52" s="54">
        <v>11.179</v>
      </c>
      <c r="E52" s="54">
        <v>17.783999999999999</v>
      </c>
      <c r="F52" s="55">
        <v>1</v>
      </c>
      <c r="G52" s="54">
        <v>19.673421052599998</v>
      </c>
      <c r="H52" s="54">
        <v>11.0466842105</v>
      </c>
      <c r="I52" s="126"/>
    </row>
    <row r="53" spans="1:9">
      <c r="A53" s="53" t="s">
        <v>169</v>
      </c>
      <c r="B53" s="54">
        <v>20.367000000000001</v>
      </c>
      <c r="C53" s="54">
        <v>15.430999999999999</v>
      </c>
      <c r="D53" s="54">
        <v>10.496</v>
      </c>
      <c r="E53" s="54">
        <v>16.925999999999998</v>
      </c>
      <c r="F53" s="55">
        <v>2</v>
      </c>
      <c r="G53" s="54">
        <v>19.3565263158</v>
      </c>
      <c r="H53" s="54">
        <v>10.9226842105</v>
      </c>
      <c r="I53" s="126"/>
    </row>
    <row r="54" spans="1:9">
      <c r="A54" s="53" t="s">
        <v>170</v>
      </c>
      <c r="B54" s="54">
        <v>16.925999999999998</v>
      </c>
      <c r="C54" s="54">
        <v>13.538</v>
      </c>
      <c r="D54" s="54">
        <v>10.15</v>
      </c>
      <c r="E54" s="54">
        <v>16.760000000000002</v>
      </c>
      <c r="F54" s="55">
        <v>3</v>
      </c>
      <c r="G54" s="54">
        <v>18.334947368400002</v>
      </c>
      <c r="H54" s="54">
        <v>10.4945263158</v>
      </c>
      <c r="I54" s="126"/>
    </row>
    <row r="55" spans="1:9">
      <c r="A55" s="53" t="s">
        <v>171</v>
      </c>
      <c r="B55" s="54">
        <v>19.561</v>
      </c>
      <c r="C55" s="54">
        <v>15.617000000000001</v>
      </c>
      <c r="D55" s="54">
        <v>11.672000000000001</v>
      </c>
      <c r="E55" s="54">
        <v>14.811</v>
      </c>
      <c r="F55" s="55">
        <v>4</v>
      </c>
      <c r="G55" s="54">
        <v>17.8443684211</v>
      </c>
      <c r="H55" s="54">
        <v>10.1093157895</v>
      </c>
      <c r="I55" s="126"/>
    </row>
    <row r="56" spans="1:9">
      <c r="A56" s="53" t="s">
        <v>172</v>
      </c>
      <c r="B56" s="54">
        <v>18.213999999999999</v>
      </c>
      <c r="C56" s="54">
        <v>14.664</v>
      </c>
      <c r="D56" s="54">
        <v>11.114000000000001</v>
      </c>
      <c r="E56" s="54">
        <v>13.968</v>
      </c>
      <c r="F56" s="55">
        <v>5</v>
      </c>
      <c r="G56" s="54">
        <v>17.631631578899999</v>
      </c>
      <c r="H56" s="54">
        <v>9.7859999999999996</v>
      </c>
      <c r="I56" s="126"/>
    </row>
    <row r="57" spans="1:9">
      <c r="A57" s="53" t="s">
        <v>173</v>
      </c>
      <c r="B57" s="54">
        <v>17.085999999999999</v>
      </c>
      <c r="C57" s="54">
        <v>12.775</v>
      </c>
      <c r="D57" s="54">
        <v>8.4640000000000004</v>
      </c>
      <c r="E57" s="54">
        <v>14.448</v>
      </c>
      <c r="F57" s="55">
        <v>6</v>
      </c>
      <c r="G57" s="54">
        <v>18.034368421100002</v>
      </c>
      <c r="H57" s="54">
        <v>9.1622631579</v>
      </c>
      <c r="I57" s="126"/>
    </row>
    <row r="58" spans="1:9">
      <c r="A58" s="53" t="s">
        <v>174</v>
      </c>
      <c r="B58" s="54">
        <v>15.855</v>
      </c>
      <c r="C58" s="54">
        <v>11.276999999999999</v>
      </c>
      <c r="D58" s="54">
        <v>6.6989999999999998</v>
      </c>
      <c r="E58" s="54">
        <v>14.737</v>
      </c>
      <c r="F58" s="55">
        <v>7</v>
      </c>
      <c r="G58" s="54">
        <v>17.7541578947</v>
      </c>
      <c r="H58" s="54">
        <v>8.7590526315999995</v>
      </c>
      <c r="I58" s="126"/>
    </row>
    <row r="59" spans="1:9">
      <c r="A59" s="53" t="s">
        <v>175</v>
      </c>
      <c r="B59" s="54">
        <v>16.646999999999998</v>
      </c>
      <c r="C59" s="54">
        <v>11.978999999999999</v>
      </c>
      <c r="D59" s="54">
        <v>7.3120000000000003</v>
      </c>
      <c r="E59" s="54">
        <v>16.338000000000001</v>
      </c>
      <c r="F59" s="55">
        <v>8</v>
      </c>
      <c r="G59" s="54">
        <v>17.448</v>
      </c>
      <c r="H59" s="54">
        <v>8.9770526315999994</v>
      </c>
      <c r="I59" s="126"/>
    </row>
    <row r="60" spans="1:9">
      <c r="A60" s="53" t="s">
        <v>176</v>
      </c>
      <c r="B60" s="54">
        <v>17.997</v>
      </c>
      <c r="C60" s="54">
        <v>14.161</v>
      </c>
      <c r="D60" s="54">
        <v>10.324999999999999</v>
      </c>
      <c r="E60" s="54">
        <v>16.027000000000001</v>
      </c>
      <c r="F60" s="55">
        <v>9</v>
      </c>
      <c r="G60" s="54">
        <v>17.277736842100001</v>
      </c>
      <c r="H60" s="54">
        <v>9.2375263158000003</v>
      </c>
      <c r="I60" s="126"/>
    </row>
    <row r="61" spans="1:9">
      <c r="A61" s="53" t="s">
        <v>177</v>
      </c>
      <c r="B61" s="54">
        <v>18.048999999999999</v>
      </c>
      <c r="C61" s="54">
        <v>14.58</v>
      </c>
      <c r="D61" s="54">
        <v>11.112</v>
      </c>
      <c r="E61" s="54">
        <v>15.05</v>
      </c>
      <c r="F61" s="55">
        <v>10</v>
      </c>
      <c r="G61" s="54">
        <v>17.343842105299998</v>
      </c>
      <c r="H61" s="54">
        <v>8.8227368420999994</v>
      </c>
      <c r="I61" s="126"/>
    </row>
    <row r="62" spans="1:9">
      <c r="A62" s="53" t="s">
        <v>178</v>
      </c>
      <c r="B62" s="54">
        <v>20.175000000000001</v>
      </c>
      <c r="C62" s="54">
        <v>16.55</v>
      </c>
      <c r="D62" s="54">
        <v>12.923999999999999</v>
      </c>
      <c r="E62" s="54">
        <v>15.052</v>
      </c>
      <c r="F62" s="55">
        <v>11</v>
      </c>
      <c r="G62" s="54">
        <v>17.496421052599999</v>
      </c>
      <c r="H62" s="54">
        <v>8.4309473684</v>
      </c>
      <c r="I62" s="126"/>
    </row>
    <row r="63" spans="1:9">
      <c r="A63" s="53" t="s">
        <v>179</v>
      </c>
      <c r="B63" s="54">
        <v>22.116</v>
      </c>
      <c r="C63" s="54">
        <v>17.829000000000001</v>
      </c>
      <c r="D63" s="54">
        <v>13.541</v>
      </c>
      <c r="E63" s="54">
        <v>17.009</v>
      </c>
      <c r="F63" s="55">
        <v>12</v>
      </c>
      <c r="G63" s="54">
        <v>17.7029473684</v>
      </c>
      <c r="H63" s="54">
        <v>8.8864210525999994</v>
      </c>
      <c r="I63" s="126"/>
    </row>
    <row r="64" spans="1:9">
      <c r="A64" s="53" t="s">
        <v>180</v>
      </c>
      <c r="B64" s="54">
        <v>23.013999999999999</v>
      </c>
      <c r="C64" s="54">
        <v>18.138999999999999</v>
      </c>
      <c r="D64" s="54">
        <v>13.265000000000001</v>
      </c>
      <c r="E64" s="54">
        <v>16.192</v>
      </c>
      <c r="F64" s="55">
        <v>13</v>
      </c>
      <c r="G64" s="54">
        <v>17.6822105263</v>
      </c>
      <c r="H64" s="54">
        <v>8.8978421053000005</v>
      </c>
      <c r="I64" s="126"/>
    </row>
    <row r="65" spans="1:9">
      <c r="A65" s="53" t="s">
        <v>181</v>
      </c>
      <c r="B65" s="54">
        <v>22.709</v>
      </c>
      <c r="C65" s="54">
        <v>17.527000000000001</v>
      </c>
      <c r="D65" s="54">
        <v>12.343999999999999</v>
      </c>
      <c r="E65" s="54">
        <v>15.723000000000001</v>
      </c>
      <c r="F65" s="55">
        <v>14</v>
      </c>
      <c r="G65" s="54">
        <v>17.2056315789</v>
      </c>
      <c r="H65" s="54">
        <v>8.6145263157999992</v>
      </c>
      <c r="I65" s="126"/>
    </row>
    <row r="66" spans="1:9">
      <c r="A66" s="53" t="s">
        <v>182</v>
      </c>
      <c r="B66" s="54">
        <v>20.518000000000001</v>
      </c>
      <c r="C66" s="54">
        <v>16.427</v>
      </c>
      <c r="D66" s="54">
        <v>12.336</v>
      </c>
      <c r="E66" s="54">
        <v>16.419</v>
      </c>
      <c r="F66" s="55">
        <v>15</v>
      </c>
      <c r="G66" s="54">
        <v>16.605263157900001</v>
      </c>
      <c r="H66" s="54">
        <v>8.2692631578999993</v>
      </c>
      <c r="I66" s="126"/>
    </row>
    <row r="67" spans="1:9">
      <c r="A67" s="53" t="s">
        <v>183</v>
      </c>
      <c r="B67" s="54">
        <v>20.808</v>
      </c>
      <c r="C67" s="54">
        <v>16.225999999999999</v>
      </c>
      <c r="D67" s="54">
        <v>11.644</v>
      </c>
      <c r="E67" s="54">
        <v>16.04</v>
      </c>
      <c r="F67" s="55">
        <v>16</v>
      </c>
      <c r="G67" s="54">
        <v>16.536578947399999</v>
      </c>
      <c r="H67" s="54">
        <v>7.7444736841999999</v>
      </c>
      <c r="I67" s="126"/>
    </row>
    <row r="68" spans="1:9">
      <c r="A68" s="53" t="s">
        <v>184</v>
      </c>
      <c r="B68" s="54">
        <v>20.216000000000001</v>
      </c>
      <c r="C68" s="54">
        <v>15.657999999999999</v>
      </c>
      <c r="D68" s="54">
        <v>11.1</v>
      </c>
      <c r="E68" s="54">
        <v>16.928999999999998</v>
      </c>
      <c r="F68" s="55">
        <v>17</v>
      </c>
      <c r="G68" s="54">
        <v>16.429947368400001</v>
      </c>
      <c r="H68" s="54">
        <v>7.5678421052999996</v>
      </c>
      <c r="I68" s="126"/>
    </row>
    <row r="69" spans="1:9">
      <c r="A69" s="53" t="s">
        <v>185</v>
      </c>
      <c r="B69" s="54">
        <v>20.417000000000002</v>
      </c>
      <c r="C69" s="54">
        <v>15.226000000000001</v>
      </c>
      <c r="D69" s="54">
        <v>10.035</v>
      </c>
      <c r="E69" s="54">
        <v>12.444000000000001</v>
      </c>
      <c r="F69" s="55">
        <v>18</v>
      </c>
      <c r="G69" s="54">
        <v>16.1834210526</v>
      </c>
      <c r="H69" s="54">
        <v>7.1326842104999999</v>
      </c>
      <c r="I69" s="126"/>
    </row>
    <row r="70" spans="1:9">
      <c r="A70" s="53" t="s">
        <v>186</v>
      </c>
      <c r="B70" s="54">
        <v>20.081</v>
      </c>
      <c r="C70" s="54">
        <v>14.667999999999999</v>
      </c>
      <c r="D70" s="54">
        <v>9.2550000000000008</v>
      </c>
      <c r="E70" s="54">
        <v>10.878</v>
      </c>
      <c r="F70" s="55">
        <v>19</v>
      </c>
      <c r="G70" s="54">
        <v>16.409947368400001</v>
      </c>
      <c r="H70" s="54">
        <v>7.2817368420999999</v>
      </c>
      <c r="I70" s="126"/>
    </row>
    <row r="71" spans="1:9">
      <c r="A71" s="53" t="s">
        <v>187</v>
      </c>
      <c r="B71" s="54">
        <v>18.169</v>
      </c>
      <c r="C71" s="54">
        <v>13.378</v>
      </c>
      <c r="D71" s="54">
        <v>8.5869999999999997</v>
      </c>
      <c r="E71" s="54">
        <v>12.566000000000001</v>
      </c>
      <c r="F71" s="55">
        <v>20</v>
      </c>
      <c r="G71" s="54">
        <v>16.534105263200001</v>
      </c>
      <c r="H71" s="54">
        <v>7.8906315788999999</v>
      </c>
      <c r="I71" s="126"/>
    </row>
    <row r="72" spans="1:9">
      <c r="A72" s="53" t="s">
        <v>188</v>
      </c>
      <c r="B72" s="54">
        <v>16.363</v>
      </c>
      <c r="C72" s="54">
        <v>12.836</v>
      </c>
      <c r="D72" s="54">
        <v>9.3089999999999993</v>
      </c>
      <c r="E72" s="54">
        <v>12.673999999999999</v>
      </c>
      <c r="F72" s="55">
        <v>21</v>
      </c>
      <c r="G72" s="54">
        <v>16.440789473700001</v>
      </c>
      <c r="H72" s="54">
        <v>8.2409473684000005</v>
      </c>
      <c r="I72" s="126"/>
    </row>
    <row r="73" spans="1:9">
      <c r="A73" s="53" t="s">
        <v>189</v>
      </c>
      <c r="B73" s="54">
        <v>16.887</v>
      </c>
      <c r="C73" s="54">
        <v>12.519</v>
      </c>
      <c r="D73" s="54">
        <v>8.1519999999999992</v>
      </c>
      <c r="E73" s="54">
        <v>11.962999999999999</v>
      </c>
      <c r="F73" s="55">
        <v>22</v>
      </c>
      <c r="G73" s="54">
        <v>15.565</v>
      </c>
      <c r="H73" s="54">
        <v>8.3825789474000008</v>
      </c>
      <c r="I73" s="126"/>
    </row>
    <row r="74" spans="1:9">
      <c r="A74" s="53" t="s">
        <v>190</v>
      </c>
      <c r="B74" s="54">
        <v>16.431000000000001</v>
      </c>
      <c r="C74" s="54">
        <v>11.162000000000001</v>
      </c>
      <c r="D74" s="54">
        <v>5.8929999999999998</v>
      </c>
      <c r="E74" s="54">
        <v>15.477</v>
      </c>
      <c r="F74" s="55">
        <v>23</v>
      </c>
      <c r="G74" s="54">
        <v>15.3455789474</v>
      </c>
      <c r="H74" s="54">
        <v>7.8227368421000003</v>
      </c>
      <c r="I74" s="126"/>
    </row>
    <row r="75" spans="1:9">
      <c r="A75" s="53" t="s">
        <v>191</v>
      </c>
      <c r="B75" s="54">
        <v>17.954999999999998</v>
      </c>
      <c r="C75" s="54">
        <v>11.815</v>
      </c>
      <c r="D75" s="54">
        <v>5.6740000000000004</v>
      </c>
      <c r="E75" s="54">
        <v>13.86</v>
      </c>
      <c r="F75" s="55">
        <v>24</v>
      </c>
      <c r="G75" s="54">
        <v>15.1768421053</v>
      </c>
      <c r="H75" s="54">
        <v>7.0527894736999999</v>
      </c>
      <c r="I75" s="126"/>
    </row>
    <row r="76" spans="1:9">
      <c r="A76" s="53" t="s">
        <v>192</v>
      </c>
      <c r="B76" s="54">
        <v>16.838000000000001</v>
      </c>
      <c r="C76" s="54">
        <v>11.48</v>
      </c>
      <c r="D76" s="54">
        <v>6.1230000000000002</v>
      </c>
      <c r="E76" s="54">
        <v>12.948</v>
      </c>
      <c r="F76" s="55">
        <v>25</v>
      </c>
      <c r="G76" s="54">
        <v>14.964947368400001</v>
      </c>
      <c r="H76" s="54">
        <v>7.0611578947</v>
      </c>
      <c r="I76" s="126"/>
    </row>
    <row r="77" spans="1:9">
      <c r="A77" s="53" t="s">
        <v>193</v>
      </c>
      <c r="B77" s="54">
        <v>15.62</v>
      </c>
      <c r="C77" s="54">
        <v>10.692</v>
      </c>
      <c r="D77" s="54">
        <v>5.7649999999999997</v>
      </c>
      <c r="E77" s="54">
        <v>11.746</v>
      </c>
      <c r="F77" s="55">
        <v>26</v>
      </c>
      <c r="G77" s="54">
        <v>14.4868947368</v>
      </c>
      <c r="H77" s="54">
        <v>6.8319473683999998</v>
      </c>
      <c r="I77" s="126"/>
    </row>
    <row r="78" spans="1:9">
      <c r="A78" s="53" t="s">
        <v>194</v>
      </c>
      <c r="B78" s="54">
        <v>15.762</v>
      </c>
      <c r="C78" s="54">
        <v>11.417999999999999</v>
      </c>
      <c r="D78" s="54">
        <v>7.0750000000000002</v>
      </c>
      <c r="E78" s="54">
        <v>11.057</v>
      </c>
      <c r="F78" s="55">
        <v>27</v>
      </c>
      <c r="G78" s="54">
        <v>13.9947368421</v>
      </c>
      <c r="H78" s="54">
        <v>6.1851052631999996</v>
      </c>
      <c r="I78" s="126"/>
    </row>
    <row r="79" spans="1:9">
      <c r="A79" s="53" t="s">
        <v>195</v>
      </c>
      <c r="B79" s="54">
        <v>16.196000000000002</v>
      </c>
      <c r="C79" s="54">
        <v>13.170999999999999</v>
      </c>
      <c r="D79" s="54">
        <v>10.145</v>
      </c>
      <c r="E79" s="54">
        <v>11.420999999999999</v>
      </c>
      <c r="F79" s="55">
        <v>28</v>
      </c>
      <c r="G79" s="54">
        <v>13.890105263200001</v>
      </c>
      <c r="H79" s="54">
        <v>5.7992105262999996</v>
      </c>
      <c r="I79" s="126"/>
    </row>
    <row r="80" spans="1:9">
      <c r="A80" s="53" t="s">
        <v>196</v>
      </c>
      <c r="B80" s="54">
        <v>17.692</v>
      </c>
      <c r="C80" s="54">
        <v>14.565</v>
      </c>
      <c r="D80" s="54">
        <v>11.436999999999999</v>
      </c>
      <c r="E80" s="54">
        <v>11.115</v>
      </c>
      <c r="F80" s="55">
        <v>29</v>
      </c>
      <c r="G80" s="54">
        <v>13.7974736842</v>
      </c>
      <c r="H80" s="54">
        <v>6.1486315788999999</v>
      </c>
      <c r="I80" s="126"/>
    </row>
    <row r="81" spans="1:9">
      <c r="A81" s="53" t="s">
        <v>197</v>
      </c>
      <c r="B81" s="54">
        <v>18.423999999999999</v>
      </c>
      <c r="C81" s="54">
        <v>14.94</v>
      </c>
      <c r="D81" s="54">
        <v>11.456</v>
      </c>
      <c r="E81" s="54">
        <v>9.9890000000000008</v>
      </c>
      <c r="F81" s="55">
        <v>30</v>
      </c>
      <c r="G81" s="54">
        <v>13.8845789474</v>
      </c>
      <c r="H81" s="54">
        <v>5.7591052632000004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N</v>
      </c>
      <c r="D87" s="79" t="str">
        <f t="shared" ref="D87:D109" si="1">TEXT(EDATE(D88,-1),"mmmm aaaa")</f>
        <v>noviembre 2021</v>
      </c>
      <c r="E87" s="80">
        <f>VLOOKUP(D87,A$87:B$122,2,FALSE)</f>
        <v>20289.534024413999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D</v>
      </c>
      <c r="D88" s="81" t="str">
        <f t="shared" si="1"/>
        <v>diciembre 2021</v>
      </c>
      <c r="E88" s="82">
        <f t="shared" ref="E88:E111" si="3">VLOOKUP(D88,A$87:B$122,2,FALSE)</f>
        <v>20841.076042528999</v>
      </c>
    </row>
    <row r="89" spans="1:9">
      <c r="A89" s="53" t="s">
        <v>117</v>
      </c>
      <c r="B89" s="63">
        <v>20740.701549640002</v>
      </c>
      <c r="C89" s="77" t="str">
        <f t="shared" si="2"/>
        <v>E</v>
      </c>
      <c r="D89" s="81" t="str">
        <f t="shared" si="1"/>
        <v>enero 2022</v>
      </c>
      <c r="E89" s="82">
        <f t="shared" si="3"/>
        <v>21516.771039136001</v>
      </c>
    </row>
    <row r="90" spans="1:9">
      <c r="A90" s="53" t="s">
        <v>118</v>
      </c>
      <c r="B90" s="63">
        <v>18915.393726295999</v>
      </c>
      <c r="C90" s="77" t="str">
        <f t="shared" si="2"/>
        <v>F</v>
      </c>
      <c r="D90" s="81" t="str">
        <f t="shared" si="1"/>
        <v>febrero 2022</v>
      </c>
      <c r="E90" s="82">
        <f t="shared" si="3"/>
        <v>19090.950745144</v>
      </c>
    </row>
    <row r="91" spans="1:9">
      <c r="A91" s="53" t="s">
        <v>119</v>
      </c>
      <c r="B91" s="63">
        <v>19296.112398976002</v>
      </c>
      <c r="C91" s="77" t="str">
        <f t="shared" si="2"/>
        <v>M</v>
      </c>
      <c r="D91" s="81" t="str">
        <f t="shared" si="1"/>
        <v>marzo 2022</v>
      </c>
      <c r="E91" s="82">
        <f t="shared" si="3"/>
        <v>20289.026170149999</v>
      </c>
    </row>
    <row r="92" spans="1:9">
      <c r="A92" s="53" t="s">
        <v>120</v>
      </c>
      <c r="B92" s="63">
        <v>19598.383325727998</v>
      </c>
      <c r="C92" s="77" t="str">
        <f t="shared" si="2"/>
        <v>A</v>
      </c>
      <c r="D92" s="81" t="str">
        <f t="shared" si="1"/>
        <v>abril 2022</v>
      </c>
      <c r="E92" s="82">
        <f t="shared" si="3"/>
        <v>18449.237369888</v>
      </c>
    </row>
    <row r="93" spans="1:9">
      <c r="A93" s="53" t="s">
        <v>121</v>
      </c>
      <c r="B93" s="63">
        <v>21581.642629954</v>
      </c>
      <c r="C93" s="77" t="str">
        <f t="shared" si="2"/>
        <v>M</v>
      </c>
      <c r="D93" s="81" t="str">
        <f t="shared" si="1"/>
        <v>mayo 2022</v>
      </c>
      <c r="E93" s="82">
        <f t="shared" si="3"/>
        <v>19096.727579549999</v>
      </c>
    </row>
    <row r="94" spans="1:9">
      <c r="A94" s="53" t="s">
        <v>123</v>
      </c>
      <c r="B94" s="63">
        <v>20660.576296340001</v>
      </c>
      <c r="C94" s="77" t="str">
        <f t="shared" si="2"/>
        <v>J</v>
      </c>
      <c r="D94" s="81" t="str">
        <f t="shared" si="1"/>
        <v>junio 2022</v>
      </c>
      <c r="E94" s="82">
        <f t="shared" si="3"/>
        <v>20028.621185946999</v>
      </c>
    </row>
    <row r="95" spans="1:9">
      <c r="A95" s="53" t="s">
        <v>124</v>
      </c>
      <c r="B95" s="63">
        <v>19669.459694279001</v>
      </c>
      <c r="C95" s="77" t="str">
        <f t="shared" si="2"/>
        <v>J</v>
      </c>
      <c r="D95" s="81" t="str">
        <f t="shared" si="1"/>
        <v>julio 2022</v>
      </c>
      <c r="E95" s="82">
        <f t="shared" si="3"/>
        <v>22142.272724079001</v>
      </c>
    </row>
    <row r="96" spans="1:9">
      <c r="A96" s="53" t="s">
        <v>125</v>
      </c>
      <c r="B96" s="63">
        <v>18985.552829442</v>
      </c>
      <c r="C96" s="77" t="str">
        <f t="shared" si="2"/>
        <v>A</v>
      </c>
      <c r="D96" s="81" t="str">
        <f t="shared" si="1"/>
        <v>agosto 2022</v>
      </c>
      <c r="E96" s="82">
        <f t="shared" si="3"/>
        <v>20486.167309894001</v>
      </c>
    </row>
    <row r="97" spans="1:5">
      <c r="A97" s="53" t="s">
        <v>126</v>
      </c>
      <c r="B97" s="63">
        <v>20289.534024413999</v>
      </c>
      <c r="C97" s="77" t="str">
        <f t="shared" si="2"/>
        <v>S</v>
      </c>
      <c r="D97" s="81" t="str">
        <f t="shared" si="1"/>
        <v>septiembre 2022</v>
      </c>
      <c r="E97" s="82">
        <f t="shared" si="3"/>
        <v>18959.861198449998</v>
      </c>
    </row>
    <row r="98" spans="1:5">
      <c r="A98" s="53" t="s">
        <v>127</v>
      </c>
      <c r="B98" s="63">
        <v>20841.076042528999</v>
      </c>
      <c r="C98" s="77" t="str">
        <f t="shared" si="2"/>
        <v>O</v>
      </c>
      <c r="D98" s="81" t="str">
        <f t="shared" si="1"/>
        <v>octubre 2022</v>
      </c>
      <c r="E98" s="82">
        <f t="shared" si="3"/>
        <v>18102.428654558</v>
      </c>
    </row>
    <row r="99" spans="1:5">
      <c r="A99" s="53" t="s">
        <v>128</v>
      </c>
      <c r="B99" s="63">
        <v>21516.771039136001</v>
      </c>
      <c r="C99" s="77" t="str">
        <f t="shared" si="2"/>
        <v>N</v>
      </c>
      <c r="D99" s="81" t="str">
        <f t="shared" si="1"/>
        <v>noviembre 2022</v>
      </c>
      <c r="E99" s="82">
        <f t="shared" si="3"/>
        <v>18199.926079624001</v>
      </c>
    </row>
    <row r="100" spans="1:5">
      <c r="A100" s="53" t="s">
        <v>129</v>
      </c>
      <c r="B100" s="63">
        <v>19090.950745144</v>
      </c>
      <c r="C100" s="77" t="str">
        <f t="shared" si="2"/>
        <v>D</v>
      </c>
      <c r="D100" s="81" t="str">
        <f t="shared" si="1"/>
        <v>diciembre 2022</v>
      </c>
      <c r="E100" s="82">
        <f t="shared" si="3"/>
        <v>19138.984155294998</v>
      </c>
    </row>
    <row r="101" spans="1:5">
      <c r="A101" s="53" t="s">
        <v>131</v>
      </c>
      <c r="B101" s="63">
        <v>20289.026170149999</v>
      </c>
      <c r="C101" s="77" t="str">
        <f t="shared" si="2"/>
        <v>E</v>
      </c>
      <c r="D101" s="81" t="str">
        <f t="shared" si="1"/>
        <v>enero 2023</v>
      </c>
      <c r="E101" s="82">
        <f t="shared" si="3"/>
        <v>20782.711655071998</v>
      </c>
    </row>
    <row r="102" spans="1:5">
      <c r="A102" s="53" t="s">
        <v>132</v>
      </c>
      <c r="B102" s="63">
        <v>18449.237369888</v>
      </c>
      <c r="C102" s="77" t="str">
        <f t="shared" si="2"/>
        <v>F</v>
      </c>
      <c r="D102" s="81" t="str">
        <f t="shared" si="1"/>
        <v>febrero 2023</v>
      </c>
      <c r="E102" s="82">
        <f t="shared" si="3"/>
        <v>19325.204153596002</v>
      </c>
    </row>
    <row r="103" spans="1:5">
      <c r="A103" s="53" t="s">
        <v>133</v>
      </c>
      <c r="B103" s="63">
        <v>19096.727579549999</v>
      </c>
      <c r="C103" s="77" t="str">
        <f t="shared" si="2"/>
        <v>M</v>
      </c>
      <c r="D103" s="81" t="str">
        <f t="shared" si="1"/>
        <v>marzo 2023</v>
      </c>
      <c r="E103" s="82">
        <f t="shared" si="3"/>
        <v>19326.566961938999</v>
      </c>
    </row>
    <row r="104" spans="1:5">
      <c r="A104" s="53" t="s">
        <v>134</v>
      </c>
      <c r="B104" s="63">
        <v>20028.621185946999</v>
      </c>
      <c r="C104" s="77" t="str">
        <f t="shared" si="2"/>
        <v>A</v>
      </c>
      <c r="D104" s="81" t="str">
        <f t="shared" si="1"/>
        <v>abril 2023</v>
      </c>
      <c r="E104" s="82">
        <f t="shared" si="3"/>
        <v>17064.273372231</v>
      </c>
    </row>
    <row r="105" spans="1:5">
      <c r="A105" s="53" t="s">
        <v>135</v>
      </c>
      <c r="B105" s="63">
        <v>22142.272724079001</v>
      </c>
      <c r="C105" s="77" t="str">
        <f t="shared" si="2"/>
        <v>M</v>
      </c>
      <c r="D105" s="81" t="str">
        <f t="shared" si="1"/>
        <v>mayo 2023</v>
      </c>
      <c r="E105" s="82">
        <f t="shared" si="3"/>
        <v>17899.751628862999</v>
      </c>
    </row>
    <row r="106" spans="1:5">
      <c r="A106" s="53" t="s">
        <v>136</v>
      </c>
      <c r="B106" s="63">
        <v>20486.167309894001</v>
      </c>
      <c r="C106" s="77" t="str">
        <f t="shared" si="2"/>
        <v>J</v>
      </c>
      <c r="D106" s="81" t="str">
        <f t="shared" si="1"/>
        <v>junio 2023</v>
      </c>
      <c r="E106" s="82">
        <f t="shared" si="3"/>
        <v>18523.934775951999</v>
      </c>
    </row>
    <row r="107" spans="1:5">
      <c r="A107" s="53" t="s">
        <v>138</v>
      </c>
      <c r="B107" s="63">
        <v>18959.861198449998</v>
      </c>
      <c r="C107" s="77" t="str">
        <f t="shared" si="2"/>
        <v>J</v>
      </c>
      <c r="D107" s="81" t="str">
        <f t="shared" si="1"/>
        <v>julio 2023</v>
      </c>
      <c r="E107" s="82">
        <f t="shared" si="3"/>
        <v>21121.754698133998</v>
      </c>
    </row>
    <row r="108" spans="1:5">
      <c r="A108" s="53" t="s">
        <v>139</v>
      </c>
      <c r="B108" s="63">
        <v>18102.428654558</v>
      </c>
      <c r="C108" s="77" t="str">
        <f t="shared" si="2"/>
        <v>A</v>
      </c>
      <c r="D108" s="81" t="str">
        <f t="shared" si="1"/>
        <v>agosto 2023</v>
      </c>
      <c r="E108" s="82">
        <f t="shared" si="3"/>
        <v>20110.671609336001</v>
      </c>
    </row>
    <row r="109" spans="1:5">
      <c r="A109" s="53" t="s">
        <v>140</v>
      </c>
      <c r="B109" s="63">
        <v>18199.926079624001</v>
      </c>
      <c r="C109" s="77" t="str">
        <f t="shared" si="2"/>
        <v>S</v>
      </c>
      <c r="D109" s="81" t="str">
        <f t="shared" si="1"/>
        <v>septiembre 2023</v>
      </c>
      <c r="E109" s="82">
        <f t="shared" si="3"/>
        <v>18233.741216975999</v>
      </c>
    </row>
    <row r="110" spans="1:5">
      <c r="A110" s="53" t="s">
        <v>142</v>
      </c>
      <c r="B110" s="63">
        <v>19138.984155294998</v>
      </c>
      <c r="C110" s="77" t="str">
        <f t="shared" si="2"/>
        <v>O</v>
      </c>
      <c r="D110" s="81" t="str">
        <f>TEXT(EDATE(D111,-1),"mmmm aaaa")</f>
        <v>octubre 2023</v>
      </c>
      <c r="E110" s="82">
        <f t="shared" si="3"/>
        <v>18431.766095977</v>
      </c>
    </row>
    <row r="111" spans="1:5" ht="15" thickBot="1">
      <c r="A111" s="53" t="s">
        <v>144</v>
      </c>
      <c r="B111" s="63">
        <v>20782.711655071998</v>
      </c>
      <c r="C111" s="78" t="str">
        <f t="shared" si="2"/>
        <v>N</v>
      </c>
      <c r="D111" s="83" t="str">
        <f>A2</f>
        <v>Noviembre 2023</v>
      </c>
      <c r="E111" s="84">
        <f t="shared" si="3"/>
        <v>18739.701400000002</v>
      </c>
    </row>
    <row r="112" spans="1:5">
      <c r="A112" s="53" t="s">
        <v>146</v>
      </c>
      <c r="B112" s="63">
        <v>19325.204153596002</v>
      </c>
    </row>
    <row r="113" spans="1:4">
      <c r="A113" s="53" t="s">
        <v>149</v>
      </c>
      <c r="B113" s="63">
        <v>19326.566961938999</v>
      </c>
    </row>
    <row r="114" spans="1:4">
      <c r="A114" s="53" t="s">
        <v>151</v>
      </c>
      <c r="B114" s="63">
        <v>17064.273372231</v>
      </c>
    </row>
    <row r="115" spans="1:4">
      <c r="A115" s="53" t="s">
        <v>153</v>
      </c>
      <c r="B115" s="63">
        <v>17899.751628862999</v>
      </c>
      <c r="C115"/>
      <c r="D115"/>
    </row>
    <row r="116" spans="1:4">
      <c r="A116" s="53" t="s">
        <v>155</v>
      </c>
      <c r="B116" s="63">
        <v>18523.934775951999</v>
      </c>
      <c r="C116"/>
      <c r="D116"/>
    </row>
    <row r="117" spans="1:4">
      <c r="A117" s="53" t="s">
        <v>157</v>
      </c>
      <c r="B117" s="63">
        <v>21121.754698133998</v>
      </c>
      <c r="C117"/>
      <c r="D117"/>
    </row>
    <row r="118" spans="1:4">
      <c r="A118" s="53" t="s">
        <v>160</v>
      </c>
      <c r="B118" s="63">
        <v>20110.671609336001</v>
      </c>
      <c r="C118"/>
      <c r="D118"/>
    </row>
    <row r="119" spans="1:4">
      <c r="A119" s="53" t="s">
        <v>162</v>
      </c>
      <c r="B119" s="63">
        <v>18233.741216975999</v>
      </c>
      <c r="C119"/>
      <c r="D119"/>
    </row>
    <row r="120" spans="1:4">
      <c r="A120" s="53" t="s">
        <v>164</v>
      </c>
      <c r="B120" s="63">
        <v>18431.766095977</v>
      </c>
      <c r="C120"/>
      <c r="D120"/>
    </row>
    <row r="121" spans="1:4">
      <c r="A121" s="53" t="s">
        <v>166</v>
      </c>
      <c r="B121" s="63">
        <v>18739.701400000002</v>
      </c>
      <c r="C121"/>
      <c r="D121"/>
    </row>
    <row r="122" spans="1:4">
      <c r="A122" s="53" t="s">
        <v>208</v>
      </c>
      <c r="B122" s="63">
        <v>2539.8991999989998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168</v>
      </c>
      <c r="B129" s="62">
        <v>27089.8</v>
      </c>
      <c r="C129" s="55">
        <v>1</v>
      </c>
      <c r="D129" s="62">
        <v>548.9615</v>
      </c>
      <c r="E129" s="87">
        <f>MAX(D129:D159)</f>
        <v>694.76179999999999</v>
      </c>
    </row>
    <row r="130" spans="1:5">
      <c r="A130" s="53" t="s">
        <v>169</v>
      </c>
      <c r="B130" s="62">
        <v>31255.599999999999</v>
      </c>
      <c r="C130" s="55">
        <v>2</v>
      </c>
      <c r="D130" s="62">
        <v>632.88210000000004</v>
      </c>
    </row>
    <row r="131" spans="1:5">
      <c r="A131" s="53" t="s">
        <v>170</v>
      </c>
      <c r="B131" s="62">
        <v>30818.5</v>
      </c>
      <c r="C131" s="55">
        <v>3</v>
      </c>
      <c r="D131" s="62">
        <v>640.52919999999995</v>
      </c>
    </row>
    <row r="132" spans="1:5">
      <c r="A132" s="53" t="s">
        <v>171</v>
      </c>
      <c r="B132" s="62">
        <v>27310</v>
      </c>
      <c r="C132" s="55">
        <v>4</v>
      </c>
      <c r="D132" s="62">
        <v>575.5616</v>
      </c>
    </row>
    <row r="133" spans="1:5">
      <c r="A133" s="53" t="s">
        <v>172</v>
      </c>
      <c r="B133" s="62">
        <v>27274.400000000001</v>
      </c>
      <c r="C133" s="55">
        <v>5</v>
      </c>
      <c r="D133" s="62">
        <v>524.51549999999997</v>
      </c>
    </row>
    <row r="134" spans="1:5">
      <c r="A134" s="53" t="s">
        <v>173</v>
      </c>
      <c r="B134" s="62">
        <v>31952</v>
      </c>
      <c r="C134" s="55">
        <v>6</v>
      </c>
      <c r="D134" s="62">
        <v>628.2047</v>
      </c>
    </row>
    <row r="135" spans="1:5">
      <c r="A135" s="53" t="s">
        <v>174</v>
      </c>
      <c r="B135" s="62">
        <v>32752.7</v>
      </c>
      <c r="C135" s="55">
        <v>7</v>
      </c>
      <c r="D135" s="62">
        <v>651.76340000000005</v>
      </c>
    </row>
    <row r="136" spans="1:5">
      <c r="A136" s="53" t="s">
        <v>175</v>
      </c>
      <c r="B136" s="62">
        <v>33110.1</v>
      </c>
      <c r="C136" s="55">
        <v>8</v>
      </c>
      <c r="D136" s="62">
        <v>666.0693</v>
      </c>
    </row>
    <row r="137" spans="1:5">
      <c r="A137" s="53" t="s">
        <v>176</v>
      </c>
      <c r="B137" s="62">
        <v>32538.2</v>
      </c>
      <c r="C137" s="55">
        <v>9</v>
      </c>
      <c r="D137" s="62">
        <v>655.51239999999996</v>
      </c>
    </row>
    <row r="138" spans="1:5">
      <c r="A138" s="53" t="s">
        <v>177</v>
      </c>
      <c r="B138" s="62">
        <v>31387.4</v>
      </c>
      <c r="C138" s="55">
        <v>10</v>
      </c>
      <c r="D138" s="62">
        <v>650.34019999999998</v>
      </c>
    </row>
    <row r="139" spans="1:5">
      <c r="A139" s="53" t="s">
        <v>178</v>
      </c>
      <c r="B139" s="62">
        <v>27442.1</v>
      </c>
      <c r="C139" s="55">
        <v>11</v>
      </c>
      <c r="D139" s="62">
        <v>578.28679999999997</v>
      </c>
    </row>
    <row r="140" spans="1:5">
      <c r="A140" s="53" t="s">
        <v>179</v>
      </c>
      <c r="B140" s="62">
        <v>27081.8</v>
      </c>
      <c r="C140" s="55">
        <v>12</v>
      </c>
      <c r="D140" s="62">
        <v>526.5915</v>
      </c>
    </row>
    <row r="141" spans="1:5">
      <c r="A141" s="53" t="s">
        <v>180</v>
      </c>
      <c r="B141" s="62">
        <v>31684.400000000001</v>
      </c>
      <c r="C141" s="55">
        <v>13</v>
      </c>
      <c r="D141" s="62">
        <v>628.49789999999996</v>
      </c>
    </row>
    <row r="142" spans="1:5">
      <c r="A142" s="53" t="s">
        <v>181</v>
      </c>
      <c r="B142" s="62">
        <v>31529.200000000001</v>
      </c>
      <c r="C142" s="55">
        <v>14</v>
      </c>
      <c r="D142" s="62">
        <v>639.25800000000004</v>
      </c>
    </row>
    <row r="143" spans="1:5">
      <c r="A143" s="53" t="s">
        <v>182</v>
      </c>
      <c r="B143" s="62">
        <v>31973.3</v>
      </c>
      <c r="C143" s="55">
        <v>15</v>
      </c>
      <c r="D143" s="62">
        <v>646.67759999999998</v>
      </c>
    </row>
    <row r="144" spans="1:5">
      <c r="A144" s="53" t="s">
        <v>183</v>
      </c>
      <c r="B144" s="62">
        <v>31434.3</v>
      </c>
      <c r="C144" s="55">
        <v>16</v>
      </c>
      <c r="D144" s="62">
        <v>650.89689999999996</v>
      </c>
    </row>
    <row r="145" spans="1:5">
      <c r="A145" s="53" t="s">
        <v>184</v>
      </c>
      <c r="B145" s="62">
        <v>30551</v>
      </c>
      <c r="C145" s="55">
        <v>17</v>
      </c>
      <c r="D145" s="62">
        <v>639.82429999999999</v>
      </c>
    </row>
    <row r="146" spans="1:5">
      <c r="A146" s="53" t="s">
        <v>185</v>
      </c>
      <c r="B146" s="62">
        <v>26723.9</v>
      </c>
      <c r="C146" s="55">
        <v>18</v>
      </c>
      <c r="D146" s="62">
        <v>563.13940000000002</v>
      </c>
    </row>
    <row r="147" spans="1:5">
      <c r="A147" s="53" t="s">
        <v>186</v>
      </c>
      <c r="B147" s="62">
        <v>26683.5</v>
      </c>
      <c r="C147" s="55">
        <v>19</v>
      </c>
      <c r="D147" s="62">
        <v>520.74699999999996</v>
      </c>
    </row>
    <row r="148" spans="1:5">
      <c r="A148" s="53" t="s">
        <v>187</v>
      </c>
      <c r="B148" s="62">
        <v>31582.7</v>
      </c>
      <c r="C148" s="55">
        <v>20</v>
      </c>
      <c r="D148" s="62">
        <v>628.89080000000001</v>
      </c>
    </row>
    <row r="149" spans="1:5">
      <c r="A149" s="53" t="s">
        <v>188</v>
      </c>
      <c r="B149" s="62">
        <v>32342.400000000001</v>
      </c>
      <c r="C149" s="55">
        <v>21</v>
      </c>
      <c r="D149" s="62">
        <v>648.96900000000005</v>
      </c>
    </row>
    <row r="150" spans="1:5">
      <c r="A150" s="53" t="s">
        <v>189</v>
      </c>
      <c r="B150" s="62">
        <v>32682.2</v>
      </c>
      <c r="C150" s="55">
        <v>22</v>
      </c>
      <c r="D150" s="62">
        <v>659.00840000000005</v>
      </c>
    </row>
    <row r="151" spans="1:5">
      <c r="A151" s="53" t="s">
        <v>190</v>
      </c>
      <c r="B151" s="62">
        <v>33443.800000000003</v>
      </c>
      <c r="C151" s="55">
        <v>23</v>
      </c>
      <c r="D151" s="62">
        <v>667.95939999999996</v>
      </c>
    </row>
    <row r="152" spans="1:5">
      <c r="A152" s="53" t="s">
        <v>191</v>
      </c>
      <c r="B152" s="62">
        <v>31865.599999999999</v>
      </c>
      <c r="C152" s="55">
        <v>24</v>
      </c>
      <c r="D152" s="62">
        <v>668.28779999999995</v>
      </c>
    </row>
    <row r="153" spans="1:5">
      <c r="A153" s="53" t="s">
        <v>192</v>
      </c>
      <c r="B153" s="62">
        <v>28426.9</v>
      </c>
      <c r="C153" s="55">
        <v>25</v>
      </c>
      <c r="D153" s="62">
        <v>593.7799</v>
      </c>
    </row>
    <row r="154" spans="1:5">
      <c r="A154" s="53" t="s">
        <v>193</v>
      </c>
      <c r="B154" s="62">
        <v>28638.1</v>
      </c>
      <c r="C154" s="55">
        <v>26</v>
      </c>
      <c r="D154" s="62">
        <v>561.18700000000001</v>
      </c>
    </row>
    <row r="155" spans="1:5">
      <c r="A155" s="53" t="s">
        <v>194</v>
      </c>
      <c r="B155" s="62">
        <v>34117.699999999997</v>
      </c>
      <c r="C155" s="55">
        <v>27</v>
      </c>
      <c r="D155" s="62">
        <v>676.37660000000005</v>
      </c>
    </row>
    <row r="156" spans="1:5">
      <c r="A156" s="53" t="s">
        <v>195</v>
      </c>
      <c r="B156" s="62">
        <v>34098.1</v>
      </c>
      <c r="C156" s="55">
        <v>28</v>
      </c>
      <c r="D156" s="62">
        <v>694.76179999999999</v>
      </c>
    </row>
    <row r="157" spans="1:5">
      <c r="A157" s="53" t="s">
        <v>196</v>
      </c>
      <c r="B157" s="62">
        <v>33607.800000000003</v>
      </c>
      <c r="C157" s="55">
        <v>29</v>
      </c>
      <c r="D157" s="62">
        <v>690.73040000000003</v>
      </c>
      <c r="E157"/>
    </row>
    <row r="158" spans="1:5">
      <c r="A158" s="53" t="s">
        <v>197</v>
      </c>
      <c r="B158" s="62">
        <v>32958</v>
      </c>
      <c r="C158" s="55">
        <v>30</v>
      </c>
      <c r="D158" s="62">
        <v>681.49099999999999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686</v>
      </c>
      <c r="E160" s="118">
        <f>(MAX(D129:D159)/D160-1)*100</f>
        <v>1.2772303206997071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166</v>
      </c>
      <c r="B166" s="63">
        <v>34425</v>
      </c>
      <c r="C166" s="120" t="s">
        <v>200</v>
      </c>
      <c r="D166" s="88">
        <v>33954</v>
      </c>
      <c r="E166" s="118">
        <f>(B166/D166-1)*100</f>
        <v>1.387170878247046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137</v>
      </c>
    </row>
    <row r="174" spans="1:5">
      <c r="A174" s="55">
        <v>2023</v>
      </c>
      <c r="B174" s="63">
        <v>39101</v>
      </c>
      <c r="C174" s="120" t="s">
        <v>147</v>
      </c>
      <c r="D174" s="63">
        <v>37278</v>
      </c>
      <c r="E174" s="120" t="s">
        <v>159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>
        <f>D174</f>
        <v>37278</v>
      </c>
      <c r="C186" s="69">
        <f>B174</f>
        <v>39101</v>
      </c>
      <c r="D186" s="70" t="str">
        <f>MID(Dat_01!E174,1,2)+0&amp;" "&amp;TEXT(DATE(MID(Dat_01!E174,7,4),MID(Dat_01!E174,4,2),MID(Dat_01!E174,1,2)),"mmmm")&amp;" ("&amp;MID(Dat_01!E174,12,16)&amp;" h)"</f>
        <v>19 julio (14:27 h)</v>
      </c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nov-23</v>
      </c>
      <c r="B187" s="73" t="str">
        <f>IF(B163="Invierno","",B166)</f>
        <v/>
      </c>
      <c r="C187" s="73">
        <f>IF(B163="Invierno",B166,"")</f>
        <v>34425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27 noviembre (20:48 h)</v>
      </c>
    </row>
    <row r="188" spans="1:6" ht="15">
      <c r="D188" s="124"/>
      <c r="E188" s="124" t="str">
        <f>CONCATENATE(MID(E187,1,FIND(" ",E187)+3)," ",MID(E187,FIND("(",E187)+1,7))</f>
        <v>27 nov 20:48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2023-12-11T11:38:34Z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