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Y\INF_ELABORADA\"/>
    </mc:Choice>
  </mc:AlternateContent>
  <xr:revisionPtr revIDLastSave="0" documentId="13_ncr:1_{2812846F-05B8-4DEC-A7D7-F2C49EF626B7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B36" i="16" l="1"/>
  <c r="C36" i="16"/>
  <c r="D36" i="16"/>
  <c r="E36" i="16"/>
  <c r="F36" i="16"/>
  <c r="G36" i="16"/>
  <c r="H36" i="16"/>
  <c r="D185" i="10"/>
  <c r="C187" i="10"/>
  <c r="E187" i="10" s="1"/>
  <c r="E188" i="10" s="1"/>
  <c r="E160" i="10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<sst xmlns="http://schemas.openxmlformats.org/spreadsheetml/2006/main" count="339" uniqueCount="207">
  <si>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</si>
  <si>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</si>
  <si>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</si>
  <si>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</si>
  <si>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</si>
  <si>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</si>
  <si>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</si>
  <si>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</si>
  <si>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</si>
  <si>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</si>
  <si>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</si>
  <si>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</si>
  <si>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</si>
  <si>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</si>
  <si>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</si>
  <si>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</si>
  <si>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</si>
  <si>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</si>
  <si>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</si>
  <si>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</si>
  <si>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</si>
  <si>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</si>
  <si>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</si>
  <si>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</si>
  <si>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</si>
  <si>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</si>
  <si>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</si>
  <si>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</si>
  <si>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</si>
  <si>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</si>
  <si>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</si>
  <si>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</si>
  <si>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</si>
  <si>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</si>
  <si>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</si>
  <si>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</si>
  <si>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</si>
  <si>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</si>
  <si>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</si>
  <si>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</si>
  <si>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</si>
  <si>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</si>
  <si>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</si>
  <si>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</si>
  <si>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</si>
  <si>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</si>
  <si>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</si>
  <si>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</si>
  <si>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</si>
  <si>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</si>
  <si>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</si>
  <si>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</si>
  <si>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</si>
  <si>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</si>
  <si>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</si>
  <si>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</si>
  <si>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</si>
  <si>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</si>
  <si>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</si>
  <si>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</si>
  <si>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</si>
  <si>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</si>
  <si>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</si>
  <si>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</si>
  <si>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</si>
  <si>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</si>
  <si>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</si>
  <si>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</si>
  <si>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</si>
  <si>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</si>
  <si>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</si>
  <si>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</si>
  <si>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</si>
  <si>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</si>
  <si>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</si>
  <si>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</si>
  <si>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</si>
  <si>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</si>
  <si>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</si>
  <si>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</si>
  <si>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</si>
  <si>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</si>
  <si>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</si>
  <si>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</si>
  <si>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</si>
  <si>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</si>
  <si>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</si>
  <si>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</si>
  <si>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</si>
  <si>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</si>
  <si>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</si>
  <si>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</si>
  <si>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</si>
  <si>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</si>
  <si>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</si>
  <si>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</si>
  <si>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</si>
  <si>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</si>
  <si>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</si>
  <si>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</si>
  <si>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</si>
  <si>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</si>
  <si>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</si>
  <si>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</si>
  <si>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</si>
  <si>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</si>
  <si>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</si>
  <si>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</si>
  <si>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</si>
  <si>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</si>
  <si>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</si>
  <si>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</si>
  <si>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</si>
  <si>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</si>
  <si>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</si>
  <si>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</si>
  <si>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</si>
  <si>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</si>
  <si>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</si>
  <si>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</si>
  <si>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</si>
  <si>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</si>
  <si>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</si>
  <si>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</si>
  <si>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</si>
  <si>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</si>
  <si>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</si>
  <si>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</si>
  <si>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</si>
  <si>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</si>
  <si>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</si>
  <si>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Marzo 2023</t>
  </si>
  <si>
    <t>Abril 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</si>
  <si>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</si>
  <si>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</si>
  <si>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</si>
  <si>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</si>
  <si>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</si>
  <si>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</si>
  <si>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</si>
  <si>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</si>
  <si>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</si>
  <si>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</si>
  <si>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</si>
  <si>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</si>
  <si>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</si>
  <si>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</si>
  <si>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30/11/2023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</si>
  <si>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</si>
  <si>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</si>
  <si>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</si>
  <si>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</si>
  <si>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</si>
  <si>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</si>
  <si>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</si>
  <si>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</si>
  <si>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</si>
  <si>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</si>
  <si>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</si>
  <si>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Mayo 2024</t>
  </si>
  <si>
    <t>31/05/2024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</si>
  <si>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06:05:54"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msgID="A171290C11EF27B89A360080EFA5CF96"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</si>
  <si>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06:26:16"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msgID="B6C8218E11EF27B89A360080EFB5F19A"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nrr="1824" nrc="795"&gt;&lt;pg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</si>
  <si>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ut="06/11/2024 07:30:27"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msgID="6E13CC3511EF27C49A360080EF757199"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nrr="926" nrc="1008"&gt;&lt;pg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</si>
  <si>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</si>
  <si>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</si>
  <si>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</si>
  <si>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</si>
  <si>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</si>
  <si>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</si>
  <si>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</si>
  <si>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</si>
  <si>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</si>
  <si>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</si>
  <si>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</si>
  <si>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</si>
  <si>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</si>
  <si>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</si>
  <si>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</si>
  <si>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</si>
  <si>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</si>
  <si>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</si>
  <si>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</si>
  <si>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</si>
  <si>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</si>
  <si>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</si>
  <si>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</si>
  <si>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</si>
  <si>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</si>
  <si>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</si>
  <si>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</si>
  <si>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</si>
  <si>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</si>
  <si>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</si>
  <si>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07:31:23"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msgID="97A1794911EF27C49A360080EF15B097"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nrr="2968" nrc="392"&gt;&lt;pg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</si>
  <si>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07:31:42"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msgID="A2DE4E3B11EF27C49A360080EF655097"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nrr="3025" nrc="200"&gt;&lt;pg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</si>
  <si>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Junio 2024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</si>
  <si>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ut="06/11/2024 07:44:48"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msgID="BFFFA3EC11EF27C49A360080EFB5EF96"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rows="32" cols="2" /&gt;&lt;esdo ews="" ece="" ptn="" /&gt;&lt;/excel&gt;&lt;pgs&gt;&lt;pg rows="30" cols="1" nrr="2934" nrc="96"&gt;&lt;pg /&gt;&lt;bls&gt;&lt;bl sr="1" sc="1" rfetch="30" cfetch="1" posid="1" darows="0" dacols="1"&gt;&lt;excel&gt;&lt;epo ews="Dat_01" ece="A85" enr="MSTR.Serie_Balance_B.C._Mensual"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</si>
  <si>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08:57:04"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msgID="7B62AE3A11EF27D09A360080EFD53198"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nrr="3061" nrc="103"&gt;&lt;pg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</si>
  <si>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08:57:27"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msgID="9DF62A9411EF27D09A360080EF655199"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nrr="3030" nrc="102"&gt;&lt;pg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</si>
  <si>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30/05/2024 21:44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</si>
  <si>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09:55:39"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msgID="BE76DBD011EF27D89A360080EF25D199"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nrr="102" nrc="204"&gt;&lt;pg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</si>
  <si>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06/06/2024 20:39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</si>
  <si>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ut="06/11/2024 09:56:22"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msgID="DA80767511EF27D89A360080EF059199"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nrr="36" nrc="48"&gt;&lt;pg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</si>
  <si>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ut="06/11/2024 09:56:53"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msgID="ECDC420911EF27D89A360080EF553097"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nrr="99" nrc="396"&gt;&lt;pg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</si>
  <si>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c43d2281d58c44d98becd187d4d36d96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</si>
  <si>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ut="06/11/2024 09:58:04" si="2.000000011bb30788eb90b861333331f2dc45c71ea81d9651c6e32dd1e7b22a492c4892e5932af951d0e6610b8bc8e530335337c4134ccae90b1442a8f550569f57b4de9c667902ebe063493365458f2263a53ab77c509094cec53a013617036e4eb7a923d7e3f57e9b86bb50cc34e0d500234dff7b724ab960abe3cf1b0b89d89befc59ebca2c8d8fe509ad573cabd16c87af797b7e86087cc834016c0636a29465b.p.3082.0.1.Europe/Madrid.upriv*_1*_pidn2*_15*_session*-lat*_1.0000000195fcf45c91bf215bb77fcfae7463edb0bc6025e0aecb1c00b0282df246abd1c668a0a057b70ab98d65f505a29b211958d2fd1258.000000013f14afe8f84b8d3729405f4f0b2ac4b4bc6025e0184afb97396f39c587444ca3449d08d35cc4a2e9b0c6d2cfb73fa95727cf0de2.0.1.1.BDEbi.D066E1C611E6257C10D00080EF253B44.0-3082.1.1_-0.1.0_-3082.1.1_5.5.0.*0.0000000177e90572d8757c5e42c62d398a41b367c911585abd2ddd1f950875efd656a9943142b7b9.0.23.11*.2*.0400*.31152J.e.00000001b994789d89c88ad9740318ae774088a1c911585abfdcc62f38d42d036ad165ef5ef4a233.0.10*.131*.122*.122.0.0" msgID="0689876A11EF27D99A360080EF15B199"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nrr="1822" nrc="984"&gt;&lt;pg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</si>
</sst>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1.0300000000000001E-3</c:v>
                </c:pt>
                <c:pt idx="1">
                  <c:v>3.7000000000000002E-3</c:v>
                </c:pt>
                <c:pt idx="2">
                  <c:v>-1.2199999999999999E-3</c:v>
                </c:pt>
                <c:pt idx="3">
                  <c:v>-2.7999999999999998E-4</c:v>
                </c:pt>
                <c:pt idx="4">
                  <c:v>-3.4499999999999999E-3</c:v>
                </c:pt>
                <c:pt idx="5">
                  <c:v>2.4499999999999999E-3</c:v>
                </c:pt>
                <c:pt idx="6">
                  <c:v>1.5200000000000001E-3</c:v>
                </c:pt>
                <c:pt idx="7">
                  <c:v>-7.3699999999999998E-3</c:v>
                </c:pt>
                <c:pt idx="8">
                  <c:v>1.439E-2</c:v>
                </c:pt>
                <c:pt idx="9">
                  <c:v>2.15E-3</c:v>
                </c:pt>
                <c:pt idx="10">
                  <c:v>-2.92E-2</c:v>
                </c:pt>
                <c:pt idx="11">
                  <c:v>3.2399999999999998E-2</c:v>
                </c:pt>
                <c:pt idx="12">
                  <c:v>2.3E-3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-1.9199999999999998E-2</c:v>
                </c:pt>
                <c:pt idx="1">
                  <c:v>-1.123E-2</c:v>
                </c:pt>
                <c:pt idx="2">
                  <c:v>-2.3120000000000002E-2</c:v>
                </c:pt>
                <c:pt idx="3">
                  <c:v>9.5E-4</c:v>
                </c:pt>
                <c:pt idx="4">
                  <c:v>-4.1700000000000001E-3</c:v>
                </c:pt>
                <c:pt idx="5">
                  <c:v>8.8400000000000006E-3</c:v>
                </c:pt>
                <c:pt idx="6">
                  <c:v>1.1999999999999999E-3</c:v>
                </c:pt>
                <c:pt idx="7">
                  <c:v>1.106E-2</c:v>
                </c:pt>
                <c:pt idx="8">
                  <c:v>-1.5630000000000002E-2</c:v>
                </c:pt>
                <c:pt idx="9">
                  <c:v>-2.7560000000000001E-2</c:v>
                </c:pt>
                <c:pt idx="10">
                  <c:v>6.1900000000000002E-3</c:v>
                </c:pt>
                <c:pt idx="11">
                  <c:v>1.91E-3</c:v>
                </c:pt>
                <c:pt idx="12">
                  <c:v>2.7599999999999999E-3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-4.3180000000000003E-2</c:v>
                </c:pt>
                <c:pt idx="1">
                  <c:v>-6.6030000000000005E-2</c:v>
                </c:pt>
                <c:pt idx="2">
                  <c:v>-2.0570000000000001E-2</c:v>
                </c:pt>
                <c:pt idx="3">
                  <c:v>-1.8110000000000001E-2</c:v>
                </c:pt>
                <c:pt idx="4">
                  <c:v>-2.9700000000000001E-2</c:v>
                </c:pt>
                <c:pt idx="5">
                  <c:v>1.06E-2</c:v>
                </c:pt>
                <c:pt idx="6">
                  <c:v>3.3029999999999997E-2</c:v>
                </c:pt>
                <c:pt idx="7">
                  <c:v>3.9140000000000001E-2</c:v>
                </c:pt>
                <c:pt idx="8">
                  <c:v>9.41E-3</c:v>
                </c:pt>
                <c:pt idx="9">
                  <c:v>1.1679999999999999E-2</c:v>
                </c:pt>
                <c:pt idx="10">
                  <c:v>2.334E-2</c:v>
                </c:pt>
                <c:pt idx="11">
                  <c:v>2.01E-2</c:v>
                </c:pt>
                <c:pt idx="12">
                  <c:v>5.3800000000000002E-3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-6.1350000000000002E-2</c:v>
                </c:pt>
                <c:pt idx="1">
                  <c:v>-7.356E-2</c:v>
                </c:pt>
                <c:pt idx="2">
                  <c:v>-4.4909999999999999E-2</c:v>
                </c:pt>
                <c:pt idx="3">
                  <c:v>-1.7440000000000001E-2</c:v>
                </c:pt>
                <c:pt idx="4">
                  <c:v>-3.7319999999999999E-2</c:v>
                </c:pt>
                <c:pt idx="5">
                  <c:v>2.189E-2</c:v>
                </c:pt>
                <c:pt idx="6">
                  <c:v>3.5749999999999997E-2</c:v>
                </c:pt>
                <c:pt idx="7">
                  <c:v>4.283E-2</c:v>
                </c:pt>
                <c:pt idx="8">
                  <c:v>8.1700000000000002E-3</c:v>
                </c:pt>
                <c:pt idx="9">
                  <c:v>-1.3729999999999999E-2</c:v>
                </c:pt>
                <c:pt idx="10">
                  <c:v>3.3E-4</c:v>
                </c:pt>
                <c:pt idx="11">
                  <c:v>5.441E-2</c:v>
                </c:pt>
                <c:pt idx="12">
                  <c:v>1.044E-2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20.2926315789</c:v>
                </c:pt>
                <c:pt idx="1">
                  <c:v>21.058526315799998</c:v>
                </c:pt>
                <c:pt idx="2">
                  <c:v>21.310368421100002</c:v>
                </c:pt>
                <c:pt idx="3">
                  <c:v>21.341315789500001</c:v>
                </c:pt>
                <c:pt idx="4">
                  <c:v>21.364684210499998</c:v>
                </c:pt>
                <c:pt idx="5">
                  <c:v>22.329526315799999</c:v>
                </c:pt>
                <c:pt idx="6">
                  <c:v>22.779</c:v>
                </c:pt>
                <c:pt idx="7">
                  <c:v>22.593842105299998</c:v>
                </c:pt>
                <c:pt idx="8">
                  <c:v>22.612894736800001</c:v>
                </c:pt>
                <c:pt idx="9">
                  <c:v>22.435421052599999</c:v>
                </c:pt>
                <c:pt idx="10">
                  <c:v>22.317631578899999</c:v>
                </c:pt>
                <c:pt idx="11">
                  <c:v>22.058052631599999</c:v>
                </c:pt>
                <c:pt idx="12">
                  <c:v>22.0210526316</c:v>
                </c:pt>
                <c:pt idx="13">
                  <c:v>21.9047368421</c:v>
                </c:pt>
                <c:pt idx="14">
                  <c:v>22.2348421053</c:v>
                </c:pt>
                <c:pt idx="15">
                  <c:v>23.084947368400002</c:v>
                </c:pt>
                <c:pt idx="16">
                  <c:v>22.9257894737</c:v>
                </c:pt>
                <c:pt idx="17">
                  <c:v>23.017631578900001</c:v>
                </c:pt>
                <c:pt idx="18">
                  <c:v>22.8584736842</c:v>
                </c:pt>
                <c:pt idx="19">
                  <c:v>23.107526315800001</c:v>
                </c:pt>
                <c:pt idx="20">
                  <c:v>23.448263157900001</c:v>
                </c:pt>
                <c:pt idx="21">
                  <c:v>23.368421052599999</c:v>
                </c:pt>
                <c:pt idx="22">
                  <c:v>22.975263157899999</c:v>
                </c:pt>
                <c:pt idx="23">
                  <c:v>23.4085263158</c:v>
                </c:pt>
                <c:pt idx="24">
                  <c:v>23.216736842100001</c:v>
                </c:pt>
                <c:pt idx="25">
                  <c:v>23.6966315789</c:v>
                </c:pt>
                <c:pt idx="26">
                  <c:v>24.4371578947</c:v>
                </c:pt>
                <c:pt idx="27">
                  <c:v>24.274736842100001</c:v>
                </c:pt>
                <c:pt idx="28">
                  <c:v>24.4581052632</c:v>
                </c:pt>
                <c:pt idx="29">
                  <c:v>24.439157894699999</c:v>
                </c:pt>
                <c:pt idx="30">
                  <c:v>24.735947368400002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9.8733684211000003</c:v>
                </c:pt>
                <c:pt idx="1">
                  <c:v>10.204736842100001</c:v>
                </c:pt>
                <c:pt idx="2">
                  <c:v>10.982894736800001</c:v>
                </c:pt>
                <c:pt idx="3">
                  <c:v>11.1365789474</c:v>
                </c:pt>
                <c:pt idx="4">
                  <c:v>11.229315789499999</c:v>
                </c:pt>
                <c:pt idx="5">
                  <c:v>10.9156842105</c:v>
                </c:pt>
                <c:pt idx="6">
                  <c:v>11.7881052632</c:v>
                </c:pt>
                <c:pt idx="7">
                  <c:v>12.4511578947</c:v>
                </c:pt>
                <c:pt idx="8">
                  <c:v>12.6648421053</c:v>
                </c:pt>
                <c:pt idx="9">
                  <c:v>12.730736842100001</c:v>
                </c:pt>
                <c:pt idx="10">
                  <c:v>12.382684210500001</c:v>
                </c:pt>
                <c:pt idx="11">
                  <c:v>11.979210526299999</c:v>
                </c:pt>
                <c:pt idx="12">
                  <c:v>11.917473684200001</c:v>
                </c:pt>
                <c:pt idx="13">
                  <c:v>11.8826315789</c:v>
                </c:pt>
                <c:pt idx="14">
                  <c:v>11.586052631599999</c:v>
                </c:pt>
                <c:pt idx="15">
                  <c:v>11.7364736842</c:v>
                </c:pt>
                <c:pt idx="16">
                  <c:v>12.077578947399999</c:v>
                </c:pt>
                <c:pt idx="17">
                  <c:v>12.247473684199999</c:v>
                </c:pt>
                <c:pt idx="18">
                  <c:v>12.192157894699999</c:v>
                </c:pt>
                <c:pt idx="19">
                  <c:v>12.2588947368</c:v>
                </c:pt>
                <c:pt idx="20">
                  <c:v>12.7966315789</c:v>
                </c:pt>
                <c:pt idx="21">
                  <c:v>13.155421052599999</c:v>
                </c:pt>
                <c:pt idx="22">
                  <c:v>12.821684210500001</c:v>
                </c:pt>
                <c:pt idx="23">
                  <c:v>13.0170526316</c:v>
                </c:pt>
                <c:pt idx="24">
                  <c:v>13.1368421053</c:v>
                </c:pt>
                <c:pt idx="25">
                  <c:v>13.2365789474</c:v>
                </c:pt>
                <c:pt idx="26">
                  <c:v>13.643315789500001</c:v>
                </c:pt>
                <c:pt idx="27">
                  <c:v>13.977947368400001</c:v>
                </c:pt>
                <c:pt idx="28">
                  <c:v>13.9350526316</c:v>
                </c:pt>
                <c:pt idx="29">
                  <c:v>14.226210526299999</c:v>
                </c:pt>
                <c:pt idx="30">
                  <c:v>14.4047368421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17.791</c:v>
                </c:pt>
                <c:pt idx="1">
                  <c:v>18.832000000000001</c:v>
                </c:pt>
                <c:pt idx="2">
                  <c:v>20.79</c:v>
                </c:pt>
                <c:pt idx="3">
                  <c:v>23.952000000000002</c:v>
                </c:pt>
                <c:pt idx="4">
                  <c:v>22.241</c:v>
                </c:pt>
                <c:pt idx="5">
                  <c:v>21.79</c:v>
                </c:pt>
                <c:pt idx="6">
                  <c:v>22.053999999999998</c:v>
                </c:pt>
                <c:pt idx="7">
                  <c:v>23.933</c:v>
                </c:pt>
                <c:pt idx="8">
                  <c:v>25.541</c:v>
                </c:pt>
                <c:pt idx="9">
                  <c:v>26.693999999999999</c:v>
                </c:pt>
                <c:pt idx="10">
                  <c:v>25.658000000000001</c:v>
                </c:pt>
                <c:pt idx="11">
                  <c:v>24.515999999999998</c:v>
                </c:pt>
                <c:pt idx="12">
                  <c:v>24.617000000000001</c:v>
                </c:pt>
                <c:pt idx="13">
                  <c:v>21.439</c:v>
                </c:pt>
                <c:pt idx="14">
                  <c:v>19.960999999999999</c:v>
                </c:pt>
                <c:pt idx="15">
                  <c:v>20.552</c:v>
                </c:pt>
                <c:pt idx="16">
                  <c:v>21.529</c:v>
                </c:pt>
                <c:pt idx="17">
                  <c:v>21.722000000000001</c:v>
                </c:pt>
                <c:pt idx="18">
                  <c:v>21.321999999999999</c:v>
                </c:pt>
                <c:pt idx="19">
                  <c:v>22.222000000000001</c:v>
                </c:pt>
                <c:pt idx="20">
                  <c:v>21.997</c:v>
                </c:pt>
                <c:pt idx="21">
                  <c:v>22.242999999999999</c:v>
                </c:pt>
                <c:pt idx="22">
                  <c:v>23.277000000000001</c:v>
                </c:pt>
                <c:pt idx="23">
                  <c:v>24.614999999999998</c:v>
                </c:pt>
                <c:pt idx="24">
                  <c:v>26.173999999999999</c:v>
                </c:pt>
                <c:pt idx="25">
                  <c:v>25.417999999999999</c:v>
                </c:pt>
                <c:pt idx="26">
                  <c:v>25.247</c:v>
                </c:pt>
                <c:pt idx="27">
                  <c:v>26.834</c:v>
                </c:pt>
                <c:pt idx="28">
                  <c:v>28.344000000000001</c:v>
                </c:pt>
                <c:pt idx="29">
                  <c:v>27.82</c:v>
                </c:pt>
                <c:pt idx="30">
                  <c:v>25.97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13.36</c:v>
                </c:pt>
                <c:pt idx="1">
                  <c:v>13.05</c:v>
                </c:pt>
                <c:pt idx="2">
                  <c:v>14.401999999999999</c:v>
                </c:pt>
                <c:pt idx="3">
                  <c:v>17.666</c:v>
                </c:pt>
                <c:pt idx="4">
                  <c:v>17.262</c:v>
                </c:pt>
                <c:pt idx="5">
                  <c:v>17.181999999999999</c:v>
                </c:pt>
                <c:pt idx="6">
                  <c:v>16.57</c:v>
                </c:pt>
                <c:pt idx="7">
                  <c:v>17.57</c:v>
                </c:pt>
                <c:pt idx="8">
                  <c:v>18.600999999999999</c:v>
                </c:pt>
                <c:pt idx="9">
                  <c:v>19.788</c:v>
                </c:pt>
                <c:pt idx="10">
                  <c:v>19.568999999999999</c:v>
                </c:pt>
                <c:pt idx="11">
                  <c:v>18.968</c:v>
                </c:pt>
                <c:pt idx="12">
                  <c:v>19.137</c:v>
                </c:pt>
                <c:pt idx="13">
                  <c:v>17.091999999999999</c:v>
                </c:pt>
                <c:pt idx="14">
                  <c:v>15.557</c:v>
                </c:pt>
                <c:pt idx="15">
                  <c:v>15.664</c:v>
                </c:pt>
                <c:pt idx="16">
                  <c:v>16.887</c:v>
                </c:pt>
                <c:pt idx="17">
                  <c:v>16.696000000000002</c:v>
                </c:pt>
                <c:pt idx="18">
                  <c:v>16.832999999999998</c:v>
                </c:pt>
                <c:pt idx="19">
                  <c:v>17.167000000000002</c:v>
                </c:pt>
                <c:pt idx="20">
                  <c:v>17.196000000000002</c:v>
                </c:pt>
                <c:pt idx="21">
                  <c:v>17.326000000000001</c:v>
                </c:pt>
                <c:pt idx="22">
                  <c:v>17.640999999999998</c:v>
                </c:pt>
                <c:pt idx="23">
                  <c:v>18.600999999999999</c:v>
                </c:pt>
                <c:pt idx="24">
                  <c:v>19.827000000000002</c:v>
                </c:pt>
                <c:pt idx="25">
                  <c:v>19.809000000000001</c:v>
                </c:pt>
                <c:pt idx="26">
                  <c:v>20.126999999999999</c:v>
                </c:pt>
                <c:pt idx="27">
                  <c:v>20.603999999999999</c:v>
                </c:pt>
                <c:pt idx="28">
                  <c:v>21.948</c:v>
                </c:pt>
                <c:pt idx="29">
                  <c:v>22.094999999999999</c:v>
                </c:pt>
                <c:pt idx="30">
                  <c:v>20.669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8.9290000000000003</c:v>
                </c:pt>
                <c:pt idx="1">
                  <c:v>7.2670000000000003</c:v>
                </c:pt>
                <c:pt idx="2">
                  <c:v>8.0150000000000006</c:v>
                </c:pt>
                <c:pt idx="3">
                  <c:v>11.38</c:v>
                </c:pt>
                <c:pt idx="4">
                  <c:v>12.282999999999999</c:v>
                </c:pt>
                <c:pt idx="5">
                  <c:v>12.574999999999999</c:v>
                </c:pt>
                <c:pt idx="6">
                  <c:v>11.087</c:v>
                </c:pt>
                <c:pt idx="7">
                  <c:v>11.208</c:v>
                </c:pt>
                <c:pt idx="8">
                  <c:v>11.662000000000001</c:v>
                </c:pt>
                <c:pt idx="9">
                  <c:v>12.882</c:v>
                </c:pt>
                <c:pt idx="10">
                  <c:v>13.48</c:v>
                </c:pt>
                <c:pt idx="11">
                  <c:v>13.419</c:v>
                </c:pt>
                <c:pt idx="12">
                  <c:v>13.657</c:v>
                </c:pt>
                <c:pt idx="13">
                  <c:v>12.744999999999999</c:v>
                </c:pt>
                <c:pt idx="14">
                  <c:v>11.153</c:v>
                </c:pt>
                <c:pt idx="15">
                  <c:v>10.775</c:v>
                </c:pt>
                <c:pt idx="16">
                  <c:v>12.246</c:v>
                </c:pt>
                <c:pt idx="17">
                  <c:v>11.669</c:v>
                </c:pt>
                <c:pt idx="18">
                  <c:v>12.345000000000001</c:v>
                </c:pt>
                <c:pt idx="19">
                  <c:v>12.112</c:v>
                </c:pt>
                <c:pt idx="20">
                  <c:v>12.394</c:v>
                </c:pt>
                <c:pt idx="21">
                  <c:v>12.41</c:v>
                </c:pt>
                <c:pt idx="22">
                  <c:v>12.005000000000001</c:v>
                </c:pt>
                <c:pt idx="23">
                  <c:v>12.586</c:v>
                </c:pt>
                <c:pt idx="24">
                  <c:v>13.48</c:v>
                </c:pt>
                <c:pt idx="25">
                  <c:v>14.2</c:v>
                </c:pt>
                <c:pt idx="26">
                  <c:v>15.007</c:v>
                </c:pt>
                <c:pt idx="27">
                  <c:v>14.374000000000001</c:v>
                </c:pt>
                <c:pt idx="28">
                  <c:v>15.553000000000001</c:v>
                </c:pt>
                <c:pt idx="29">
                  <c:v>16.37</c:v>
                </c:pt>
                <c:pt idx="30">
                  <c:v>15.369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18.943999999999999</c:v>
                </c:pt>
                <c:pt idx="1">
                  <c:v>19.673999999999999</c:v>
                </c:pt>
                <c:pt idx="2">
                  <c:v>20.984000000000002</c:v>
                </c:pt>
                <c:pt idx="3">
                  <c:v>19.411999999999999</c:v>
                </c:pt>
                <c:pt idx="4">
                  <c:v>19.326000000000001</c:v>
                </c:pt>
                <c:pt idx="5">
                  <c:v>19.468</c:v>
                </c:pt>
                <c:pt idx="6">
                  <c:v>19.78</c:v>
                </c:pt>
                <c:pt idx="7">
                  <c:v>20.035</c:v>
                </c:pt>
                <c:pt idx="8">
                  <c:v>20.23</c:v>
                </c:pt>
                <c:pt idx="9">
                  <c:v>18.634</c:v>
                </c:pt>
                <c:pt idx="10">
                  <c:v>17.077999999999999</c:v>
                </c:pt>
                <c:pt idx="11">
                  <c:v>15.532</c:v>
                </c:pt>
                <c:pt idx="12">
                  <c:v>15.486000000000001</c:v>
                </c:pt>
                <c:pt idx="13">
                  <c:v>16.433</c:v>
                </c:pt>
                <c:pt idx="14">
                  <c:v>17.062000000000001</c:v>
                </c:pt>
                <c:pt idx="15">
                  <c:v>17.215</c:v>
                </c:pt>
                <c:pt idx="16">
                  <c:v>16.677</c:v>
                </c:pt>
                <c:pt idx="17">
                  <c:v>16.318999999999999</c:v>
                </c:pt>
                <c:pt idx="18">
                  <c:v>16.088000000000001</c:v>
                </c:pt>
                <c:pt idx="19">
                  <c:v>16.329000000000001</c:v>
                </c:pt>
                <c:pt idx="20">
                  <c:v>16.452999999999999</c:v>
                </c:pt>
                <c:pt idx="21">
                  <c:v>17.670000000000002</c:v>
                </c:pt>
                <c:pt idx="22">
                  <c:v>18.076000000000001</c:v>
                </c:pt>
                <c:pt idx="23">
                  <c:v>18.780999999999999</c:v>
                </c:pt>
                <c:pt idx="24">
                  <c:v>18.196999999999999</c:v>
                </c:pt>
                <c:pt idx="25">
                  <c:v>18.105</c:v>
                </c:pt>
                <c:pt idx="26">
                  <c:v>19.506</c:v>
                </c:pt>
                <c:pt idx="27">
                  <c:v>19.326000000000001</c:v>
                </c:pt>
                <c:pt idx="28">
                  <c:v>19.445</c:v>
                </c:pt>
                <c:pt idx="29">
                  <c:v>19.518000000000001</c:v>
                </c:pt>
                <c:pt idx="30">
                  <c:v>20.242000000000001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19096.727579549999</c:v>
                </c:pt>
                <c:pt idx="1">
                  <c:v>20028.621185946999</c:v>
                </c:pt>
                <c:pt idx="2">
                  <c:v>22142.272724079001</c:v>
                </c:pt>
                <c:pt idx="3">
                  <c:v>20486.167309894001</c:v>
                </c:pt>
                <c:pt idx="4">
                  <c:v>18959.861198449998</c:v>
                </c:pt>
                <c:pt idx="5">
                  <c:v>18102.428654558</c:v>
                </c:pt>
                <c:pt idx="6">
                  <c:v>18199.926079624001</c:v>
                </c:pt>
                <c:pt idx="7">
                  <c:v>19138.984155294998</c:v>
                </c:pt>
                <c:pt idx="8">
                  <c:v>20783.747203071998</c:v>
                </c:pt>
                <c:pt idx="9">
                  <c:v>19306.806581596</c:v>
                </c:pt>
                <c:pt idx="10">
                  <c:v>19343.614833938998</c:v>
                </c:pt>
                <c:pt idx="11">
                  <c:v>17071.739878231001</c:v>
                </c:pt>
                <c:pt idx="12">
                  <c:v>17925.093686863001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17925.093686863001</c:v>
                </c:pt>
                <c:pt idx="1">
                  <c:v>18555.273481952001</c:v>
                </c:pt>
                <c:pt idx="2">
                  <c:v>21147.936138133999</c:v>
                </c:pt>
                <c:pt idx="3">
                  <c:v>20128.974296336</c:v>
                </c:pt>
                <c:pt idx="4">
                  <c:v>18252.346802976001</c:v>
                </c:pt>
                <c:pt idx="5">
                  <c:v>18502.050882512998</c:v>
                </c:pt>
                <c:pt idx="6">
                  <c:v>18850.531763863</c:v>
                </c:pt>
                <c:pt idx="7">
                  <c:v>19958.679922161002</c:v>
                </c:pt>
                <c:pt idx="8">
                  <c:v>20953.458718843001</c:v>
                </c:pt>
                <c:pt idx="9">
                  <c:v>19041.808859871999</c:v>
                </c:pt>
                <c:pt idx="10">
                  <c:v>19350.07738635</c:v>
                </c:pt>
                <c:pt idx="11">
                  <c:v>18000.578486656999</c:v>
                </c:pt>
                <c:pt idx="12">
                  <c:v>18112.229972288002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may-24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may-24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31339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525.08021627200003</c:v>
                </c:pt>
                <c:pt idx="1">
                  <c:v>587.72718759199995</c:v>
                </c:pt>
                <c:pt idx="2">
                  <c:v>604.43747296000004</c:v>
                </c:pt>
                <c:pt idx="3">
                  <c:v>548.87525532799998</c:v>
                </c:pt>
                <c:pt idx="4">
                  <c:v>513.68606022400002</c:v>
                </c:pt>
                <c:pt idx="5">
                  <c:v>602.01017643199998</c:v>
                </c:pt>
                <c:pt idx="6">
                  <c:v>606.95277082400003</c:v>
                </c:pt>
                <c:pt idx="7">
                  <c:v>612.97923082399996</c:v>
                </c:pt>
                <c:pt idx="8">
                  <c:v>610.53465646400002</c:v>
                </c:pt>
                <c:pt idx="9">
                  <c:v>600.53452741599995</c:v>
                </c:pt>
                <c:pt idx="10">
                  <c:v>536.22578624799996</c:v>
                </c:pt>
                <c:pt idx="11">
                  <c:v>499.77572332800003</c:v>
                </c:pt>
                <c:pt idx="12">
                  <c:v>600.58397999199997</c:v>
                </c:pt>
                <c:pt idx="13">
                  <c:v>618.64239537599997</c:v>
                </c:pt>
                <c:pt idx="14">
                  <c:v>608.38548765600001</c:v>
                </c:pt>
                <c:pt idx="15">
                  <c:v>615.23268949600003</c:v>
                </c:pt>
                <c:pt idx="16">
                  <c:v>605.3801234</c:v>
                </c:pt>
                <c:pt idx="17">
                  <c:v>537.56805435199999</c:v>
                </c:pt>
                <c:pt idx="18">
                  <c:v>500.85465005600003</c:v>
                </c:pt>
                <c:pt idx="19">
                  <c:v>586.67992099200001</c:v>
                </c:pt>
                <c:pt idx="20">
                  <c:v>610.01557551899998</c:v>
                </c:pt>
                <c:pt idx="21">
                  <c:v>611.95596659199998</c:v>
                </c:pt>
                <c:pt idx="22">
                  <c:v>610.85272594499997</c:v>
                </c:pt>
                <c:pt idx="23">
                  <c:v>605.312361592</c:v>
                </c:pt>
                <c:pt idx="24">
                  <c:v>538.32452195899998</c:v>
                </c:pt>
                <c:pt idx="25">
                  <c:v>499.54173968800001</c:v>
                </c:pt>
                <c:pt idx="26">
                  <c:v>607.65355743199996</c:v>
                </c:pt>
                <c:pt idx="27">
                  <c:v>616.69774648800001</c:v>
                </c:pt>
                <c:pt idx="28">
                  <c:v>630.09500429599996</c:v>
                </c:pt>
                <c:pt idx="29">
                  <c:v>637.02483854499997</c:v>
                </c:pt>
                <c:pt idx="30">
                  <c:v>622.60956899999996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26258.67684</c:v>
                </c:pt>
                <c:pt idx="1">
                  <c:v>30300.873</c:v>
                </c:pt>
                <c:pt idx="2">
                  <c:v>29246.069</c:v>
                </c:pt>
                <c:pt idx="3">
                  <c:v>26413.115000000002</c:v>
                </c:pt>
                <c:pt idx="4">
                  <c:v>26372.527999999998</c:v>
                </c:pt>
                <c:pt idx="5">
                  <c:v>29697.011999999999</c:v>
                </c:pt>
                <c:pt idx="6">
                  <c:v>30011.192999999999</c:v>
                </c:pt>
                <c:pt idx="7">
                  <c:v>29581.028999999999</c:v>
                </c:pt>
                <c:pt idx="8">
                  <c:v>29464.296999999999</c:v>
                </c:pt>
                <c:pt idx="9">
                  <c:v>28180.736000000001</c:v>
                </c:pt>
                <c:pt idx="10">
                  <c:v>25578.573</c:v>
                </c:pt>
                <c:pt idx="11">
                  <c:v>25460.993999999999</c:v>
                </c:pt>
                <c:pt idx="12">
                  <c:v>29803.257000000001</c:v>
                </c:pt>
                <c:pt idx="13">
                  <c:v>29554.886999999999</c:v>
                </c:pt>
                <c:pt idx="14">
                  <c:v>29086.866999999998</c:v>
                </c:pt>
                <c:pt idx="15">
                  <c:v>29578.027999999998</c:v>
                </c:pt>
                <c:pt idx="16">
                  <c:v>28023.501</c:v>
                </c:pt>
                <c:pt idx="17">
                  <c:v>25362.725999999999</c:v>
                </c:pt>
                <c:pt idx="18">
                  <c:v>25241.903999999999</c:v>
                </c:pt>
                <c:pt idx="19">
                  <c:v>28945.899399999998</c:v>
                </c:pt>
                <c:pt idx="20">
                  <c:v>29263.326504000001</c:v>
                </c:pt>
                <c:pt idx="21">
                  <c:v>28636.548999999999</c:v>
                </c:pt>
                <c:pt idx="22">
                  <c:v>29199.976999999999</c:v>
                </c:pt>
                <c:pt idx="23">
                  <c:v>28019.502504</c:v>
                </c:pt>
                <c:pt idx="24">
                  <c:v>25214.991000000002</c:v>
                </c:pt>
                <c:pt idx="25">
                  <c:v>25581.535</c:v>
                </c:pt>
                <c:pt idx="26">
                  <c:v>29625.663</c:v>
                </c:pt>
                <c:pt idx="27">
                  <c:v>29696.741000000002</c:v>
                </c:pt>
                <c:pt idx="28">
                  <c:v>30261.280999999999</c:v>
                </c:pt>
                <c:pt idx="29">
                  <c:v>30472.699000000001</c:v>
                </c:pt>
                <c:pt idx="30">
                  <c:v>28669.45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mayo (21:44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Mayo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205</v>
      </c>
    </row>
    <row r="2" spans="1:2">
      <c r="A2" t="s">
        <v>199</v>
      </c>
    </row>
    <row r="3" spans="1:2">
      <c r="A3" t="s">
        <v>194</v>
      </c>
    </row>
    <row r="4" spans="1:2">
      <c r="A4" t="s">
        <v>195</v>
      </c>
    </row>
    <row r="5" spans="1:2">
      <c r="A5" t="s">
        <v>198</v>
      </c>
    </row>
    <row r="6" spans="1:2">
      <c r="A6" t="s">
        <v>204</v>
      </c>
    </row>
    <row r="7" spans="1:2">
      <c r="A7" t="s">
        <v>197</v>
      </c>
    </row>
    <row r="8" spans="1:2">
      <c r="A8" t="s">
        <v>161</v>
      </c>
    </row>
    <row r="9" spans="1:2">
      <c r="A9" t="s">
        <v>162</v>
      </c>
    </row>
    <row r="10" spans="1:2">
      <c r="A10" t="s">
        <v>163</v>
      </c>
    </row>
    <row r="11" spans="1:2">
      <c r="A11" t="s">
        <v>206</v>
      </c>
    </row>
    <row r="12" spans="1:2">
      <c r="A12" t="s">
        <v>201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Mayo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Mayo 2024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18112.229972288002</v>
      </c>
      <c r="G9" s="47">
        <f>VLOOKUP("Demanda transporte (b.c.)",Dat_01!A4:J29,4,FALSE)*100</f>
        <v>1.0439905600000001</v>
      </c>
      <c r="H9" s="31">
        <f>VLOOKUP("Demanda transporte (b.c.)",Dat_01!A4:J29,5,FALSE)/1000</f>
        <v>95458.153424010001</v>
      </c>
      <c r="I9" s="47">
        <f>VLOOKUP("Demanda transporte (b.c.)",Dat_01!A4:J29,7,FALSE)*100</f>
        <v>1.08772672</v>
      </c>
      <c r="J9" s="31">
        <f>VLOOKUP("Demanda transporte (b.c.)",Dat_01!A4:J29,8,FALSE)/1000</f>
        <v>230853.946711945</v>
      </c>
      <c r="K9" s="47">
        <f>VLOOKUP("Demanda transporte (b.c.)",Dat_01!A4:J29,10,FALSE)*100</f>
        <v>-0.27444762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0.22999999999999998</v>
      </c>
      <c r="H12" s="43"/>
      <c r="I12" s="43">
        <f>Dat_01!H45*100</f>
        <v>0.38999999999999996</v>
      </c>
      <c r="J12" s="43"/>
      <c r="K12" s="43">
        <f>Dat_01!L45*100</f>
        <v>0.107</v>
      </c>
    </row>
    <row r="13" spans="3:12">
      <c r="E13" s="34" t="s">
        <v>26</v>
      </c>
      <c r="F13" s="33"/>
      <c r="G13" s="43">
        <f>Dat_01!E45*100</f>
        <v>0.27599999999999997</v>
      </c>
      <c r="H13" s="43"/>
      <c r="I13" s="43">
        <f>Dat_01!I45*100</f>
        <v>-0.69599999999999995</v>
      </c>
      <c r="J13" s="43"/>
      <c r="K13" s="43">
        <f>Dat_01!M45*100</f>
        <v>-0.51800000000000002</v>
      </c>
    </row>
    <row r="14" spans="3:12">
      <c r="E14" s="35" t="s">
        <v>5</v>
      </c>
      <c r="F14" s="36"/>
      <c r="G14" s="44">
        <f>Dat_01!F45*100</f>
        <v>0.53800000000000003</v>
      </c>
      <c r="H14" s="44"/>
      <c r="I14" s="44">
        <f>Dat_01!J45*100</f>
        <v>1.3939999999999999</v>
      </c>
      <c r="J14" s="44"/>
      <c r="K14" s="44">
        <f>Dat_01!N45*100</f>
        <v>0.13699999999999998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Mayo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Mayo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Mayo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6" sqref="B36:H37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Mayo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mayo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01/05/2024</v>
      </c>
      <c r="C7" s="99">
        <f>Dat_01!B52</f>
        <v>17.791</v>
      </c>
      <c r="D7" s="99">
        <f>Dat_01!C52</f>
        <v>13.36</v>
      </c>
      <c r="E7" s="99">
        <f>Dat_01!D52</f>
        <v>8.9290000000000003</v>
      </c>
      <c r="F7" s="99">
        <f>Dat_01!H52</f>
        <v>9.8733684211000003</v>
      </c>
      <c r="G7" s="99">
        <f>Dat_01!G52</f>
        <v>20.2926315789</v>
      </c>
      <c r="H7" s="99">
        <f>Dat_01!E52</f>
        <v>18.943999999999999</v>
      </c>
    </row>
    <row r="8" spans="1:16" ht="11.25" customHeight="1">
      <c r="A8" s="92">
        <v>2</v>
      </c>
      <c r="B8" s="98" t="str">
        <f>Dat_01!A53</f>
        <v>02/05/2024</v>
      </c>
      <c r="C8" s="99">
        <f>Dat_01!B53</f>
        <v>18.832000000000001</v>
      </c>
      <c r="D8" s="99">
        <f>Dat_01!C53</f>
        <v>13.05</v>
      </c>
      <c r="E8" s="99">
        <f>Dat_01!D53</f>
        <v>7.2670000000000003</v>
      </c>
      <c r="F8" s="99">
        <f>Dat_01!H53</f>
        <v>10.204736842100001</v>
      </c>
      <c r="G8" s="99">
        <f>Dat_01!G53</f>
        <v>21.058526315799998</v>
      </c>
      <c r="H8" s="99">
        <f>Dat_01!E53</f>
        <v>19.673999999999999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03/05/2024</v>
      </c>
      <c r="C9" s="99">
        <f>Dat_01!B54</f>
        <v>20.79</v>
      </c>
      <c r="D9" s="99">
        <f>Dat_01!C54</f>
        <v>14.401999999999999</v>
      </c>
      <c r="E9" s="99">
        <f>Dat_01!D54</f>
        <v>8.0150000000000006</v>
      </c>
      <c r="F9" s="99">
        <f>Dat_01!H54</f>
        <v>10.982894736800001</v>
      </c>
      <c r="G9" s="99">
        <f>Dat_01!G54</f>
        <v>21.310368421100002</v>
      </c>
      <c r="H9" s="99">
        <f>Dat_01!E54</f>
        <v>20.984000000000002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04/05/2024</v>
      </c>
      <c r="C10" s="99">
        <f>Dat_01!B55</f>
        <v>23.952000000000002</v>
      </c>
      <c r="D10" s="99">
        <f>Dat_01!C55</f>
        <v>17.666</v>
      </c>
      <c r="E10" s="99">
        <f>Dat_01!D55</f>
        <v>11.38</v>
      </c>
      <c r="F10" s="99">
        <f>Dat_01!H55</f>
        <v>11.1365789474</v>
      </c>
      <c r="G10" s="99">
        <f>Dat_01!G55</f>
        <v>21.341315789500001</v>
      </c>
      <c r="H10" s="99">
        <f>Dat_01!E55</f>
        <v>19.411999999999999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05/05/2024</v>
      </c>
      <c r="C11" s="99">
        <f>Dat_01!B56</f>
        <v>22.241</v>
      </c>
      <c r="D11" s="99">
        <f>Dat_01!C56</f>
        <v>17.262</v>
      </c>
      <c r="E11" s="99">
        <f>Dat_01!D56</f>
        <v>12.282999999999999</v>
      </c>
      <c r="F11" s="99">
        <f>Dat_01!H56</f>
        <v>11.229315789499999</v>
      </c>
      <c r="G11" s="99">
        <f>Dat_01!G56</f>
        <v>21.364684210499998</v>
      </c>
      <c r="H11" s="99">
        <f>Dat_01!E56</f>
        <v>19.326000000000001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06/05/2024</v>
      </c>
      <c r="C12" s="99">
        <f>Dat_01!B57</f>
        <v>21.79</v>
      </c>
      <c r="D12" s="99">
        <f>Dat_01!C57</f>
        <v>17.181999999999999</v>
      </c>
      <c r="E12" s="99">
        <f>Dat_01!D57</f>
        <v>12.574999999999999</v>
      </c>
      <c r="F12" s="99">
        <f>Dat_01!H57</f>
        <v>10.9156842105</v>
      </c>
      <c r="G12" s="99">
        <f>Dat_01!G57</f>
        <v>22.329526315799999</v>
      </c>
      <c r="H12" s="99">
        <f>Dat_01!E57</f>
        <v>19.468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07/05/2024</v>
      </c>
      <c r="C13" s="99">
        <f>Dat_01!B58</f>
        <v>22.053999999999998</v>
      </c>
      <c r="D13" s="99">
        <f>Dat_01!C58</f>
        <v>16.57</v>
      </c>
      <c r="E13" s="99">
        <f>Dat_01!D58</f>
        <v>11.087</v>
      </c>
      <c r="F13" s="99">
        <f>Dat_01!H58</f>
        <v>11.7881052632</v>
      </c>
      <c r="G13" s="99">
        <f>Dat_01!G58</f>
        <v>22.779</v>
      </c>
      <c r="H13" s="99">
        <f>Dat_01!E58</f>
        <v>19.78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08/05/2024</v>
      </c>
      <c r="C14" s="99">
        <f>Dat_01!B59</f>
        <v>23.933</v>
      </c>
      <c r="D14" s="99">
        <f>Dat_01!C59</f>
        <v>17.57</v>
      </c>
      <c r="E14" s="99">
        <f>Dat_01!D59</f>
        <v>11.208</v>
      </c>
      <c r="F14" s="99">
        <f>Dat_01!H59</f>
        <v>12.4511578947</v>
      </c>
      <c r="G14" s="99">
        <f>Dat_01!G59</f>
        <v>22.593842105299998</v>
      </c>
      <c r="H14" s="99">
        <f>Dat_01!E59</f>
        <v>20.035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09/05/2024</v>
      </c>
      <c r="C15" s="99">
        <f>Dat_01!B60</f>
        <v>25.541</v>
      </c>
      <c r="D15" s="99">
        <f>Dat_01!C60</f>
        <v>18.600999999999999</v>
      </c>
      <c r="E15" s="99">
        <f>Dat_01!D60</f>
        <v>11.662000000000001</v>
      </c>
      <c r="F15" s="99">
        <f>Dat_01!H60</f>
        <v>12.6648421053</v>
      </c>
      <c r="G15" s="99">
        <f>Dat_01!G60</f>
        <v>22.612894736800001</v>
      </c>
      <c r="H15" s="99">
        <f>Dat_01!E60</f>
        <v>20.23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10/05/2024</v>
      </c>
      <c r="C16" s="99">
        <f>Dat_01!B61</f>
        <v>26.693999999999999</v>
      </c>
      <c r="D16" s="99">
        <f>Dat_01!C61</f>
        <v>19.788</v>
      </c>
      <c r="E16" s="99">
        <f>Dat_01!D61</f>
        <v>12.882</v>
      </c>
      <c r="F16" s="99">
        <f>Dat_01!H61</f>
        <v>12.730736842100001</v>
      </c>
      <c r="G16" s="99">
        <f>Dat_01!G61</f>
        <v>22.435421052599999</v>
      </c>
      <c r="H16" s="99">
        <f>Dat_01!E61</f>
        <v>18.634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11/05/2024</v>
      </c>
      <c r="C17" s="99">
        <f>Dat_01!B62</f>
        <v>25.658000000000001</v>
      </c>
      <c r="D17" s="99">
        <f>Dat_01!C62</f>
        <v>19.568999999999999</v>
      </c>
      <c r="E17" s="99">
        <f>Dat_01!D62</f>
        <v>13.48</v>
      </c>
      <c r="F17" s="99">
        <f>Dat_01!H62</f>
        <v>12.382684210500001</v>
      </c>
      <c r="G17" s="99">
        <f>Dat_01!G62</f>
        <v>22.317631578899999</v>
      </c>
      <c r="H17" s="99">
        <f>Dat_01!E62</f>
        <v>17.077999999999999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12/05/2024</v>
      </c>
      <c r="C18" s="99">
        <f>Dat_01!B63</f>
        <v>24.515999999999998</v>
      </c>
      <c r="D18" s="99">
        <f>Dat_01!C63</f>
        <v>18.968</v>
      </c>
      <c r="E18" s="99">
        <f>Dat_01!D63</f>
        <v>13.419</v>
      </c>
      <c r="F18" s="99">
        <f>Dat_01!H63</f>
        <v>11.979210526299999</v>
      </c>
      <c r="G18" s="99">
        <f>Dat_01!G63</f>
        <v>22.058052631599999</v>
      </c>
      <c r="H18" s="99">
        <f>Dat_01!E63</f>
        <v>15.532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13/05/2024</v>
      </c>
      <c r="C19" s="99">
        <f>Dat_01!B64</f>
        <v>24.617000000000001</v>
      </c>
      <c r="D19" s="99">
        <f>Dat_01!C64</f>
        <v>19.137</v>
      </c>
      <c r="E19" s="99">
        <f>Dat_01!D64</f>
        <v>13.657</v>
      </c>
      <c r="F19" s="99">
        <f>Dat_01!H64</f>
        <v>11.917473684200001</v>
      </c>
      <c r="G19" s="99">
        <f>Dat_01!G64</f>
        <v>22.0210526316</v>
      </c>
      <c r="H19" s="99">
        <f>Dat_01!E64</f>
        <v>15.486000000000001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14/05/2024</v>
      </c>
      <c r="C20" s="99">
        <f>Dat_01!B65</f>
        <v>21.439</v>
      </c>
      <c r="D20" s="99">
        <f>Dat_01!C65</f>
        <v>17.091999999999999</v>
      </c>
      <c r="E20" s="99">
        <f>Dat_01!D65</f>
        <v>12.744999999999999</v>
      </c>
      <c r="F20" s="99">
        <f>Dat_01!H65</f>
        <v>11.8826315789</v>
      </c>
      <c r="G20" s="99">
        <f>Dat_01!G65</f>
        <v>21.9047368421</v>
      </c>
      <c r="H20" s="99">
        <f>Dat_01!E65</f>
        <v>16.433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15/05/2024</v>
      </c>
      <c r="C21" s="99">
        <f>Dat_01!B66</f>
        <v>19.960999999999999</v>
      </c>
      <c r="D21" s="99">
        <f>Dat_01!C66</f>
        <v>15.557</v>
      </c>
      <c r="E21" s="99">
        <f>Dat_01!D66</f>
        <v>11.153</v>
      </c>
      <c r="F21" s="99">
        <f>Dat_01!H66</f>
        <v>11.586052631599999</v>
      </c>
      <c r="G21" s="99">
        <f>Dat_01!G66</f>
        <v>22.2348421053</v>
      </c>
      <c r="H21" s="99">
        <f>Dat_01!E66</f>
        <v>17.062000000000001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16/05/2024</v>
      </c>
      <c r="C22" s="99">
        <f>Dat_01!B67</f>
        <v>20.552</v>
      </c>
      <c r="D22" s="99">
        <f>Dat_01!C67</f>
        <v>15.664</v>
      </c>
      <c r="E22" s="99">
        <f>Dat_01!D67</f>
        <v>10.775</v>
      </c>
      <c r="F22" s="99">
        <f>Dat_01!H67</f>
        <v>11.7364736842</v>
      </c>
      <c r="G22" s="99">
        <f>Dat_01!G67</f>
        <v>23.084947368400002</v>
      </c>
      <c r="H22" s="99">
        <f>Dat_01!E67</f>
        <v>17.215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17/05/2024</v>
      </c>
      <c r="C23" s="99">
        <f>Dat_01!B68</f>
        <v>21.529</v>
      </c>
      <c r="D23" s="99">
        <f>Dat_01!C68</f>
        <v>16.887</v>
      </c>
      <c r="E23" s="99">
        <f>Dat_01!D68</f>
        <v>12.246</v>
      </c>
      <c r="F23" s="99">
        <f>Dat_01!H68</f>
        <v>12.077578947399999</v>
      </c>
      <c r="G23" s="99">
        <f>Dat_01!G68</f>
        <v>22.9257894737</v>
      </c>
      <c r="H23" s="99">
        <f>Dat_01!E68</f>
        <v>16.677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18/05/2024</v>
      </c>
      <c r="C24" s="99">
        <f>Dat_01!B69</f>
        <v>21.722000000000001</v>
      </c>
      <c r="D24" s="99">
        <f>Dat_01!C69</f>
        <v>16.696000000000002</v>
      </c>
      <c r="E24" s="99">
        <f>Dat_01!D69</f>
        <v>11.669</v>
      </c>
      <c r="F24" s="99">
        <f>Dat_01!H69</f>
        <v>12.247473684199999</v>
      </c>
      <c r="G24" s="99">
        <f>Dat_01!G69</f>
        <v>23.017631578900001</v>
      </c>
      <c r="H24" s="99">
        <f>Dat_01!E69</f>
        <v>16.318999999999999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19/05/2024</v>
      </c>
      <c r="C25" s="99">
        <f>Dat_01!B70</f>
        <v>21.321999999999999</v>
      </c>
      <c r="D25" s="99">
        <f>Dat_01!C70</f>
        <v>16.832999999999998</v>
      </c>
      <c r="E25" s="99">
        <f>Dat_01!D70</f>
        <v>12.345000000000001</v>
      </c>
      <c r="F25" s="99">
        <f>Dat_01!H70</f>
        <v>12.192157894699999</v>
      </c>
      <c r="G25" s="99">
        <f>Dat_01!G70</f>
        <v>22.8584736842</v>
      </c>
      <c r="H25" s="99">
        <f>Dat_01!E70</f>
        <v>16.088000000000001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20/05/2024</v>
      </c>
      <c r="C26" s="99">
        <f>Dat_01!B71</f>
        <v>22.222000000000001</v>
      </c>
      <c r="D26" s="99">
        <f>Dat_01!C71</f>
        <v>17.167000000000002</v>
      </c>
      <c r="E26" s="99">
        <f>Dat_01!D71</f>
        <v>12.112</v>
      </c>
      <c r="F26" s="99">
        <f>Dat_01!H71</f>
        <v>12.2588947368</v>
      </c>
      <c r="G26" s="99">
        <f>Dat_01!G71</f>
        <v>23.107526315800001</v>
      </c>
      <c r="H26" s="99">
        <f>Dat_01!E71</f>
        <v>16.329000000000001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21/05/2024</v>
      </c>
      <c r="C27" s="99">
        <f>Dat_01!B72</f>
        <v>21.997</v>
      </c>
      <c r="D27" s="99">
        <f>Dat_01!C72</f>
        <v>17.196000000000002</v>
      </c>
      <c r="E27" s="99">
        <f>Dat_01!D72</f>
        <v>12.394</v>
      </c>
      <c r="F27" s="99">
        <f>Dat_01!H72</f>
        <v>12.7966315789</v>
      </c>
      <c r="G27" s="99">
        <f>Dat_01!G72</f>
        <v>23.448263157900001</v>
      </c>
      <c r="H27" s="99">
        <f>Dat_01!E72</f>
        <v>16.452999999999999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22/05/2024</v>
      </c>
      <c r="C28" s="99">
        <f>Dat_01!B73</f>
        <v>22.242999999999999</v>
      </c>
      <c r="D28" s="99">
        <f>Dat_01!C73</f>
        <v>17.326000000000001</v>
      </c>
      <c r="E28" s="99">
        <f>Dat_01!D73</f>
        <v>12.41</v>
      </c>
      <c r="F28" s="99">
        <f>Dat_01!H73</f>
        <v>13.155421052599999</v>
      </c>
      <c r="G28" s="99">
        <f>Dat_01!G73</f>
        <v>23.368421052599999</v>
      </c>
      <c r="H28" s="99">
        <f>Dat_01!E73</f>
        <v>17.670000000000002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23/05/2024</v>
      </c>
      <c r="C29" s="99">
        <f>Dat_01!B74</f>
        <v>23.277000000000001</v>
      </c>
      <c r="D29" s="99">
        <f>Dat_01!C74</f>
        <v>17.640999999999998</v>
      </c>
      <c r="E29" s="99">
        <f>Dat_01!D74</f>
        <v>12.005000000000001</v>
      </c>
      <c r="F29" s="99">
        <f>Dat_01!H74</f>
        <v>12.821684210500001</v>
      </c>
      <c r="G29" s="99">
        <f>Dat_01!G74</f>
        <v>22.975263157899999</v>
      </c>
      <c r="H29" s="99">
        <f>Dat_01!E74</f>
        <v>18.076000000000001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24/05/2024</v>
      </c>
      <c r="C30" s="99">
        <f>Dat_01!B75</f>
        <v>24.614999999999998</v>
      </c>
      <c r="D30" s="99">
        <f>Dat_01!C75</f>
        <v>18.600999999999999</v>
      </c>
      <c r="E30" s="99">
        <f>Dat_01!D75</f>
        <v>12.586</v>
      </c>
      <c r="F30" s="99">
        <f>Dat_01!H75</f>
        <v>13.0170526316</v>
      </c>
      <c r="G30" s="99">
        <f>Dat_01!G75</f>
        <v>23.4085263158</v>
      </c>
      <c r="H30" s="99">
        <f>Dat_01!E75</f>
        <v>18.780999999999999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25/05/2024</v>
      </c>
      <c r="C31" s="99">
        <f>Dat_01!B76</f>
        <v>26.173999999999999</v>
      </c>
      <c r="D31" s="99">
        <f>Dat_01!C76</f>
        <v>19.827000000000002</v>
      </c>
      <c r="E31" s="99">
        <f>Dat_01!D76</f>
        <v>13.48</v>
      </c>
      <c r="F31" s="99">
        <f>Dat_01!H76</f>
        <v>13.1368421053</v>
      </c>
      <c r="G31" s="99">
        <f>Dat_01!G76</f>
        <v>23.216736842100001</v>
      </c>
      <c r="H31" s="99">
        <f>Dat_01!E76</f>
        <v>18.196999999999999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26/05/2024</v>
      </c>
      <c r="C32" s="99">
        <f>Dat_01!B77</f>
        <v>25.417999999999999</v>
      </c>
      <c r="D32" s="99">
        <f>Dat_01!C77</f>
        <v>19.809000000000001</v>
      </c>
      <c r="E32" s="99">
        <f>Dat_01!D77</f>
        <v>14.2</v>
      </c>
      <c r="F32" s="99">
        <f>Dat_01!H77</f>
        <v>13.2365789474</v>
      </c>
      <c r="G32" s="99">
        <f>Dat_01!G77</f>
        <v>23.6966315789</v>
      </c>
      <c r="H32" s="99">
        <f>Dat_01!E77</f>
        <v>18.105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27/05/2024</v>
      </c>
      <c r="C33" s="99">
        <f>Dat_01!B78</f>
        <v>25.247</v>
      </c>
      <c r="D33" s="99">
        <f>Dat_01!C78</f>
        <v>20.126999999999999</v>
      </c>
      <c r="E33" s="99">
        <f>Dat_01!D78</f>
        <v>15.007</v>
      </c>
      <c r="F33" s="99">
        <f>Dat_01!H78</f>
        <v>13.643315789500001</v>
      </c>
      <c r="G33" s="99">
        <f>Dat_01!G78</f>
        <v>24.4371578947</v>
      </c>
      <c r="H33" s="99">
        <f>Dat_01!E78</f>
        <v>19.506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28/05/2024</v>
      </c>
      <c r="C34" s="99">
        <f>Dat_01!B79</f>
        <v>26.834</v>
      </c>
      <c r="D34" s="99">
        <f>Dat_01!C79</f>
        <v>20.603999999999999</v>
      </c>
      <c r="E34" s="99">
        <f>Dat_01!D79</f>
        <v>14.374000000000001</v>
      </c>
      <c r="F34" s="99">
        <f>Dat_01!H79</f>
        <v>13.977947368400001</v>
      </c>
      <c r="G34" s="99">
        <f>Dat_01!G79</f>
        <v>24.274736842100001</v>
      </c>
      <c r="H34" s="99">
        <f>Dat_01!E79</f>
        <v>19.326000000000001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29/05/2024</v>
      </c>
      <c r="C35" s="99">
        <f>Dat_01!B80</f>
        <v>28.344000000000001</v>
      </c>
      <c r="D35" s="99">
        <f>Dat_01!C80</f>
        <v>21.948</v>
      </c>
      <c r="E35" s="99">
        <f>Dat_01!D80</f>
        <v>15.553000000000001</v>
      </c>
      <c r="F35" s="99">
        <f>Dat_01!H80</f>
        <v>13.9350526316</v>
      </c>
      <c r="G35" s="99">
        <f>Dat_01!G80</f>
        <v>24.4581052632</v>
      </c>
      <c r="H35" s="99">
        <f>Dat_01!E80</f>
        <v>19.445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30/05/2024</v>
      </c>
      <c r="C36" s="99">
        <f>Dat_01!B81</f>
        <v>27.82</v>
      </c>
      <c r="D36" s="99">
        <f>Dat_01!C81</f>
        <v>22.094999999999999</v>
      </c>
      <c r="E36" s="99">
        <f>Dat_01!D81</f>
        <v>16.37</v>
      </c>
      <c r="F36" s="99">
        <f>Dat_01!H81</f>
        <v>14.226210526299999</v>
      </c>
      <c r="G36" s="99">
        <f>Dat_01!G81</f>
        <v>24.439157894699999</v>
      </c>
      <c r="H36" s="99">
        <f>Dat_01!E81</f>
        <v>19.518000000000001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31/05/2024</v>
      </c>
      <c r="C37" s="99">
        <f>Dat_01!B82</f>
        <v>25.97</v>
      </c>
      <c r="D37" s="99">
        <f>Dat_01!C82</f>
        <v>20.669</v>
      </c>
      <c r="E37" s="99">
        <f>Dat_01!D82</f>
        <v>15.369</v>
      </c>
      <c r="F37" s="99">
        <f>Dat_01!H82</f>
        <v>14.4047368421</v>
      </c>
      <c r="G37" s="99">
        <f>Dat_01!G82</f>
        <v>24.735947368400002</v>
      </c>
      <c r="H37" s="99">
        <f>Dat_01!E82</f>
        <v>20.242000000000001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23.390161290322585</v>
      </c>
      <c r="D38" s="101">
        <f t="shared" si="0"/>
        <v>17.898838709677424</v>
      </c>
      <c r="E38" s="101">
        <f t="shared" si="0"/>
        <v>12.407645161290324</v>
      </c>
      <c r="F38" s="101">
        <f t="shared" si="0"/>
        <v>12.341597623087095</v>
      </c>
      <c r="G38" s="101">
        <f t="shared" si="0"/>
        <v>22.777672325970965</v>
      </c>
      <c r="H38" s="101">
        <f t="shared" si="0"/>
        <v>18.258870967741942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19343.614833938998</v>
      </c>
    </row>
    <row r="50" spans="1:3" ht="11.25" customHeight="1">
      <c r="A50" s="103" t="s">
        <v>94</v>
      </c>
      <c r="B50" s="98">
        <v>42855</v>
      </c>
      <c r="C50" s="104">
        <f>Dat_01!B102</f>
        <v>17071.739878231001</v>
      </c>
    </row>
    <row r="51" spans="1:3" ht="11.25" customHeight="1">
      <c r="A51" s="103" t="s">
        <v>87</v>
      </c>
      <c r="B51" s="98">
        <v>42886</v>
      </c>
      <c r="C51" s="104">
        <f>Dat_01!B103</f>
        <v>17925.093686863001</v>
      </c>
    </row>
    <row r="52" spans="1:3" ht="11.25" customHeight="1">
      <c r="A52" s="103" t="s">
        <v>94</v>
      </c>
      <c r="B52" s="98">
        <v>42916</v>
      </c>
      <c r="C52" s="104">
        <f>Dat_01!B104</f>
        <v>18555.273481952001</v>
      </c>
    </row>
    <row r="53" spans="1:3" ht="11.25" customHeight="1">
      <c r="A53" s="103" t="s">
        <v>86</v>
      </c>
      <c r="B53" s="98">
        <v>42947</v>
      </c>
      <c r="C53" s="104">
        <f>Dat_01!B105</f>
        <v>21147.936138133999</v>
      </c>
    </row>
    <row r="54" spans="1:3" ht="11.25" customHeight="1">
      <c r="A54" s="103" t="s">
        <v>86</v>
      </c>
      <c r="B54" s="98">
        <v>42978</v>
      </c>
      <c r="C54" s="104">
        <f>Dat_01!B106</f>
        <v>20128.974296336</v>
      </c>
    </row>
    <row r="55" spans="1:3" ht="11.25" customHeight="1">
      <c r="A55" s="103" t="s">
        <v>87</v>
      </c>
      <c r="B55" s="98">
        <v>43008</v>
      </c>
      <c r="C55" s="104">
        <f>Dat_01!B107</f>
        <v>18252.346802976001</v>
      </c>
    </row>
    <row r="56" spans="1:3" ht="11.25" customHeight="1">
      <c r="A56" s="103" t="s">
        <v>88</v>
      </c>
      <c r="B56" s="98">
        <v>43039</v>
      </c>
      <c r="C56" s="104">
        <f>Dat_01!B108</f>
        <v>18502.050882512998</v>
      </c>
    </row>
    <row r="57" spans="1:3" ht="11.25" customHeight="1">
      <c r="A57" s="103" t="s">
        <v>89</v>
      </c>
      <c r="B57" s="98">
        <v>43069</v>
      </c>
      <c r="C57" s="104">
        <f>Dat_01!B109</f>
        <v>18850.531763863</v>
      </c>
    </row>
    <row r="58" spans="1:3" ht="11.25" customHeight="1">
      <c r="A58" s="103" t="s">
        <v>90</v>
      </c>
      <c r="B58" s="98">
        <v>43100</v>
      </c>
      <c r="C58" s="104">
        <f>Dat_01!B110</f>
        <v>19958.679922161002</v>
      </c>
    </row>
    <row r="59" spans="1:3" ht="11.25" customHeight="1">
      <c r="A59" s="103" t="s">
        <v>91</v>
      </c>
      <c r="B59" s="98">
        <v>43131</v>
      </c>
      <c r="C59" s="104">
        <f>Dat_01!B111</f>
        <v>20953.458718843001</v>
      </c>
    </row>
    <row r="60" spans="1:3" ht="11.25" customHeight="1">
      <c r="A60" s="103" t="s">
        <v>92</v>
      </c>
      <c r="B60" s="98">
        <v>43159</v>
      </c>
      <c r="C60" s="104">
        <f>Dat_01!B112</f>
        <v>19041.808859871999</v>
      </c>
    </row>
    <row r="61" spans="1:3" ht="11.25" customHeight="1">
      <c r="A61" s="103" t="s">
        <v>93</v>
      </c>
      <c r="B61" s="98">
        <v>43190</v>
      </c>
      <c r="C61" s="104">
        <f>Dat_01!B113</f>
        <v>19350.07738635</v>
      </c>
    </row>
    <row r="62" spans="1:3" ht="11.25" customHeight="1">
      <c r="A62" s="103" t="s">
        <v>94</v>
      </c>
      <c r="B62" s="98">
        <v>43220</v>
      </c>
      <c r="C62" s="104">
        <f>Dat_01!B114</f>
        <v>18000.578486656999</v>
      </c>
    </row>
    <row r="63" spans="1:3" ht="11.25" customHeight="1">
      <c r="A63" s="103" t="s">
        <v>87</v>
      </c>
      <c r="B63" s="98">
        <v>43251</v>
      </c>
      <c r="C63" s="104">
        <f>Dat_01!B115</f>
        <v>18112.229972288002</v>
      </c>
    </row>
    <row r="64" spans="1:3" ht="11.25" customHeight="1">
      <c r="A64" s="103" t="s">
        <v>94</v>
      </c>
      <c r="B64" s="98">
        <v>43281</v>
      </c>
      <c r="C64" s="104">
        <f>Dat_01!B116</f>
        <v>6650.3666000000003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01/05/2024</v>
      </c>
      <c r="C70" s="104">
        <f>Dat_01!B129</f>
        <v>26258.67684</v>
      </c>
      <c r="D70" s="104">
        <f>Dat_01!D129</f>
        <v>525.08021627200003</v>
      </c>
    </row>
    <row r="71" spans="1:4" ht="11.25" customHeight="1">
      <c r="A71" s="92">
        <v>2</v>
      </c>
      <c r="B71" s="98" t="str">
        <f>Dat_01!A130</f>
        <v>02/05/2024</v>
      </c>
      <c r="C71" s="104">
        <f>Dat_01!B130</f>
        <v>30300.873</v>
      </c>
      <c r="D71" s="104">
        <f>Dat_01!D130</f>
        <v>587.72718759199995</v>
      </c>
    </row>
    <row r="72" spans="1:4" ht="11.25" customHeight="1">
      <c r="A72" s="92">
        <v>3</v>
      </c>
      <c r="B72" s="98" t="str">
        <f>Dat_01!A131</f>
        <v>03/05/2024</v>
      </c>
      <c r="C72" s="104">
        <f>Dat_01!B131</f>
        <v>29246.069</v>
      </c>
      <c r="D72" s="104">
        <f>Dat_01!D131</f>
        <v>604.43747296000004</v>
      </c>
    </row>
    <row r="73" spans="1:4" ht="11.25" customHeight="1">
      <c r="A73" s="92">
        <v>4</v>
      </c>
      <c r="B73" s="98" t="str">
        <f>Dat_01!A132</f>
        <v>04/05/2024</v>
      </c>
      <c r="C73" s="104">
        <f>Dat_01!B132</f>
        <v>26413.115000000002</v>
      </c>
      <c r="D73" s="104">
        <f>Dat_01!D132</f>
        <v>548.87525532799998</v>
      </c>
    </row>
    <row r="74" spans="1:4" ht="11.25" customHeight="1">
      <c r="A74" s="92">
        <v>5</v>
      </c>
      <c r="B74" s="98" t="str">
        <f>Dat_01!A133</f>
        <v>05/05/2024</v>
      </c>
      <c r="C74" s="104">
        <f>Dat_01!B133</f>
        <v>26372.527999999998</v>
      </c>
      <c r="D74" s="104">
        <f>Dat_01!D133</f>
        <v>513.68606022400002</v>
      </c>
    </row>
    <row r="75" spans="1:4" ht="11.25" customHeight="1">
      <c r="A75" s="92">
        <v>6</v>
      </c>
      <c r="B75" s="98" t="str">
        <f>Dat_01!A134</f>
        <v>06/05/2024</v>
      </c>
      <c r="C75" s="104">
        <f>Dat_01!B134</f>
        <v>29697.011999999999</v>
      </c>
      <c r="D75" s="104">
        <f>Dat_01!D134</f>
        <v>602.01017643199998</v>
      </c>
    </row>
    <row r="76" spans="1:4" ht="11.25" customHeight="1">
      <c r="A76" s="92">
        <v>7</v>
      </c>
      <c r="B76" s="98" t="str">
        <f>Dat_01!A135</f>
        <v>07/05/2024</v>
      </c>
      <c r="C76" s="104">
        <f>Dat_01!B135</f>
        <v>30011.192999999999</v>
      </c>
      <c r="D76" s="104">
        <f>Dat_01!D135</f>
        <v>606.95277082400003</v>
      </c>
    </row>
    <row r="77" spans="1:4" ht="11.25" customHeight="1">
      <c r="A77" s="92">
        <v>8</v>
      </c>
      <c r="B77" s="98" t="str">
        <f>Dat_01!A136</f>
        <v>08/05/2024</v>
      </c>
      <c r="C77" s="104">
        <f>Dat_01!B136</f>
        <v>29581.028999999999</v>
      </c>
      <c r="D77" s="104">
        <f>Dat_01!D136</f>
        <v>612.97923082399996</v>
      </c>
    </row>
    <row r="78" spans="1:4" ht="11.25" customHeight="1">
      <c r="A78" s="92">
        <v>9</v>
      </c>
      <c r="B78" s="98" t="str">
        <f>Dat_01!A137</f>
        <v>09/05/2024</v>
      </c>
      <c r="C78" s="104">
        <f>Dat_01!B137</f>
        <v>29464.296999999999</v>
      </c>
      <c r="D78" s="104">
        <f>Dat_01!D137</f>
        <v>610.53465646400002</v>
      </c>
    </row>
    <row r="79" spans="1:4" ht="11.25" customHeight="1">
      <c r="A79" s="92">
        <v>10</v>
      </c>
      <c r="B79" s="98" t="str">
        <f>Dat_01!A138</f>
        <v>10/05/2024</v>
      </c>
      <c r="C79" s="104">
        <f>Dat_01!B138</f>
        <v>28180.736000000001</v>
      </c>
      <c r="D79" s="104">
        <f>Dat_01!D138</f>
        <v>600.53452741599995</v>
      </c>
    </row>
    <row r="80" spans="1:4" ht="11.25" customHeight="1">
      <c r="A80" s="92">
        <v>11</v>
      </c>
      <c r="B80" s="98" t="str">
        <f>Dat_01!A139</f>
        <v>11/05/2024</v>
      </c>
      <c r="C80" s="104">
        <f>Dat_01!B139</f>
        <v>25578.573</v>
      </c>
      <c r="D80" s="104">
        <f>Dat_01!D139</f>
        <v>536.22578624799996</v>
      </c>
    </row>
    <row r="81" spans="1:4" ht="11.25" customHeight="1">
      <c r="A81" s="92">
        <v>12</v>
      </c>
      <c r="B81" s="98" t="str">
        <f>Dat_01!A140</f>
        <v>12/05/2024</v>
      </c>
      <c r="C81" s="104">
        <f>Dat_01!B140</f>
        <v>25460.993999999999</v>
      </c>
      <c r="D81" s="104">
        <f>Dat_01!D140</f>
        <v>499.77572332800003</v>
      </c>
    </row>
    <row r="82" spans="1:4" ht="11.25" customHeight="1">
      <c r="A82" s="92">
        <v>13</v>
      </c>
      <c r="B82" s="98" t="str">
        <f>Dat_01!A141</f>
        <v>13/05/2024</v>
      </c>
      <c r="C82" s="104">
        <f>Dat_01!B141</f>
        <v>29803.257000000001</v>
      </c>
      <c r="D82" s="104">
        <f>Dat_01!D141</f>
        <v>600.58397999199997</v>
      </c>
    </row>
    <row r="83" spans="1:4" ht="11.25" customHeight="1">
      <c r="A83" s="92">
        <v>14</v>
      </c>
      <c r="B83" s="98" t="str">
        <f>Dat_01!A142</f>
        <v>14/05/2024</v>
      </c>
      <c r="C83" s="104">
        <f>Dat_01!B142</f>
        <v>29554.886999999999</v>
      </c>
      <c r="D83" s="104">
        <f>Dat_01!D142</f>
        <v>618.64239537599997</v>
      </c>
    </row>
    <row r="84" spans="1:4" ht="11.25" customHeight="1">
      <c r="A84" s="92">
        <v>15</v>
      </c>
      <c r="B84" s="98" t="str">
        <f>Dat_01!A143</f>
        <v>15/05/2024</v>
      </c>
      <c r="C84" s="104">
        <f>Dat_01!B143</f>
        <v>29086.866999999998</v>
      </c>
      <c r="D84" s="104">
        <f>Dat_01!D143</f>
        <v>608.38548765600001</v>
      </c>
    </row>
    <row r="85" spans="1:4" ht="11.25" customHeight="1">
      <c r="A85" s="92">
        <v>16</v>
      </c>
      <c r="B85" s="98" t="str">
        <f>Dat_01!A144</f>
        <v>16/05/2024</v>
      </c>
      <c r="C85" s="104">
        <f>Dat_01!B144</f>
        <v>29578.027999999998</v>
      </c>
      <c r="D85" s="104">
        <f>Dat_01!D144</f>
        <v>615.23268949600003</v>
      </c>
    </row>
    <row r="86" spans="1:4" ht="11.25" customHeight="1">
      <c r="A86" s="92">
        <v>17</v>
      </c>
      <c r="B86" s="98" t="str">
        <f>Dat_01!A145</f>
        <v>17/05/2024</v>
      </c>
      <c r="C86" s="104">
        <f>Dat_01!B145</f>
        <v>28023.501</v>
      </c>
      <c r="D86" s="104">
        <f>Dat_01!D145</f>
        <v>605.3801234</v>
      </c>
    </row>
    <row r="87" spans="1:4" ht="11.25" customHeight="1">
      <c r="A87" s="92">
        <v>18</v>
      </c>
      <c r="B87" s="98" t="str">
        <f>Dat_01!A146</f>
        <v>18/05/2024</v>
      </c>
      <c r="C87" s="104">
        <f>Dat_01!B146</f>
        <v>25362.725999999999</v>
      </c>
      <c r="D87" s="104">
        <f>Dat_01!D146</f>
        <v>537.56805435199999</v>
      </c>
    </row>
    <row r="88" spans="1:4" ht="11.25" customHeight="1">
      <c r="A88" s="92">
        <v>19</v>
      </c>
      <c r="B88" s="98" t="str">
        <f>Dat_01!A147</f>
        <v>19/05/2024</v>
      </c>
      <c r="C88" s="104">
        <f>Dat_01!B147</f>
        <v>25241.903999999999</v>
      </c>
      <c r="D88" s="104">
        <f>Dat_01!D147</f>
        <v>500.85465005600003</v>
      </c>
    </row>
    <row r="89" spans="1:4" ht="11.25" customHeight="1">
      <c r="A89" s="92">
        <v>20</v>
      </c>
      <c r="B89" s="98" t="str">
        <f>Dat_01!A148</f>
        <v>20/05/2024</v>
      </c>
      <c r="C89" s="104">
        <f>Dat_01!B148</f>
        <v>28945.899399999998</v>
      </c>
      <c r="D89" s="104">
        <f>Dat_01!D148</f>
        <v>586.67992099200001</v>
      </c>
    </row>
    <row r="90" spans="1:4" ht="11.25" customHeight="1">
      <c r="A90" s="92">
        <v>21</v>
      </c>
      <c r="B90" s="98" t="str">
        <f>Dat_01!A149</f>
        <v>21/05/2024</v>
      </c>
      <c r="C90" s="104">
        <f>Dat_01!B149</f>
        <v>29263.326504000001</v>
      </c>
      <c r="D90" s="104">
        <f>Dat_01!D149</f>
        <v>610.01557551899998</v>
      </c>
    </row>
    <row r="91" spans="1:4" ht="11.25" customHeight="1">
      <c r="A91" s="92">
        <v>22</v>
      </c>
      <c r="B91" s="98" t="str">
        <f>Dat_01!A150</f>
        <v>22/05/2024</v>
      </c>
      <c r="C91" s="104">
        <f>Dat_01!B150</f>
        <v>28636.548999999999</v>
      </c>
      <c r="D91" s="104">
        <f>Dat_01!D150</f>
        <v>611.95596659199998</v>
      </c>
    </row>
    <row r="92" spans="1:4" ht="11.25" customHeight="1">
      <c r="A92" s="92">
        <v>23</v>
      </c>
      <c r="B92" s="98" t="str">
        <f>Dat_01!A151</f>
        <v>23/05/2024</v>
      </c>
      <c r="C92" s="104">
        <f>Dat_01!B151</f>
        <v>29199.976999999999</v>
      </c>
      <c r="D92" s="104">
        <f>Dat_01!D151</f>
        <v>610.85272594499997</v>
      </c>
    </row>
    <row r="93" spans="1:4" ht="11.25" customHeight="1">
      <c r="A93" s="92">
        <v>24</v>
      </c>
      <c r="B93" s="98" t="str">
        <f>Dat_01!A152</f>
        <v>24/05/2024</v>
      </c>
      <c r="C93" s="104">
        <f>Dat_01!B152</f>
        <v>28019.502504</v>
      </c>
      <c r="D93" s="104">
        <f>Dat_01!D152</f>
        <v>605.312361592</v>
      </c>
    </row>
    <row r="94" spans="1:4" ht="11.25" customHeight="1">
      <c r="A94" s="92">
        <v>25</v>
      </c>
      <c r="B94" s="98" t="str">
        <f>Dat_01!A153</f>
        <v>25/05/2024</v>
      </c>
      <c r="C94" s="104">
        <f>Dat_01!B153</f>
        <v>25214.991000000002</v>
      </c>
      <c r="D94" s="104">
        <f>Dat_01!D153</f>
        <v>538.32452195899998</v>
      </c>
    </row>
    <row r="95" spans="1:4" ht="11.25" customHeight="1">
      <c r="A95" s="92">
        <v>26</v>
      </c>
      <c r="B95" s="98" t="str">
        <f>Dat_01!A154</f>
        <v>26/05/2024</v>
      </c>
      <c r="C95" s="104">
        <f>Dat_01!B154</f>
        <v>25581.535</v>
      </c>
      <c r="D95" s="104">
        <f>Dat_01!D154</f>
        <v>499.54173968800001</v>
      </c>
    </row>
    <row r="96" spans="1:4" ht="11.25" customHeight="1">
      <c r="A96" s="92">
        <v>27</v>
      </c>
      <c r="B96" s="98" t="str">
        <f>Dat_01!A155</f>
        <v>27/05/2024</v>
      </c>
      <c r="C96" s="104">
        <f>Dat_01!B155</f>
        <v>29625.663</v>
      </c>
      <c r="D96" s="104">
        <f>Dat_01!D155</f>
        <v>607.65355743199996</v>
      </c>
    </row>
    <row r="97" spans="1:9" ht="11.25" customHeight="1">
      <c r="A97" s="92">
        <v>28</v>
      </c>
      <c r="B97" s="98" t="str">
        <f>Dat_01!A156</f>
        <v>28/05/2024</v>
      </c>
      <c r="C97" s="104">
        <f>Dat_01!B156</f>
        <v>29696.741000000002</v>
      </c>
      <c r="D97" s="104">
        <f>Dat_01!D156</f>
        <v>616.69774648800001</v>
      </c>
    </row>
    <row r="98" spans="1:9" ht="11.25" customHeight="1">
      <c r="A98" s="92">
        <v>29</v>
      </c>
      <c r="B98" s="98" t="str">
        <f>Dat_01!A157</f>
        <v>29/05/2024</v>
      </c>
      <c r="C98" s="104">
        <f>Dat_01!B157</f>
        <v>30261.280999999999</v>
      </c>
      <c r="D98" s="104">
        <f>Dat_01!D157</f>
        <v>630.09500429599996</v>
      </c>
    </row>
    <row r="99" spans="1:9" ht="11.25" customHeight="1">
      <c r="A99" s="92">
        <v>30</v>
      </c>
      <c r="B99" s="98" t="str">
        <f>Dat_01!A158</f>
        <v>30/05/2024</v>
      </c>
      <c r="C99" s="104">
        <f>Dat_01!B158</f>
        <v>30472.699000000001</v>
      </c>
      <c r="D99" s="104">
        <f>Dat_01!D158</f>
        <v>637.02483854499997</v>
      </c>
    </row>
    <row r="100" spans="1:9" ht="11.25" customHeight="1">
      <c r="A100" s="92">
        <v>31</v>
      </c>
      <c r="B100" s="98" t="str">
        <f>Dat_01!A159</f>
        <v>31/05/2024</v>
      </c>
      <c r="C100" s="104">
        <f>Dat_01!B159</f>
        <v>28669.45</v>
      </c>
      <c r="D100" s="104">
        <f>Dat_01!D159</f>
        <v>622.60956899999996</v>
      </c>
    </row>
    <row r="101" spans="1:9" ht="11.25" customHeight="1">
      <c r="A101" s="92"/>
      <c r="B101" s="100" t="s">
        <v>96</v>
      </c>
      <c r="C101" s="107">
        <f>MAX(C70:C100)</f>
        <v>30472.699000000001</v>
      </c>
      <c r="D101" s="107">
        <f>MAX(D70:D100)</f>
        <v>637.02483854499997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31587</v>
      </c>
      <c r="D108" s="110">
        <f>Dat_01!B174</f>
        <v>38272</v>
      </c>
      <c r="E108" s="110"/>
      <c r="F108" s="111">
        <f>Dat_01!D186</f>
        <v>0</v>
      </c>
      <c r="G108" s="111" t="str">
        <f>Dat_01!E186</f>
        <v>9 enero (20:56 h)</v>
      </c>
    </row>
    <row r="109" spans="1:9" ht="11.25" customHeight="1">
      <c r="B109" s="112" t="str">
        <f>Dat_01!A187</f>
        <v>may-24</v>
      </c>
      <c r="C109" s="113">
        <f>Dat_01!B166</f>
        <v>31339</v>
      </c>
      <c r="D109" s="113"/>
      <c r="E109" s="113"/>
      <c r="F109" s="114" t="str">
        <f>Dat_01!D187</f>
        <v/>
      </c>
      <c r="G109" s="114" t="str">
        <f>Dat_01!E187</f>
        <v>30 mayo (21:44 h)</v>
      </c>
      <c r="H109" s="128">
        <f>Dat_01!D166</f>
        <v>29599</v>
      </c>
      <c r="I109" s="130">
        <f>(C109/H109-1)*100</f>
        <v>5.8785769789519993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8" t="str">
        <f>Dat_01!A33</f>
        <v>Mayo 2023</v>
      </c>
      <c r="C113" s="99">
        <f>Dat_01!C33*100</f>
        <v>-6.1349999999999998</v>
      </c>
      <c r="D113" s="99">
        <f>Dat_01!D33*100</f>
        <v>0.10300000000000001</v>
      </c>
      <c r="E113" s="99">
        <f>Dat_01!E33*100</f>
        <v>-1.92</v>
      </c>
      <c r="F113" s="99">
        <f>Dat_01!F33*100</f>
        <v>-4.3180000000000005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98" t="str">
        <f>Dat_01!A34</f>
        <v>Junio 2023</v>
      </c>
      <c r="C114" s="99">
        <f>Dat_01!C34*100</f>
        <v>-7.3559999999999999</v>
      </c>
      <c r="D114" s="99">
        <f>Dat_01!D34*100</f>
        <v>0.37</v>
      </c>
      <c r="E114" s="99">
        <f>Dat_01!E34*100</f>
        <v>-1.123</v>
      </c>
      <c r="F114" s="99">
        <f>Dat_01!F34*100</f>
        <v>-6.6030000000000006</v>
      </c>
    </row>
    <row r="115" spans="1:6" ht="11.25" customHeight="1">
      <c r="A115" s="103" t="str">
        <f t="shared" si="1"/>
        <v>J</v>
      </c>
      <c r="B115" s="98" t="str">
        <f>Dat_01!A35</f>
        <v>Julio 2023</v>
      </c>
      <c r="C115" s="99">
        <f>Dat_01!C35*100</f>
        <v>-4.4909999999999997</v>
      </c>
      <c r="D115" s="99">
        <f>Dat_01!D35*100</f>
        <v>-0.122</v>
      </c>
      <c r="E115" s="99">
        <f>Dat_01!E35*100</f>
        <v>-2.3120000000000003</v>
      </c>
      <c r="F115" s="99">
        <f>Dat_01!F35*100</f>
        <v>-2.0569999999999999</v>
      </c>
    </row>
    <row r="116" spans="1:6" ht="11.25" customHeight="1">
      <c r="A116" s="103" t="str">
        <f t="shared" si="1"/>
        <v>A</v>
      </c>
      <c r="B116" s="98" t="str">
        <f>Dat_01!A36</f>
        <v>Agosto 2023</v>
      </c>
      <c r="C116" s="99">
        <f>Dat_01!C36*100</f>
        <v>-1.744</v>
      </c>
      <c r="D116" s="99">
        <f>Dat_01!D36*100</f>
        <v>-2.7999999999999997E-2</v>
      </c>
      <c r="E116" s="99">
        <f>Dat_01!E36*100</f>
        <v>9.5000000000000001E-2</v>
      </c>
      <c r="F116" s="99">
        <f>Dat_01!F36*100</f>
        <v>-1.8110000000000002</v>
      </c>
    </row>
    <row r="117" spans="1:6" ht="11.25" customHeight="1">
      <c r="A117" s="103" t="str">
        <f t="shared" si="1"/>
        <v>S</v>
      </c>
      <c r="B117" s="98" t="str">
        <f>Dat_01!A37</f>
        <v>Septiembre 2023</v>
      </c>
      <c r="C117" s="99">
        <f>Dat_01!C37*100</f>
        <v>-3.7319999999999998</v>
      </c>
      <c r="D117" s="99">
        <f>Dat_01!D37*100</f>
        <v>-0.34499999999999997</v>
      </c>
      <c r="E117" s="99">
        <f>Dat_01!E37*100</f>
        <v>-0.41700000000000004</v>
      </c>
      <c r="F117" s="99">
        <f>Dat_01!F37*100</f>
        <v>-2.97</v>
      </c>
    </row>
    <row r="118" spans="1:6" ht="11.25" customHeight="1">
      <c r="A118" s="103" t="str">
        <f t="shared" si="1"/>
        <v>O</v>
      </c>
      <c r="B118" s="98" t="str">
        <f>Dat_01!A38</f>
        <v>Octubre 2023</v>
      </c>
      <c r="C118" s="99">
        <f>Dat_01!C38*100</f>
        <v>2.1890000000000001</v>
      </c>
      <c r="D118" s="99">
        <f>Dat_01!D38*100</f>
        <v>0.245</v>
      </c>
      <c r="E118" s="99">
        <f>Dat_01!E38*100</f>
        <v>0.88400000000000012</v>
      </c>
      <c r="F118" s="99">
        <f>Dat_01!F38*100</f>
        <v>1.06</v>
      </c>
    </row>
    <row r="119" spans="1:6" ht="11.25" customHeight="1">
      <c r="A119" s="103" t="str">
        <f t="shared" si="1"/>
        <v>N</v>
      </c>
      <c r="B119" s="98" t="str">
        <f>Dat_01!A39</f>
        <v>Noviembre 2023</v>
      </c>
      <c r="C119" s="99">
        <f>Dat_01!C39*100</f>
        <v>3.5749999999999997</v>
      </c>
      <c r="D119" s="99">
        <f>Dat_01!D39*100</f>
        <v>0.152</v>
      </c>
      <c r="E119" s="99">
        <f>Dat_01!E39*100</f>
        <v>0.12</v>
      </c>
      <c r="F119" s="99">
        <f>Dat_01!F39*100</f>
        <v>3.3029999999999995</v>
      </c>
    </row>
    <row r="120" spans="1:6" ht="11.25" customHeight="1">
      <c r="A120" s="103" t="str">
        <f t="shared" si="1"/>
        <v>D</v>
      </c>
      <c r="B120" s="98" t="str">
        <f>Dat_01!A40</f>
        <v>Diciembre 2023</v>
      </c>
      <c r="C120" s="99">
        <f>Dat_01!C40*100</f>
        <v>4.2830000000000004</v>
      </c>
      <c r="D120" s="99">
        <f>Dat_01!D40*100</f>
        <v>-0.73699999999999999</v>
      </c>
      <c r="E120" s="99">
        <f>Dat_01!E40*100</f>
        <v>1.1060000000000001</v>
      </c>
      <c r="F120" s="99">
        <f>Dat_01!F40*100</f>
        <v>3.9140000000000001</v>
      </c>
    </row>
    <row r="121" spans="1:6" ht="11.25" customHeight="1">
      <c r="A121" s="103" t="str">
        <f t="shared" si="1"/>
        <v>E</v>
      </c>
      <c r="B121" s="98" t="str">
        <f>Dat_01!A41</f>
        <v>Enero 2024</v>
      </c>
      <c r="C121" s="99">
        <f>Dat_01!C41*100</f>
        <v>0.81700000000000006</v>
      </c>
      <c r="D121" s="99">
        <f>Dat_01!D41*100</f>
        <v>1.4390000000000001</v>
      </c>
      <c r="E121" s="99">
        <f>Dat_01!E41*100</f>
        <v>-1.5630000000000002</v>
      </c>
      <c r="F121" s="99">
        <f>Dat_01!F41*100</f>
        <v>0.94099999999999995</v>
      </c>
    </row>
    <row r="122" spans="1:6" ht="11.25" customHeight="1">
      <c r="A122" s="103" t="str">
        <f t="shared" si="1"/>
        <v>F</v>
      </c>
      <c r="B122" s="98" t="str">
        <f>Dat_01!A42</f>
        <v>Febrero 2024</v>
      </c>
      <c r="C122" s="99">
        <f>Dat_01!C42*100</f>
        <v>-1.373</v>
      </c>
      <c r="D122" s="99">
        <f>Dat_01!D42*100</f>
        <v>0.215</v>
      </c>
      <c r="E122" s="99">
        <f>Dat_01!E42*100</f>
        <v>-2.7560000000000002</v>
      </c>
      <c r="F122" s="99">
        <f>Dat_01!F42*100</f>
        <v>1.1679999999999999</v>
      </c>
    </row>
    <row r="123" spans="1:6" ht="11.25" customHeight="1">
      <c r="A123" s="103" t="str">
        <f t="shared" si="1"/>
        <v>M</v>
      </c>
      <c r="B123" s="98" t="str">
        <f>Dat_01!A43</f>
        <v>Marzo 2024</v>
      </c>
      <c r="C123" s="99">
        <f>Dat_01!C43*100</f>
        <v>3.3000000000000002E-2</v>
      </c>
      <c r="D123" s="99">
        <f>Dat_01!D43*100</f>
        <v>-2.92</v>
      </c>
      <c r="E123" s="99">
        <f>Dat_01!E43*100</f>
        <v>0.61899999999999999</v>
      </c>
      <c r="F123" s="99">
        <f>Dat_01!F43*100</f>
        <v>2.3340000000000001</v>
      </c>
    </row>
    <row r="124" spans="1:6" ht="11.25" customHeight="1">
      <c r="A124" s="103" t="str">
        <f t="shared" si="1"/>
        <v>A</v>
      </c>
      <c r="B124" s="98" t="str">
        <f>Dat_01!A44</f>
        <v>Abril 2024</v>
      </c>
      <c r="C124" s="99">
        <f>Dat_01!C44*100</f>
        <v>5.4409999999999998</v>
      </c>
      <c r="D124" s="99">
        <f>Dat_01!D44*100</f>
        <v>3.2399999999999998</v>
      </c>
      <c r="E124" s="99">
        <f>Dat_01!E44*100</f>
        <v>0.191</v>
      </c>
      <c r="F124" s="99">
        <f>Dat_01!F44*100</f>
        <v>2.0099999999999998</v>
      </c>
    </row>
    <row r="125" spans="1:6" ht="11.25" customHeight="1">
      <c r="A125" s="103" t="str">
        <f t="shared" si="1"/>
        <v>M</v>
      </c>
      <c r="B125" s="105" t="str">
        <f>Dat_01!A45</f>
        <v>Mayo 2024</v>
      </c>
      <c r="C125" s="116">
        <f>Dat_01!C45*100</f>
        <v>1.044</v>
      </c>
      <c r="D125" s="116">
        <f>Dat_01!D45*100</f>
        <v>0.22999999999999998</v>
      </c>
      <c r="E125" s="116">
        <f>Dat_01!E45*100</f>
        <v>0.27599999999999997</v>
      </c>
      <c r="F125" s="116">
        <f>Dat_01!F45*100</f>
        <v>0.53800000000000003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zoomScale="90" zoomScaleNormal="90" workbookViewId="0">
      <selection activeCell="E191" sqref="E191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159</v>
      </c>
      <c r="B2" s="53" t="s">
        <v>160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mayo</v>
      </c>
    </row>
    <row r="4" spans="1:10">
      <c r="A4" s="51" t="s">
        <v>52</v>
      </c>
      <c r="B4" s="139" t="s">
        <v>159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2914802.721165</v>
      </c>
      <c r="C8" s="85">
        <v>1392181.498074</v>
      </c>
      <c r="D8" s="131">
        <v>1.0936944824999999</v>
      </c>
      <c r="E8" s="85">
        <v>18492698.439098999</v>
      </c>
      <c r="F8" s="85">
        <v>11291303.86778</v>
      </c>
      <c r="G8" s="131">
        <v>0.63778237270000004</v>
      </c>
      <c r="H8" s="85">
        <v>32527630.116365001</v>
      </c>
      <c r="I8" s="85">
        <v>20437628.311062999</v>
      </c>
      <c r="J8" s="131">
        <v>0.59155600740000003</v>
      </c>
    </row>
    <row r="9" spans="1:10">
      <c r="A9" s="53" t="s">
        <v>32</v>
      </c>
      <c r="B9" s="85">
        <v>633361.08812299999</v>
      </c>
      <c r="C9" s="85">
        <v>482569.65390999999</v>
      </c>
      <c r="D9" s="131">
        <v>0.31247599799999998</v>
      </c>
      <c r="E9" s="85">
        <v>2677738.4406130002</v>
      </c>
      <c r="F9" s="85">
        <v>2437908.341484</v>
      </c>
      <c r="G9" s="131">
        <v>9.83753552E-2</v>
      </c>
      <c r="H9" s="85">
        <v>5443769.1960589997</v>
      </c>
      <c r="I9" s="85">
        <v>4802762.3300249996</v>
      </c>
      <c r="J9" s="131">
        <v>0.1334662892</v>
      </c>
    </row>
    <row r="10" spans="1:10">
      <c r="A10" s="53" t="s">
        <v>33</v>
      </c>
      <c r="B10" s="85">
        <v>3512206.7740000002</v>
      </c>
      <c r="C10" s="85">
        <v>3741768.3909999998</v>
      </c>
      <c r="D10" s="131">
        <v>-6.13511027E-2</v>
      </c>
      <c r="E10" s="85">
        <v>20155350.02</v>
      </c>
      <c r="F10" s="85">
        <v>23096051.82</v>
      </c>
      <c r="G10" s="131">
        <v>-0.1273248702</v>
      </c>
      <c r="H10" s="85">
        <v>51335201.145999998</v>
      </c>
      <c r="I10" s="85">
        <v>55962912.984999999</v>
      </c>
      <c r="J10" s="131">
        <v>-8.2692476000000001E-2</v>
      </c>
    </row>
    <row r="11" spans="1:10">
      <c r="A11" s="53" t="s">
        <v>34</v>
      </c>
      <c r="B11" s="85">
        <v>209787.53899999999</v>
      </c>
      <c r="C11" s="85">
        <v>239905.69699999999</v>
      </c>
      <c r="D11" s="131">
        <v>-0.125541654</v>
      </c>
      <c r="E11" s="85">
        <v>1110678.9790000001</v>
      </c>
      <c r="F11" s="85">
        <v>1617367.395</v>
      </c>
      <c r="G11" s="131">
        <v>-0.31327972700000001</v>
      </c>
      <c r="H11" s="85">
        <v>3301299.6839999999</v>
      </c>
      <c r="I11" s="85">
        <v>6095410.9630000005</v>
      </c>
      <c r="J11" s="131">
        <v>-0.45839588110000001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1E-3</v>
      </c>
      <c r="F12" s="85">
        <v>-1E-3</v>
      </c>
      <c r="G12" s="131">
        <v>-2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1487938.132</v>
      </c>
      <c r="C13" s="85">
        <v>2826457.5449999999</v>
      </c>
      <c r="D13" s="131">
        <v>-0.47356784660000001</v>
      </c>
      <c r="E13" s="85">
        <v>8981485.5179999992</v>
      </c>
      <c r="F13" s="85">
        <v>13830737.952</v>
      </c>
      <c r="G13" s="131">
        <v>-0.35061415019999997</v>
      </c>
      <c r="H13" s="85">
        <v>34433199.939999998</v>
      </c>
      <c r="I13" s="85">
        <v>56186762.695</v>
      </c>
      <c r="J13" s="131">
        <v>-0.38716526299999998</v>
      </c>
    </row>
    <row r="14" spans="1:10">
      <c r="A14" s="53" t="s">
        <v>37</v>
      </c>
      <c r="B14" s="85">
        <v>4121766.9950000001</v>
      </c>
      <c r="C14" s="85">
        <v>5333240.1569999997</v>
      </c>
      <c r="D14" s="131">
        <v>-0.22715518639999999</v>
      </c>
      <c r="E14" s="85">
        <v>27292563.355</v>
      </c>
      <c r="F14" s="85">
        <v>28653466.309999999</v>
      </c>
      <c r="G14" s="131">
        <v>-4.7495229399999998E-2</v>
      </c>
      <c r="H14" s="85">
        <v>59961337.755000003</v>
      </c>
      <c r="I14" s="85">
        <v>61970955.336999997</v>
      </c>
      <c r="J14" s="131">
        <v>-3.2428378299999998E-2</v>
      </c>
    </row>
    <row r="15" spans="1:10">
      <c r="A15" s="53" t="s">
        <v>38</v>
      </c>
      <c r="B15" s="85">
        <v>5010303.301</v>
      </c>
      <c r="C15" s="85">
        <v>3809436.307</v>
      </c>
      <c r="D15" s="131">
        <v>0.31523482670000003</v>
      </c>
      <c r="E15" s="85">
        <v>16363754.215</v>
      </c>
      <c r="F15" s="85">
        <v>14366006.767000001</v>
      </c>
      <c r="G15" s="131">
        <v>0.13906073420000001</v>
      </c>
      <c r="H15" s="85">
        <v>38734451.104999997</v>
      </c>
      <c r="I15" s="85">
        <v>31252062.392999999</v>
      </c>
      <c r="J15" s="131">
        <v>0.2394206378</v>
      </c>
    </row>
    <row r="16" spans="1:10">
      <c r="A16" s="53" t="s">
        <v>39</v>
      </c>
      <c r="B16" s="85">
        <v>599701.68599999999</v>
      </c>
      <c r="C16" s="85">
        <v>500293.92200000002</v>
      </c>
      <c r="D16" s="131">
        <v>0.1986987241</v>
      </c>
      <c r="E16" s="85">
        <v>1465421.9080000001</v>
      </c>
      <c r="F16" s="85">
        <v>1834251.13</v>
      </c>
      <c r="G16" s="131">
        <v>-0.20107891219999999</v>
      </c>
      <c r="H16" s="85">
        <v>4326980.5029999996</v>
      </c>
      <c r="I16" s="85">
        <v>4423679.2759999996</v>
      </c>
      <c r="J16" s="131">
        <v>-2.1859354399999999E-2</v>
      </c>
    </row>
    <row r="17" spans="1:74">
      <c r="A17" s="53" t="s">
        <v>40</v>
      </c>
      <c r="B17" s="85">
        <v>310360.353</v>
      </c>
      <c r="C17" s="85">
        <v>337381.12900000002</v>
      </c>
      <c r="D17" s="131">
        <v>-8.0089767000000006E-2</v>
      </c>
      <c r="E17" s="85">
        <v>1462357.79</v>
      </c>
      <c r="F17" s="85">
        <v>1564340.1359999999</v>
      </c>
      <c r="G17" s="131">
        <v>-6.5191925799999995E-2</v>
      </c>
      <c r="H17" s="85">
        <v>3483922.5129999998</v>
      </c>
      <c r="I17" s="85">
        <v>4163177.8169999998</v>
      </c>
      <c r="J17" s="131">
        <v>-0.163157889</v>
      </c>
    </row>
    <row r="18" spans="1:74">
      <c r="A18" s="53" t="s">
        <v>41</v>
      </c>
      <c r="B18" s="85">
        <v>1325078.2479999999</v>
      </c>
      <c r="C18" s="85">
        <v>1691976.368</v>
      </c>
      <c r="D18" s="131">
        <v>-0.2168458892</v>
      </c>
      <c r="E18" s="85">
        <v>6454733.4349999996</v>
      </c>
      <c r="F18" s="85">
        <v>7927897.648</v>
      </c>
      <c r="G18" s="131">
        <v>-0.1858202866</v>
      </c>
      <c r="H18" s="85">
        <v>15804184.404999999</v>
      </c>
      <c r="I18" s="85">
        <v>15600693.811000001</v>
      </c>
      <c r="J18" s="131">
        <v>1.30436887E-2</v>
      </c>
    </row>
    <row r="19" spans="1:74">
      <c r="A19" s="53" t="s">
        <v>43</v>
      </c>
      <c r="B19" s="85">
        <v>36579.356</v>
      </c>
      <c r="C19" s="85">
        <v>32738.592499999999</v>
      </c>
      <c r="D19" s="131">
        <v>0.117316085</v>
      </c>
      <c r="E19" s="85">
        <v>226570.19149999999</v>
      </c>
      <c r="F19" s="85">
        <v>263643.46100000001</v>
      </c>
      <c r="G19" s="131">
        <v>-0.1406189608</v>
      </c>
      <c r="H19" s="85">
        <v>670413.88300000003</v>
      </c>
      <c r="I19" s="85">
        <v>662329.4645</v>
      </c>
      <c r="J19" s="131">
        <v>1.22060378E-2</v>
      </c>
    </row>
    <row r="20" spans="1:74">
      <c r="A20" s="53" t="s">
        <v>42</v>
      </c>
      <c r="B20" s="85">
        <v>63211.506999999998</v>
      </c>
      <c r="C20" s="85">
        <v>58672.222500000003</v>
      </c>
      <c r="D20" s="131">
        <v>7.7366840800000003E-2</v>
      </c>
      <c r="E20" s="85">
        <v>353767.49449999997</v>
      </c>
      <c r="F20" s="85">
        <v>449655.16600000003</v>
      </c>
      <c r="G20" s="131">
        <v>-0.2132471252</v>
      </c>
      <c r="H20" s="85">
        <v>1084696.7590000001</v>
      </c>
      <c r="I20" s="85">
        <v>1416884.6055000001</v>
      </c>
      <c r="J20" s="131">
        <v>-0.23444947120000001</v>
      </c>
    </row>
    <row r="21" spans="1:74">
      <c r="A21" s="66" t="s">
        <v>72</v>
      </c>
      <c r="B21" s="86">
        <v>20225097.700288001</v>
      </c>
      <c r="C21" s="86">
        <v>20446621.482983999</v>
      </c>
      <c r="D21" s="67">
        <v>-1.08342487E-2</v>
      </c>
      <c r="E21" s="86">
        <v>105037119.78671201</v>
      </c>
      <c r="F21" s="86">
        <v>107332629.993264</v>
      </c>
      <c r="G21" s="67">
        <v>-2.1386881199999999E-2</v>
      </c>
      <c r="H21" s="86">
        <v>251107087.00542399</v>
      </c>
      <c r="I21" s="86">
        <v>262975259.98708799</v>
      </c>
      <c r="J21" s="67">
        <v>-4.5130378399999997E-2</v>
      </c>
    </row>
    <row r="22" spans="1:74">
      <c r="A22" s="53" t="s">
        <v>73</v>
      </c>
      <c r="B22" s="85">
        <v>-1002323.578</v>
      </c>
      <c r="C22" s="85">
        <v>-727874.412121</v>
      </c>
      <c r="D22" s="131">
        <v>0.37705565870000002</v>
      </c>
      <c r="E22" s="85">
        <v>-4377243.9657020001</v>
      </c>
      <c r="F22" s="85">
        <v>-3900619.5905630002</v>
      </c>
      <c r="G22" s="131">
        <v>0.1221919657</v>
      </c>
      <c r="H22" s="85">
        <v>-8669610.8384789992</v>
      </c>
      <c r="I22" s="85">
        <v>-7664498.9335399996</v>
      </c>
      <c r="J22" s="131">
        <v>0.131138632</v>
      </c>
    </row>
    <row r="23" spans="1:74">
      <c r="A23" s="53" t="s">
        <v>44</v>
      </c>
      <c r="B23" s="85">
        <v>-117764.88400000001</v>
      </c>
      <c r="C23" s="85">
        <v>-118762.416</v>
      </c>
      <c r="D23" s="131">
        <v>-8.3993912999999996E-3</v>
      </c>
      <c r="E23" s="85">
        <v>-575299.31700000004</v>
      </c>
      <c r="F23" s="85">
        <v>-512674.53100000002</v>
      </c>
      <c r="G23" s="131">
        <v>0.1221531054</v>
      </c>
      <c r="H23" s="85">
        <v>-1488684.716</v>
      </c>
      <c r="I23" s="85">
        <v>-960368.99800000002</v>
      </c>
      <c r="J23" s="131">
        <v>0.55011742269999997</v>
      </c>
    </row>
    <row r="24" spans="1:74">
      <c r="A24" s="53" t="s">
        <v>74</v>
      </c>
      <c r="B24" s="85">
        <v>-992779.26599999995</v>
      </c>
      <c r="C24" s="85">
        <v>-1674890.9680000001</v>
      </c>
      <c r="D24" s="131">
        <v>-0.40725737680000001</v>
      </c>
      <c r="E24" s="85">
        <v>-4626423.08</v>
      </c>
      <c r="F24" s="85">
        <v>-8488333.6879999992</v>
      </c>
      <c r="G24" s="131">
        <v>-0.45496686980000001</v>
      </c>
      <c r="H24" s="85">
        <v>-10094844.739</v>
      </c>
      <c r="I24" s="85">
        <v>-22861128.563999999</v>
      </c>
      <c r="J24" s="131">
        <v>-0.55842754169999997</v>
      </c>
    </row>
    <row r="25" spans="1:74">
      <c r="A25" s="66" t="s">
        <v>75</v>
      </c>
      <c r="B25" s="86">
        <v>18112229.972288001</v>
      </c>
      <c r="C25" s="86">
        <v>17925093.686863001</v>
      </c>
      <c r="D25" s="67">
        <v>1.04399056E-2</v>
      </c>
      <c r="E25" s="86">
        <v>95458153.424009994</v>
      </c>
      <c r="F25" s="86">
        <v>94431002.183700994</v>
      </c>
      <c r="G25" s="67">
        <v>1.08772672E-2</v>
      </c>
      <c r="H25" s="86">
        <v>230853946.711945</v>
      </c>
      <c r="I25" s="86">
        <v>231489263.491548</v>
      </c>
      <c r="J25" s="67">
        <v>-2.7444762000000001E-3</v>
      </c>
    </row>
    <row r="26" spans="1:74">
      <c r="A26"/>
      <c r="B26"/>
      <c r="C26"/>
      <c r="D26"/>
      <c r="E26"/>
      <c r="F26"/>
      <c r="G26"/>
      <c r="H26"/>
      <c r="I26"/>
      <c r="J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133</v>
      </c>
      <c r="B33" s="123" t="s">
        <v>134</v>
      </c>
      <c r="C33" s="127">
        <v>-6.1350000000000002E-2</v>
      </c>
      <c r="D33" s="127">
        <v>1.0300000000000001E-3</v>
      </c>
      <c r="E33" s="127">
        <v>-1.9199999999999998E-2</v>
      </c>
      <c r="F33" s="127">
        <v>-4.3180000000000003E-2</v>
      </c>
      <c r="G33" s="127">
        <v>-4.0750000000000001E-2</v>
      </c>
      <c r="H33" s="127">
        <v>5.9000000000000003E-4</v>
      </c>
      <c r="I33" s="127">
        <v>-5.1500000000000001E-3</v>
      </c>
      <c r="J33" s="127">
        <v>-3.619E-2</v>
      </c>
      <c r="K33" s="127">
        <v>-3.5740000000000001E-2</v>
      </c>
      <c r="L33" s="127">
        <v>4.4999999999999999E-4</v>
      </c>
      <c r="M33" s="127">
        <v>5.0600000000000003E-3</v>
      </c>
      <c r="N33" s="127">
        <v>-4.1250000000000002E-2</v>
      </c>
      <c r="O33" s="65" t="str">
        <f t="shared" ref="O33:O45" si="0">MID(UPPER(TEXT(A33,"mmm")),1,1)</f>
        <v>M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135</v>
      </c>
      <c r="B34" s="123" t="s">
        <v>136</v>
      </c>
      <c r="C34" s="127">
        <v>-7.356E-2</v>
      </c>
      <c r="D34" s="127">
        <v>3.7000000000000002E-3</v>
      </c>
      <c r="E34" s="127">
        <v>-1.123E-2</v>
      </c>
      <c r="F34" s="127">
        <v>-6.6030000000000005E-2</v>
      </c>
      <c r="G34" s="127">
        <v>-4.6300000000000001E-2</v>
      </c>
      <c r="H34" s="127">
        <v>1.1000000000000001E-3</v>
      </c>
      <c r="I34" s="127">
        <v>-6.3E-3</v>
      </c>
      <c r="J34" s="127">
        <v>-4.1099999999999998E-2</v>
      </c>
      <c r="K34" s="127">
        <v>-4.3589999999999997E-2</v>
      </c>
      <c r="L34" s="127">
        <v>8.1999999999999998E-4</v>
      </c>
      <c r="M34" s="127">
        <v>1.8799999999999999E-3</v>
      </c>
      <c r="N34" s="127">
        <v>-4.6289999999999998E-2</v>
      </c>
      <c r="O34" s="65" t="str">
        <f t="shared" si="0"/>
        <v>J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137</v>
      </c>
      <c r="B35" s="123" t="s">
        <v>138</v>
      </c>
      <c r="C35" s="127">
        <v>-4.4909999999999999E-2</v>
      </c>
      <c r="D35" s="127">
        <v>-1.2199999999999999E-3</v>
      </c>
      <c r="E35" s="127">
        <v>-2.3120000000000002E-2</v>
      </c>
      <c r="F35" s="127">
        <v>-2.0570000000000001E-2</v>
      </c>
      <c r="G35" s="127">
        <v>-4.6080000000000003E-2</v>
      </c>
      <c r="H35" s="127">
        <v>7.3999999999999999E-4</v>
      </c>
      <c r="I35" s="127">
        <v>-8.77E-3</v>
      </c>
      <c r="J35" s="127">
        <v>-3.805E-2</v>
      </c>
      <c r="K35" s="127">
        <v>-4.9939999999999998E-2</v>
      </c>
      <c r="L35" s="127">
        <v>1.4300000000000001E-3</v>
      </c>
      <c r="M35" s="127">
        <v>-4.0000000000000001E-3</v>
      </c>
      <c r="N35" s="127">
        <v>-4.7370000000000002E-2</v>
      </c>
      <c r="O35" s="65" t="str">
        <f t="shared" si="0"/>
        <v>J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140</v>
      </c>
      <c r="B36" s="123" t="s">
        <v>141</v>
      </c>
      <c r="C36" s="127">
        <v>-1.7440000000000001E-2</v>
      </c>
      <c r="D36" s="127">
        <v>-2.7999999999999998E-4</v>
      </c>
      <c r="E36" s="127">
        <v>9.5E-4</v>
      </c>
      <c r="F36" s="127">
        <v>-1.8110000000000001E-2</v>
      </c>
      <c r="G36" s="127">
        <v>-4.2439999999999999E-2</v>
      </c>
      <c r="H36" s="127">
        <v>5.5999999999999995E-4</v>
      </c>
      <c r="I36" s="127">
        <v>-7.4400000000000004E-3</v>
      </c>
      <c r="J36" s="127">
        <v>-3.5560000000000001E-2</v>
      </c>
      <c r="K36" s="127">
        <v>-5.0729999999999997E-2</v>
      </c>
      <c r="L36" s="127">
        <v>1.06E-3</v>
      </c>
      <c r="M36" s="127">
        <v>-5.7400000000000003E-3</v>
      </c>
      <c r="N36" s="127">
        <v>-4.6050000000000001E-2</v>
      </c>
      <c r="O36" s="65" t="str">
        <f t="shared" si="0"/>
        <v>A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142</v>
      </c>
      <c r="B37" s="123" t="s">
        <v>143</v>
      </c>
      <c r="C37" s="127">
        <v>-3.7319999999999999E-2</v>
      </c>
      <c r="D37" s="127">
        <v>-3.4499999999999999E-3</v>
      </c>
      <c r="E37" s="127">
        <v>-4.1700000000000001E-3</v>
      </c>
      <c r="F37" s="127">
        <v>-2.9700000000000001E-2</v>
      </c>
      <c r="G37" s="127">
        <v>-4.19E-2</v>
      </c>
      <c r="H37" s="127">
        <v>1.4999999999999999E-4</v>
      </c>
      <c r="I37" s="127">
        <v>-7.0899999999999999E-3</v>
      </c>
      <c r="J37" s="127">
        <v>-3.4959999999999998E-2</v>
      </c>
      <c r="K37" s="127">
        <v>-5.0869999999999999E-2</v>
      </c>
      <c r="L37" s="127">
        <v>8.1999999999999998E-4</v>
      </c>
      <c r="M37" s="127">
        <v>-6.8700000000000002E-3</v>
      </c>
      <c r="N37" s="127">
        <v>-4.4819999999999999E-2</v>
      </c>
      <c r="O37" s="65" t="str">
        <f t="shared" si="0"/>
        <v>S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144</v>
      </c>
      <c r="B38" s="123" t="s">
        <v>145</v>
      </c>
      <c r="C38" s="127">
        <v>2.189E-2</v>
      </c>
      <c r="D38" s="127">
        <v>2.4499999999999999E-3</v>
      </c>
      <c r="E38" s="127">
        <v>8.8400000000000006E-3</v>
      </c>
      <c r="F38" s="127">
        <v>1.06E-2</v>
      </c>
      <c r="G38" s="127">
        <v>-3.6069999999999998E-2</v>
      </c>
      <c r="H38" s="127">
        <v>3.5E-4</v>
      </c>
      <c r="I38" s="127">
        <v>-5.79E-3</v>
      </c>
      <c r="J38" s="127">
        <v>-3.0630000000000001E-2</v>
      </c>
      <c r="K38" s="127">
        <v>-4.5719999999999997E-2</v>
      </c>
      <c r="L38" s="127">
        <v>7.7999999999999999E-4</v>
      </c>
      <c r="M38" s="127">
        <v>-7.5700000000000003E-3</v>
      </c>
      <c r="N38" s="127">
        <v>-3.8929999999999999E-2</v>
      </c>
      <c r="O38" s="65" t="str">
        <f t="shared" si="0"/>
        <v>O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146</v>
      </c>
      <c r="B39" s="123" t="s">
        <v>147</v>
      </c>
      <c r="C39" s="127">
        <v>3.5749999999999997E-2</v>
      </c>
      <c r="D39" s="127">
        <v>1.5200000000000001E-3</v>
      </c>
      <c r="E39" s="127">
        <v>1.1999999999999999E-3</v>
      </c>
      <c r="F39" s="127">
        <v>3.3029999999999997E-2</v>
      </c>
      <c r="G39" s="127">
        <v>-3.0030000000000001E-2</v>
      </c>
      <c r="H39" s="127">
        <v>5.0000000000000001E-4</v>
      </c>
      <c r="I39" s="127">
        <v>-5.4200000000000003E-3</v>
      </c>
      <c r="J39" s="127">
        <v>-2.511E-2</v>
      </c>
      <c r="K39" s="127">
        <v>-3.4569999999999997E-2</v>
      </c>
      <c r="L39" s="127">
        <v>8.5999999999999998E-4</v>
      </c>
      <c r="M39" s="127">
        <v>-5.6100000000000004E-3</v>
      </c>
      <c r="N39" s="127">
        <v>-2.9819999999999999E-2</v>
      </c>
      <c r="O39" s="65" t="str">
        <f t="shared" si="0"/>
        <v>N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148</v>
      </c>
      <c r="B40" s="123" t="s">
        <v>149</v>
      </c>
      <c r="C40" s="127">
        <v>4.283E-2</v>
      </c>
      <c r="D40" s="127">
        <v>-7.3699999999999998E-3</v>
      </c>
      <c r="E40" s="127">
        <v>1.106E-2</v>
      </c>
      <c r="F40" s="127">
        <v>3.9140000000000001E-2</v>
      </c>
      <c r="G40" s="127">
        <v>-2.4109999999999999E-2</v>
      </c>
      <c r="H40" s="127">
        <v>-3.2000000000000003E-4</v>
      </c>
      <c r="I40" s="127">
        <v>-4.1399999999999996E-3</v>
      </c>
      <c r="J40" s="127">
        <v>-1.9650000000000001E-2</v>
      </c>
      <c r="K40" s="127">
        <v>-2.4109999999999999E-2</v>
      </c>
      <c r="L40" s="127">
        <v>-3.2000000000000003E-4</v>
      </c>
      <c r="M40" s="127">
        <v>-4.1399999999999996E-3</v>
      </c>
      <c r="N40" s="127">
        <v>-1.9650000000000001E-2</v>
      </c>
      <c r="O40" s="65" t="str">
        <f t="shared" si="0"/>
        <v>D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150</v>
      </c>
      <c r="B41" s="123" t="s">
        <v>151</v>
      </c>
      <c r="C41" s="127">
        <v>8.1700000000000002E-3</v>
      </c>
      <c r="D41" s="127">
        <v>1.439E-2</v>
      </c>
      <c r="E41" s="127">
        <v>-1.5630000000000002E-2</v>
      </c>
      <c r="F41" s="127">
        <v>9.41E-3</v>
      </c>
      <c r="G41" s="127">
        <v>8.1700000000000002E-3</v>
      </c>
      <c r="H41" s="127">
        <v>1.439E-2</v>
      </c>
      <c r="I41" s="127">
        <v>-1.5630000000000002E-2</v>
      </c>
      <c r="J41" s="127">
        <v>9.41E-3</v>
      </c>
      <c r="K41" s="127">
        <v>-2.034E-2</v>
      </c>
      <c r="L41" s="127">
        <v>2.5000000000000001E-4</v>
      </c>
      <c r="M41" s="127">
        <v>-5.8700000000000002E-3</v>
      </c>
      <c r="N41" s="127">
        <v>-1.472E-2</v>
      </c>
      <c r="O41" s="65" t="str">
        <f t="shared" si="0"/>
        <v>E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152</v>
      </c>
      <c r="B42" s="123" t="s">
        <v>154</v>
      </c>
      <c r="C42" s="127">
        <v>-1.3729999999999999E-2</v>
      </c>
      <c r="D42" s="127">
        <v>2.15E-3</v>
      </c>
      <c r="E42" s="127">
        <v>-2.7560000000000001E-2</v>
      </c>
      <c r="F42" s="127">
        <v>1.1679999999999999E-2</v>
      </c>
      <c r="G42" s="127">
        <v>-2.3800000000000002E-3</v>
      </c>
      <c r="H42" s="127">
        <v>8.4399999999999996E-3</v>
      </c>
      <c r="I42" s="127">
        <v>-2.1350000000000001E-2</v>
      </c>
      <c r="J42" s="127">
        <v>1.0529999999999999E-2</v>
      </c>
      <c r="K42" s="127">
        <v>-2.2370000000000001E-2</v>
      </c>
      <c r="L42" s="127">
        <v>4.0000000000000002E-4</v>
      </c>
      <c r="M42" s="127">
        <v>-1.0059999999999999E-2</v>
      </c>
      <c r="N42" s="127">
        <v>-1.2710000000000001E-2</v>
      </c>
      <c r="O42" s="65" t="str">
        <f t="shared" si="0"/>
        <v>F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155</v>
      </c>
      <c r="B43" s="123" t="s">
        <v>156</v>
      </c>
      <c r="C43" s="127">
        <v>3.3E-4</v>
      </c>
      <c r="D43" s="127">
        <v>-2.92E-2</v>
      </c>
      <c r="E43" s="127">
        <v>6.1900000000000002E-3</v>
      </c>
      <c r="F43" s="127">
        <v>2.334E-2</v>
      </c>
      <c r="G43" s="127">
        <v>-1.49E-3</v>
      </c>
      <c r="H43" s="127">
        <v>-3.6600000000000001E-3</v>
      </c>
      <c r="I43" s="127">
        <v>-1.2160000000000001E-2</v>
      </c>
      <c r="J43" s="127">
        <v>1.4330000000000001E-2</v>
      </c>
      <c r="K43" s="127">
        <v>-1.839E-2</v>
      </c>
      <c r="L43" s="127">
        <v>-1.83E-3</v>
      </c>
      <c r="M43" s="127">
        <v>-7.7400000000000004E-3</v>
      </c>
      <c r="N43" s="127">
        <v>-8.8199999999999997E-3</v>
      </c>
      <c r="O43" s="65" t="str">
        <f t="shared" si="0"/>
        <v>M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157</v>
      </c>
      <c r="B44" s="123" t="s">
        <v>158</v>
      </c>
      <c r="C44" s="127">
        <v>5.441E-2</v>
      </c>
      <c r="D44" s="127">
        <v>3.2399999999999998E-2</v>
      </c>
      <c r="E44" s="127">
        <v>1.91E-3</v>
      </c>
      <c r="F44" s="127">
        <v>2.01E-2</v>
      </c>
      <c r="G44" s="127">
        <v>1.098E-2</v>
      </c>
      <c r="H44" s="127">
        <v>4.28E-3</v>
      </c>
      <c r="I44" s="127">
        <v>-9.2999999999999992E-3</v>
      </c>
      <c r="J44" s="127">
        <v>1.6E-2</v>
      </c>
      <c r="K44" s="127">
        <v>-8.5699999999999995E-3</v>
      </c>
      <c r="L44" s="127">
        <v>9.6000000000000002E-4</v>
      </c>
      <c r="M44" s="127">
        <v>-6.8599999999999998E-3</v>
      </c>
      <c r="N44" s="127">
        <v>-2.6700000000000001E-3</v>
      </c>
      <c r="O44" s="65" t="str">
        <f t="shared" si="0"/>
        <v>A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159</v>
      </c>
      <c r="B45" s="123" t="s">
        <v>160</v>
      </c>
      <c r="C45" s="127">
        <v>1.044E-2</v>
      </c>
      <c r="D45" s="127">
        <v>2.3E-3</v>
      </c>
      <c r="E45" s="127">
        <v>2.7599999999999999E-3</v>
      </c>
      <c r="F45" s="127">
        <v>5.3800000000000002E-3</v>
      </c>
      <c r="G45" s="127">
        <v>1.0880000000000001E-2</v>
      </c>
      <c r="H45" s="127">
        <v>3.8999999999999998E-3</v>
      </c>
      <c r="I45" s="127">
        <v>-6.96E-3</v>
      </c>
      <c r="J45" s="127">
        <v>1.3939999999999999E-2</v>
      </c>
      <c r="K45" s="127">
        <v>-2.7399999999999998E-3</v>
      </c>
      <c r="L45" s="127">
        <v>1.07E-3</v>
      </c>
      <c r="M45" s="127">
        <v>-5.1799999999999997E-3</v>
      </c>
      <c r="N45" s="127">
        <v>1.3699999999999999E-3</v>
      </c>
      <c r="O45" s="65" t="str">
        <f t="shared" si="0"/>
        <v>M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164</v>
      </c>
      <c r="B52" s="54">
        <v>17.791</v>
      </c>
      <c r="C52" s="54">
        <v>13.36</v>
      </c>
      <c r="D52" s="54">
        <v>8.9290000000000003</v>
      </c>
      <c r="E52" s="54">
        <v>18.943999999999999</v>
      </c>
      <c r="F52" s="55">
        <v>1</v>
      </c>
      <c r="G52" s="54">
        <v>20.2926315789</v>
      </c>
      <c r="H52" s="54">
        <v>9.8733684211000003</v>
      </c>
      <c r="I52" s="126"/>
    </row>
    <row r="53" spans="1:9">
      <c r="A53" s="53" t="s">
        <v>165</v>
      </c>
      <c r="B53" s="54">
        <v>18.832000000000001</v>
      </c>
      <c r="C53" s="54">
        <v>13.05</v>
      </c>
      <c r="D53" s="54">
        <v>7.2670000000000003</v>
      </c>
      <c r="E53" s="54">
        <v>19.673999999999999</v>
      </c>
      <c r="F53" s="55">
        <v>2</v>
      </c>
      <c r="G53" s="54">
        <v>21.058526315799998</v>
      </c>
      <c r="H53" s="54">
        <v>10.204736842100001</v>
      </c>
      <c r="I53" s="126"/>
    </row>
    <row r="54" spans="1:9">
      <c r="A54" s="53" t="s">
        <v>166</v>
      </c>
      <c r="B54" s="54">
        <v>20.79</v>
      </c>
      <c r="C54" s="54">
        <v>14.401999999999999</v>
      </c>
      <c r="D54" s="54">
        <v>8.0150000000000006</v>
      </c>
      <c r="E54" s="54">
        <v>20.984000000000002</v>
      </c>
      <c r="F54" s="55">
        <v>3</v>
      </c>
      <c r="G54" s="54">
        <v>21.310368421100002</v>
      </c>
      <c r="H54" s="54">
        <v>10.982894736800001</v>
      </c>
      <c r="I54" s="126"/>
    </row>
    <row r="55" spans="1:9">
      <c r="A55" s="53" t="s">
        <v>167</v>
      </c>
      <c r="B55" s="54">
        <v>23.952000000000002</v>
      </c>
      <c r="C55" s="54">
        <v>17.666</v>
      </c>
      <c r="D55" s="54">
        <v>11.38</v>
      </c>
      <c r="E55" s="54">
        <v>19.411999999999999</v>
      </c>
      <c r="F55" s="55">
        <v>4</v>
      </c>
      <c r="G55" s="54">
        <v>21.341315789500001</v>
      </c>
      <c r="H55" s="54">
        <v>11.1365789474</v>
      </c>
      <c r="I55" s="126"/>
    </row>
    <row r="56" spans="1:9">
      <c r="A56" s="53" t="s">
        <v>168</v>
      </c>
      <c r="B56" s="54">
        <v>22.241</v>
      </c>
      <c r="C56" s="54">
        <v>17.262</v>
      </c>
      <c r="D56" s="54">
        <v>12.282999999999999</v>
      </c>
      <c r="E56" s="54">
        <v>19.326000000000001</v>
      </c>
      <c r="F56" s="55">
        <v>5</v>
      </c>
      <c r="G56" s="54">
        <v>21.364684210499998</v>
      </c>
      <c r="H56" s="54">
        <v>11.229315789499999</v>
      </c>
      <c r="I56" s="126"/>
    </row>
    <row r="57" spans="1:9">
      <c r="A57" s="53" t="s">
        <v>169</v>
      </c>
      <c r="B57" s="54">
        <v>21.79</v>
      </c>
      <c r="C57" s="54">
        <v>17.181999999999999</v>
      </c>
      <c r="D57" s="54">
        <v>12.574999999999999</v>
      </c>
      <c r="E57" s="54">
        <v>19.468</v>
      </c>
      <c r="F57" s="55">
        <v>6</v>
      </c>
      <c r="G57" s="54">
        <v>22.329526315799999</v>
      </c>
      <c r="H57" s="54">
        <v>10.9156842105</v>
      </c>
      <c r="I57" s="126"/>
    </row>
    <row r="58" spans="1:9">
      <c r="A58" s="53" t="s">
        <v>170</v>
      </c>
      <c r="B58" s="54">
        <v>22.053999999999998</v>
      </c>
      <c r="C58" s="54">
        <v>16.57</v>
      </c>
      <c r="D58" s="54">
        <v>11.087</v>
      </c>
      <c r="E58" s="54">
        <v>19.78</v>
      </c>
      <c r="F58" s="55">
        <v>7</v>
      </c>
      <c r="G58" s="54">
        <v>22.779</v>
      </c>
      <c r="H58" s="54">
        <v>11.7881052632</v>
      </c>
      <c r="I58" s="126"/>
    </row>
    <row r="59" spans="1:9">
      <c r="A59" s="53" t="s">
        <v>171</v>
      </c>
      <c r="B59" s="54">
        <v>23.933</v>
      </c>
      <c r="C59" s="54">
        <v>17.57</v>
      </c>
      <c r="D59" s="54">
        <v>11.208</v>
      </c>
      <c r="E59" s="54">
        <v>20.035</v>
      </c>
      <c r="F59" s="55">
        <v>8</v>
      </c>
      <c r="G59" s="54">
        <v>22.593842105299998</v>
      </c>
      <c r="H59" s="54">
        <v>12.4511578947</v>
      </c>
      <c r="I59" s="126"/>
    </row>
    <row r="60" spans="1:9">
      <c r="A60" s="53" t="s">
        <v>172</v>
      </c>
      <c r="B60" s="54">
        <v>25.541</v>
      </c>
      <c r="C60" s="54">
        <v>18.600999999999999</v>
      </c>
      <c r="D60" s="54">
        <v>11.662000000000001</v>
      </c>
      <c r="E60" s="54">
        <v>20.23</v>
      </c>
      <c r="F60" s="55">
        <v>9</v>
      </c>
      <c r="G60" s="54">
        <v>22.612894736800001</v>
      </c>
      <c r="H60" s="54">
        <v>12.6648421053</v>
      </c>
      <c r="I60" s="126"/>
    </row>
    <row r="61" spans="1:9">
      <c r="A61" s="53" t="s">
        <v>173</v>
      </c>
      <c r="B61" s="54">
        <v>26.693999999999999</v>
      </c>
      <c r="C61" s="54">
        <v>19.788</v>
      </c>
      <c r="D61" s="54">
        <v>12.882</v>
      </c>
      <c r="E61" s="54">
        <v>18.634</v>
      </c>
      <c r="F61" s="55">
        <v>10</v>
      </c>
      <c r="G61" s="54">
        <v>22.435421052599999</v>
      </c>
      <c r="H61" s="54">
        <v>12.730736842100001</v>
      </c>
      <c r="I61" s="126"/>
    </row>
    <row r="62" spans="1:9">
      <c r="A62" s="53" t="s">
        <v>174</v>
      </c>
      <c r="B62" s="54">
        <v>25.658000000000001</v>
      </c>
      <c r="C62" s="54">
        <v>19.568999999999999</v>
      </c>
      <c r="D62" s="54">
        <v>13.48</v>
      </c>
      <c r="E62" s="54">
        <v>17.077999999999999</v>
      </c>
      <c r="F62" s="55">
        <v>11</v>
      </c>
      <c r="G62" s="54">
        <v>22.317631578899999</v>
      </c>
      <c r="H62" s="54">
        <v>12.382684210500001</v>
      </c>
      <c r="I62" s="126"/>
    </row>
    <row r="63" spans="1:9">
      <c r="A63" s="53" t="s">
        <v>175</v>
      </c>
      <c r="B63" s="54">
        <v>24.515999999999998</v>
      </c>
      <c r="C63" s="54">
        <v>18.968</v>
      </c>
      <c r="D63" s="54">
        <v>13.419</v>
      </c>
      <c r="E63" s="54">
        <v>15.532</v>
      </c>
      <c r="F63" s="55">
        <v>12</v>
      </c>
      <c r="G63" s="54">
        <v>22.058052631599999</v>
      </c>
      <c r="H63" s="54">
        <v>11.979210526299999</v>
      </c>
      <c r="I63" s="126"/>
    </row>
    <row r="64" spans="1:9">
      <c r="A64" s="53" t="s">
        <v>176</v>
      </c>
      <c r="B64" s="54">
        <v>24.617000000000001</v>
      </c>
      <c r="C64" s="54">
        <v>19.137</v>
      </c>
      <c r="D64" s="54">
        <v>13.657</v>
      </c>
      <c r="E64" s="54">
        <v>15.486000000000001</v>
      </c>
      <c r="F64" s="55">
        <v>13</v>
      </c>
      <c r="G64" s="54">
        <v>22.0210526316</v>
      </c>
      <c r="H64" s="54">
        <v>11.917473684200001</v>
      </c>
      <c r="I64" s="126"/>
    </row>
    <row r="65" spans="1:9">
      <c r="A65" s="53" t="s">
        <v>177</v>
      </c>
      <c r="B65" s="54">
        <v>21.439</v>
      </c>
      <c r="C65" s="54">
        <v>17.091999999999999</v>
      </c>
      <c r="D65" s="54">
        <v>12.744999999999999</v>
      </c>
      <c r="E65" s="54">
        <v>16.433</v>
      </c>
      <c r="F65" s="55">
        <v>14</v>
      </c>
      <c r="G65" s="54">
        <v>21.9047368421</v>
      </c>
      <c r="H65" s="54">
        <v>11.8826315789</v>
      </c>
      <c r="I65" s="126"/>
    </row>
    <row r="66" spans="1:9">
      <c r="A66" s="53" t="s">
        <v>178</v>
      </c>
      <c r="B66" s="54">
        <v>19.960999999999999</v>
      </c>
      <c r="C66" s="54">
        <v>15.557</v>
      </c>
      <c r="D66" s="54">
        <v>11.153</v>
      </c>
      <c r="E66" s="54">
        <v>17.062000000000001</v>
      </c>
      <c r="F66" s="55">
        <v>15</v>
      </c>
      <c r="G66" s="54">
        <v>22.2348421053</v>
      </c>
      <c r="H66" s="54">
        <v>11.586052631599999</v>
      </c>
      <c r="I66" s="126"/>
    </row>
    <row r="67" spans="1:9">
      <c r="A67" s="53" t="s">
        <v>179</v>
      </c>
      <c r="B67" s="54">
        <v>20.552</v>
      </c>
      <c r="C67" s="54">
        <v>15.664</v>
      </c>
      <c r="D67" s="54">
        <v>10.775</v>
      </c>
      <c r="E67" s="54">
        <v>17.215</v>
      </c>
      <c r="F67" s="55">
        <v>16</v>
      </c>
      <c r="G67" s="54">
        <v>23.084947368400002</v>
      </c>
      <c r="H67" s="54">
        <v>11.7364736842</v>
      </c>
      <c r="I67" s="126"/>
    </row>
    <row r="68" spans="1:9">
      <c r="A68" s="53" t="s">
        <v>180</v>
      </c>
      <c r="B68" s="54">
        <v>21.529</v>
      </c>
      <c r="C68" s="54">
        <v>16.887</v>
      </c>
      <c r="D68" s="54">
        <v>12.246</v>
      </c>
      <c r="E68" s="54">
        <v>16.677</v>
      </c>
      <c r="F68" s="55">
        <v>17</v>
      </c>
      <c r="G68" s="54">
        <v>22.9257894737</v>
      </c>
      <c r="H68" s="54">
        <v>12.077578947399999</v>
      </c>
      <c r="I68" s="126"/>
    </row>
    <row r="69" spans="1:9">
      <c r="A69" s="53" t="s">
        <v>181</v>
      </c>
      <c r="B69" s="54">
        <v>21.722000000000001</v>
      </c>
      <c r="C69" s="54">
        <v>16.696000000000002</v>
      </c>
      <c r="D69" s="54">
        <v>11.669</v>
      </c>
      <c r="E69" s="54">
        <v>16.318999999999999</v>
      </c>
      <c r="F69" s="55">
        <v>18</v>
      </c>
      <c r="G69" s="54">
        <v>23.017631578900001</v>
      </c>
      <c r="H69" s="54">
        <v>12.247473684199999</v>
      </c>
      <c r="I69" s="126"/>
    </row>
    <row r="70" spans="1:9">
      <c r="A70" s="53" t="s">
        <v>182</v>
      </c>
      <c r="B70" s="54">
        <v>21.321999999999999</v>
      </c>
      <c r="C70" s="54">
        <v>16.832999999999998</v>
      </c>
      <c r="D70" s="54">
        <v>12.345000000000001</v>
      </c>
      <c r="E70" s="54">
        <v>16.088000000000001</v>
      </c>
      <c r="F70" s="55">
        <v>19</v>
      </c>
      <c r="G70" s="54">
        <v>22.8584736842</v>
      </c>
      <c r="H70" s="54">
        <v>12.192157894699999</v>
      </c>
      <c r="I70" s="126"/>
    </row>
    <row r="71" spans="1:9">
      <c r="A71" s="53" t="s">
        <v>183</v>
      </c>
      <c r="B71" s="54">
        <v>22.222000000000001</v>
      </c>
      <c r="C71" s="54">
        <v>17.167000000000002</v>
      </c>
      <c r="D71" s="54">
        <v>12.112</v>
      </c>
      <c r="E71" s="54">
        <v>16.329000000000001</v>
      </c>
      <c r="F71" s="55">
        <v>20</v>
      </c>
      <c r="G71" s="54">
        <v>23.107526315800001</v>
      </c>
      <c r="H71" s="54">
        <v>12.2588947368</v>
      </c>
      <c r="I71" s="126"/>
    </row>
    <row r="72" spans="1:9">
      <c r="A72" s="53" t="s">
        <v>184</v>
      </c>
      <c r="B72" s="54">
        <v>21.997</v>
      </c>
      <c r="C72" s="54">
        <v>17.196000000000002</v>
      </c>
      <c r="D72" s="54">
        <v>12.394</v>
      </c>
      <c r="E72" s="54">
        <v>16.452999999999999</v>
      </c>
      <c r="F72" s="55">
        <v>21</v>
      </c>
      <c r="G72" s="54">
        <v>23.448263157900001</v>
      </c>
      <c r="H72" s="54">
        <v>12.7966315789</v>
      </c>
      <c r="I72" s="126"/>
    </row>
    <row r="73" spans="1:9">
      <c r="A73" s="53" t="s">
        <v>185</v>
      </c>
      <c r="B73" s="54">
        <v>22.242999999999999</v>
      </c>
      <c r="C73" s="54">
        <v>17.326000000000001</v>
      </c>
      <c r="D73" s="54">
        <v>12.41</v>
      </c>
      <c r="E73" s="54">
        <v>17.670000000000002</v>
      </c>
      <c r="F73" s="55">
        <v>22</v>
      </c>
      <c r="G73" s="54">
        <v>23.368421052599999</v>
      </c>
      <c r="H73" s="54">
        <v>13.155421052599999</v>
      </c>
      <c r="I73" s="126"/>
    </row>
    <row r="74" spans="1:9">
      <c r="A74" s="53" t="s">
        <v>186</v>
      </c>
      <c r="B74" s="54">
        <v>23.277000000000001</v>
      </c>
      <c r="C74" s="54">
        <v>17.640999999999998</v>
      </c>
      <c r="D74" s="54">
        <v>12.005000000000001</v>
      </c>
      <c r="E74" s="54">
        <v>18.076000000000001</v>
      </c>
      <c r="F74" s="55">
        <v>23</v>
      </c>
      <c r="G74" s="54">
        <v>22.975263157899999</v>
      </c>
      <c r="H74" s="54">
        <v>12.821684210500001</v>
      </c>
      <c r="I74" s="126"/>
    </row>
    <row r="75" spans="1:9">
      <c r="A75" s="53" t="s">
        <v>187</v>
      </c>
      <c r="B75" s="54">
        <v>24.614999999999998</v>
      </c>
      <c r="C75" s="54">
        <v>18.600999999999999</v>
      </c>
      <c r="D75" s="54">
        <v>12.586</v>
      </c>
      <c r="E75" s="54">
        <v>18.780999999999999</v>
      </c>
      <c r="F75" s="55">
        <v>24</v>
      </c>
      <c r="G75" s="54">
        <v>23.4085263158</v>
      </c>
      <c r="H75" s="54">
        <v>13.0170526316</v>
      </c>
      <c r="I75" s="126"/>
    </row>
    <row r="76" spans="1:9">
      <c r="A76" s="53" t="s">
        <v>188</v>
      </c>
      <c r="B76" s="54">
        <v>26.173999999999999</v>
      </c>
      <c r="C76" s="54">
        <v>19.827000000000002</v>
      </c>
      <c r="D76" s="54">
        <v>13.48</v>
      </c>
      <c r="E76" s="54">
        <v>18.196999999999999</v>
      </c>
      <c r="F76" s="55">
        <v>25</v>
      </c>
      <c r="G76" s="54">
        <v>23.216736842100001</v>
      </c>
      <c r="H76" s="54">
        <v>13.1368421053</v>
      </c>
      <c r="I76" s="126"/>
    </row>
    <row r="77" spans="1:9">
      <c r="A77" s="53" t="s">
        <v>189</v>
      </c>
      <c r="B77" s="54">
        <v>25.417999999999999</v>
      </c>
      <c r="C77" s="54">
        <v>19.809000000000001</v>
      </c>
      <c r="D77" s="54">
        <v>14.2</v>
      </c>
      <c r="E77" s="54">
        <v>18.105</v>
      </c>
      <c r="F77" s="55">
        <v>26</v>
      </c>
      <c r="G77" s="54">
        <v>23.6966315789</v>
      </c>
      <c r="H77" s="54">
        <v>13.2365789474</v>
      </c>
      <c r="I77" s="126"/>
    </row>
    <row r="78" spans="1:9">
      <c r="A78" s="53" t="s">
        <v>190</v>
      </c>
      <c r="B78" s="54">
        <v>25.247</v>
      </c>
      <c r="C78" s="54">
        <v>20.126999999999999</v>
      </c>
      <c r="D78" s="54">
        <v>15.007</v>
      </c>
      <c r="E78" s="54">
        <v>19.506</v>
      </c>
      <c r="F78" s="55">
        <v>27</v>
      </c>
      <c r="G78" s="54">
        <v>24.4371578947</v>
      </c>
      <c r="H78" s="54">
        <v>13.643315789500001</v>
      </c>
      <c r="I78" s="126"/>
    </row>
    <row r="79" spans="1:9">
      <c r="A79" s="53" t="s">
        <v>191</v>
      </c>
      <c r="B79" s="54">
        <v>26.834</v>
      </c>
      <c r="C79" s="54">
        <v>20.603999999999999</v>
      </c>
      <c r="D79" s="54">
        <v>14.374000000000001</v>
      </c>
      <c r="E79" s="54">
        <v>19.326000000000001</v>
      </c>
      <c r="F79" s="55">
        <v>28</v>
      </c>
      <c r="G79" s="54">
        <v>24.274736842100001</v>
      </c>
      <c r="H79" s="54">
        <v>13.977947368400001</v>
      </c>
      <c r="I79" s="126"/>
    </row>
    <row r="80" spans="1:9">
      <c r="A80" s="53" t="s">
        <v>192</v>
      </c>
      <c r="B80" s="54">
        <v>28.344000000000001</v>
      </c>
      <c r="C80" s="54">
        <v>21.948</v>
      </c>
      <c r="D80" s="54">
        <v>15.553000000000001</v>
      </c>
      <c r="E80" s="54">
        <v>19.445</v>
      </c>
      <c r="F80" s="55">
        <v>29</v>
      </c>
      <c r="G80" s="54">
        <v>24.4581052632</v>
      </c>
      <c r="H80" s="54">
        <v>13.9350526316</v>
      </c>
      <c r="I80" s="126"/>
    </row>
    <row r="81" spans="1:9">
      <c r="A81" s="53" t="s">
        <v>193</v>
      </c>
      <c r="B81" s="54">
        <v>27.82</v>
      </c>
      <c r="C81" s="54">
        <v>22.094999999999999</v>
      </c>
      <c r="D81" s="54">
        <v>16.37</v>
      </c>
      <c r="E81" s="54">
        <v>19.518000000000001</v>
      </c>
      <c r="F81" s="55">
        <v>30</v>
      </c>
      <c r="G81" s="54">
        <v>24.439157894699999</v>
      </c>
      <c r="H81" s="54">
        <v>14.226210526299999</v>
      </c>
      <c r="I81" s="126"/>
    </row>
    <row r="82" spans="1:9">
      <c r="A82" s="53" t="s">
        <v>160</v>
      </c>
      <c r="B82" s="54">
        <v>25.97</v>
      </c>
      <c r="C82" s="54">
        <v>20.669</v>
      </c>
      <c r="D82" s="54">
        <v>15.369</v>
      </c>
      <c r="E82" s="54">
        <v>20.242000000000001</v>
      </c>
      <c r="F82" s="55">
        <v>31</v>
      </c>
      <c r="G82" s="54">
        <v>24.735947368400002</v>
      </c>
      <c r="H82" s="54">
        <v>14.4047368421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M</v>
      </c>
      <c r="D87" s="79" t="str">
        <f t="shared" ref="D87:D109" si="1">TEXT(EDATE(D88,-1),"mmmm aaaa")</f>
        <v>mayo 2022</v>
      </c>
      <c r="E87" s="80">
        <f>VLOOKUP(D87,A$87:B$122,2,FALSE)</f>
        <v>19096.727579549999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J</v>
      </c>
      <c r="D88" s="81" t="str">
        <f t="shared" si="1"/>
        <v>junio 2022</v>
      </c>
      <c r="E88" s="82">
        <f t="shared" ref="E88:E111" si="3">VLOOKUP(D88,A$87:B$122,2,FALSE)</f>
        <v>20028.621185946999</v>
      </c>
    </row>
    <row r="89" spans="1:9">
      <c r="A89" s="53" t="s">
        <v>117</v>
      </c>
      <c r="B89" s="63">
        <v>20289.026170149999</v>
      </c>
      <c r="C89" s="77" t="str">
        <f t="shared" si="2"/>
        <v>J</v>
      </c>
      <c r="D89" s="81" t="str">
        <f t="shared" si="1"/>
        <v>julio 2022</v>
      </c>
      <c r="E89" s="82">
        <f t="shared" si="3"/>
        <v>22142.272724079001</v>
      </c>
    </row>
    <row r="90" spans="1:9">
      <c r="A90" s="53" t="s">
        <v>118</v>
      </c>
      <c r="B90" s="63">
        <v>18449.237369888</v>
      </c>
      <c r="C90" s="77" t="str">
        <f t="shared" si="2"/>
        <v>A</v>
      </c>
      <c r="D90" s="81" t="str">
        <f t="shared" si="1"/>
        <v>agosto 2022</v>
      </c>
      <c r="E90" s="82">
        <f t="shared" si="3"/>
        <v>20486.167309894001</v>
      </c>
    </row>
    <row r="91" spans="1:9">
      <c r="A91" s="53" t="s">
        <v>119</v>
      </c>
      <c r="B91" s="63">
        <v>19096.727579549999</v>
      </c>
      <c r="C91" s="77" t="str">
        <f t="shared" si="2"/>
        <v>S</v>
      </c>
      <c r="D91" s="81" t="str">
        <f t="shared" si="1"/>
        <v>septiembre 2022</v>
      </c>
      <c r="E91" s="82">
        <f t="shared" si="3"/>
        <v>18959.861198449998</v>
      </c>
    </row>
    <row r="92" spans="1:9">
      <c r="A92" s="53" t="s">
        <v>120</v>
      </c>
      <c r="B92" s="63">
        <v>20028.621185946999</v>
      </c>
      <c r="C92" s="77" t="str">
        <f t="shared" si="2"/>
        <v>O</v>
      </c>
      <c r="D92" s="81" t="str">
        <f t="shared" si="1"/>
        <v>octubre 2022</v>
      </c>
      <c r="E92" s="82">
        <f t="shared" si="3"/>
        <v>18102.428654558</v>
      </c>
    </row>
    <row r="93" spans="1:9">
      <c r="A93" s="53" t="s">
        <v>121</v>
      </c>
      <c r="B93" s="63">
        <v>22142.272724079001</v>
      </c>
      <c r="C93" s="77" t="str">
        <f t="shared" si="2"/>
        <v>N</v>
      </c>
      <c r="D93" s="81" t="str">
        <f t="shared" si="1"/>
        <v>noviembre 2022</v>
      </c>
      <c r="E93" s="82">
        <f t="shared" si="3"/>
        <v>18199.926079624001</v>
      </c>
    </row>
    <row r="94" spans="1:9">
      <c r="A94" s="53" t="s">
        <v>122</v>
      </c>
      <c r="B94" s="63">
        <v>20486.167309894001</v>
      </c>
      <c r="C94" s="77" t="str">
        <f t="shared" si="2"/>
        <v>D</v>
      </c>
      <c r="D94" s="81" t="str">
        <f t="shared" si="1"/>
        <v>diciembre 2022</v>
      </c>
      <c r="E94" s="82">
        <f t="shared" si="3"/>
        <v>19138.984155294998</v>
      </c>
    </row>
    <row r="95" spans="1:9">
      <c r="A95" s="53" t="s">
        <v>124</v>
      </c>
      <c r="B95" s="63">
        <v>18959.861198449998</v>
      </c>
      <c r="C95" s="77" t="str">
        <f t="shared" si="2"/>
        <v>E</v>
      </c>
      <c r="D95" s="81" t="str">
        <f t="shared" si="1"/>
        <v>enero 2023</v>
      </c>
      <c r="E95" s="82">
        <f t="shared" si="3"/>
        <v>20783.747203071998</v>
      </c>
    </row>
    <row r="96" spans="1:9">
      <c r="A96" s="53" t="s">
        <v>125</v>
      </c>
      <c r="B96" s="63">
        <v>18102.428654558</v>
      </c>
      <c r="C96" s="77" t="str">
        <f t="shared" si="2"/>
        <v>F</v>
      </c>
      <c r="D96" s="81" t="str">
        <f t="shared" si="1"/>
        <v>febrero 2023</v>
      </c>
      <c r="E96" s="82">
        <f t="shared" si="3"/>
        <v>19306.806581596</v>
      </c>
    </row>
    <row r="97" spans="1:5">
      <c r="A97" s="53" t="s">
        <v>126</v>
      </c>
      <c r="B97" s="63">
        <v>18199.926079624001</v>
      </c>
      <c r="C97" s="77" t="str">
        <f t="shared" si="2"/>
        <v>M</v>
      </c>
      <c r="D97" s="81" t="str">
        <f t="shared" si="1"/>
        <v>marzo 2023</v>
      </c>
      <c r="E97" s="82">
        <f t="shared" si="3"/>
        <v>19343.614833938998</v>
      </c>
    </row>
    <row r="98" spans="1:5">
      <c r="A98" s="53" t="s">
        <v>127</v>
      </c>
      <c r="B98" s="63">
        <v>19138.984155294998</v>
      </c>
      <c r="C98" s="77" t="str">
        <f t="shared" si="2"/>
        <v>A</v>
      </c>
      <c r="D98" s="81" t="str">
        <f t="shared" si="1"/>
        <v>abril 2023</v>
      </c>
      <c r="E98" s="82">
        <f t="shared" si="3"/>
        <v>17071.739878231001</v>
      </c>
    </row>
    <row r="99" spans="1:5">
      <c r="A99" s="53" t="s">
        <v>128</v>
      </c>
      <c r="B99" s="63">
        <v>20783.747203071998</v>
      </c>
      <c r="C99" s="77" t="str">
        <f t="shared" si="2"/>
        <v>M</v>
      </c>
      <c r="D99" s="81" t="str">
        <f t="shared" si="1"/>
        <v>mayo 2023</v>
      </c>
      <c r="E99" s="82">
        <f t="shared" si="3"/>
        <v>17925.093686863001</v>
      </c>
    </row>
    <row r="100" spans="1:5">
      <c r="A100" s="53" t="s">
        <v>129</v>
      </c>
      <c r="B100" s="63">
        <v>19306.806581596</v>
      </c>
      <c r="C100" s="77" t="str">
        <f t="shared" si="2"/>
        <v>J</v>
      </c>
      <c r="D100" s="81" t="str">
        <f t="shared" si="1"/>
        <v>junio 2023</v>
      </c>
      <c r="E100" s="82">
        <f t="shared" si="3"/>
        <v>18555.273481952001</v>
      </c>
    </row>
    <row r="101" spans="1:5">
      <c r="A101" s="53" t="s">
        <v>131</v>
      </c>
      <c r="B101" s="63">
        <v>19343.614833938998</v>
      </c>
      <c r="C101" s="77" t="str">
        <f t="shared" si="2"/>
        <v>J</v>
      </c>
      <c r="D101" s="81" t="str">
        <f t="shared" si="1"/>
        <v>julio 2023</v>
      </c>
      <c r="E101" s="82">
        <f t="shared" si="3"/>
        <v>21147.936138133999</v>
      </c>
    </row>
    <row r="102" spans="1:5">
      <c r="A102" s="53" t="s">
        <v>132</v>
      </c>
      <c r="B102" s="63">
        <v>17071.739878231001</v>
      </c>
      <c r="C102" s="77" t="str">
        <f t="shared" si="2"/>
        <v>A</v>
      </c>
      <c r="D102" s="81" t="str">
        <f t="shared" si="1"/>
        <v>agosto 2023</v>
      </c>
      <c r="E102" s="82">
        <f t="shared" si="3"/>
        <v>20128.974296336</v>
      </c>
    </row>
    <row r="103" spans="1:5">
      <c r="A103" s="53" t="s">
        <v>133</v>
      </c>
      <c r="B103" s="63">
        <v>17925.093686863001</v>
      </c>
      <c r="C103" s="77" t="str">
        <f t="shared" si="2"/>
        <v>S</v>
      </c>
      <c r="D103" s="81" t="str">
        <f t="shared" si="1"/>
        <v>septiembre 2023</v>
      </c>
      <c r="E103" s="82">
        <f t="shared" si="3"/>
        <v>18252.346802976001</v>
      </c>
    </row>
    <row r="104" spans="1:5">
      <c r="A104" s="53" t="s">
        <v>135</v>
      </c>
      <c r="B104" s="63">
        <v>18555.273481952001</v>
      </c>
      <c r="C104" s="77" t="str">
        <f t="shared" si="2"/>
        <v>O</v>
      </c>
      <c r="D104" s="81" t="str">
        <f t="shared" si="1"/>
        <v>octubre 2023</v>
      </c>
      <c r="E104" s="82">
        <f t="shared" si="3"/>
        <v>18502.050882512998</v>
      </c>
    </row>
    <row r="105" spans="1:5">
      <c r="A105" s="53" t="s">
        <v>137</v>
      </c>
      <c r="B105" s="63">
        <v>21147.936138133999</v>
      </c>
      <c r="C105" s="77" t="str">
        <f t="shared" si="2"/>
        <v>N</v>
      </c>
      <c r="D105" s="81" t="str">
        <f t="shared" si="1"/>
        <v>noviembre 2023</v>
      </c>
      <c r="E105" s="82">
        <f t="shared" si="3"/>
        <v>18850.531763863</v>
      </c>
    </row>
    <row r="106" spans="1:5">
      <c r="A106" s="53" t="s">
        <v>140</v>
      </c>
      <c r="B106" s="63">
        <v>20128.974296336</v>
      </c>
      <c r="C106" s="77" t="str">
        <f t="shared" si="2"/>
        <v>D</v>
      </c>
      <c r="D106" s="81" t="str">
        <f t="shared" si="1"/>
        <v>diciembre 2023</v>
      </c>
      <c r="E106" s="82">
        <f t="shared" si="3"/>
        <v>19958.679922161002</v>
      </c>
    </row>
    <row r="107" spans="1:5">
      <c r="A107" s="53" t="s">
        <v>142</v>
      </c>
      <c r="B107" s="63">
        <v>18252.346802976001</v>
      </c>
      <c r="C107" s="77" t="str">
        <f t="shared" si="2"/>
        <v>E</v>
      </c>
      <c r="D107" s="81" t="str">
        <f t="shared" si="1"/>
        <v>enero 2024</v>
      </c>
      <c r="E107" s="82">
        <f t="shared" si="3"/>
        <v>20953.458718843001</v>
      </c>
    </row>
    <row r="108" spans="1:5">
      <c r="A108" s="53" t="s">
        <v>144</v>
      </c>
      <c r="B108" s="63">
        <v>18502.050882512998</v>
      </c>
      <c r="C108" s="77" t="str">
        <f t="shared" si="2"/>
        <v>F</v>
      </c>
      <c r="D108" s="81" t="str">
        <f t="shared" si="1"/>
        <v>febrero 2024</v>
      </c>
      <c r="E108" s="82">
        <f t="shared" si="3"/>
        <v>19041.808859871999</v>
      </c>
    </row>
    <row r="109" spans="1:5">
      <c r="A109" s="53" t="s">
        <v>146</v>
      </c>
      <c r="B109" s="63">
        <v>18850.531763863</v>
      </c>
      <c r="C109" s="77" t="str">
        <f t="shared" si="2"/>
        <v>M</v>
      </c>
      <c r="D109" s="81" t="str">
        <f t="shared" si="1"/>
        <v>marzo 2024</v>
      </c>
      <c r="E109" s="82">
        <f t="shared" si="3"/>
        <v>19350.07738635</v>
      </c>
    </row>
    <row r="110" spans="1:5">
      <c r="A110" s="53" t="s">
        <v>148</v>
      </c>
      <c r="B110" s="63">
        <v>19958.679922161002</v>
      </c>
      <c r="C110" s="77" t="str">
        <f t="shared" si="2"/>
        <v>A</v>
      </c>
      <c r="D110" s="81" t="str">
        <f>TEXT(EDATE(D111,-1),"mmmm aaaa")</f>
        <v>abril 2024</v>
      </c>
      <c r="E110" s="82">
        <f t="shared" si="3"/>
        <v>18000.578486656999</v>
      </c>
    </row>
    <row r="111" spans="1:5" ht="15" thickBot="1">
      <c r="A111" s="53" t="s">
        <v>150</v>
      </c>
      <c r="B111" s="63">
        <v>20953.458718843001</v>
      </c>
      <c r="C111" s="78" t="str">
        <f t="shared" si="2"/>
        <v>M</v>
      </c>
      <c r="D111" s="83" t="str">
        <f>A2</f>
        <v>Mayo 2024</v>
      </c>
      <c r="E111" s="84">
        <f t="shared" si="3"/>
        <v>18112.229972288002</v>
      </c>
    </row>
    <row r="112" spans="1:5">
      <c r="A112" s="53" t="s">
        <v>152</v>
      </c>
      <c r="B112" s="63">
        <v>19041.808859871999</v>
      </c>
    </row>
    <row r="113" spans="1:4">
      <c r="A113" s="53" t="s">
        <v>155</v>
      </c>
      <c r="B113" s="63">
        <v>19350.07738635</v>
      </c>
    </row>
    <row r="114" spans="1:4">
      <c r="A114" s="53" t="s">
        <v>157</v>
      </c>
      <c r="B114" s="63">
        <v>18000.578486656999</v>
      </c>
    </row>
    <row r="115" spans="1:4">
      <c r="A115" s="53" t="s">
        <v>159</v>
      </c>
      <c r="B115" s="63">
        <v>18112.229972288002</v>
      </c>
      <c r="C115"/>
      <c r="D115"/>
    </row>
    <row r="116" spans="1:4">
      <c r="A116" s="53" t="s">
        <v>196</v>
      </c>
      <c r="B116" s="63">
        <v>6650.3666000000003</v>
      </c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164</v>
      </c>
      <c r="B129" s="62">
        <v>26258.67684</v>
      </c>
      <c r="C129" s="55">
        <v>1</v>
      </c>
      <c r="D129" s="62">
        <v>525.08021627200003</v>
      </c>
      <c r="E129" s="87">
        <f>MAX(D129:D159)</f>
        <v>637.02483854499997</v>
      </c>
    </row>
    <row r="130" spans="1:5">
      <c r="A130" s="53" t="s">
        <v>165</v>
      </c>
      <c r="B130" s="62">
        <v>30300.873</v>
      </c>
      <c r="C130" s="55">
        <v>2</v>
      </c>
      <c r="D130" s="62">
        <v>587.72718759199995</v>
      </c>
    </row>
    <row r="131" spans="1:5">
      <c r="A131" s="53" t="s">
        <v>166</v>
      </c>
      <c r="B131" s="62">
        <v>29246.069</v>
      </c>
      <c r="C131" s="55">
        <v>3</v>
      </c>
      <c r="D131" s="62">
        <v>604.43747296000004</v>
      </c>
    </row>
    <row r="132" spans="1:5">
      <c r="A132" s="53" t="s">
        <v>167</v>
      </c>
      <c r="B132" s="62">
        <v>26413.115000000002</v>
      </c>
      <c r="C132" s="55">
        <v>4</v>
      </c>
      <c r="D132" s="62">
        <v>548.87525532799998</v>
      </c>
    </row>
    <row r="133" spans="1:5">
      <c r="A133" s="53" t="s">
        <v>168</v>
      </c>
      <c r="B133" s="62">
        <v>26372.527999999998</v>
      </c>
      <c r="C133" s="55">
        <v>5</v>
      </c>
      <c r="D133" s="62">
        <v>513.68606022400002</v>
      </c>
    </row>
    <row r="134" spans="1:5">
      <c r="A134" s="53" t="s">
        <v>169</v>
      </c>
      <c r="B134" s="62">
        <v>29697.011999999999</v>
      </c>
      <c r="C134" s="55">
        <v>6</v>
      </c>
      <c r="D134" s="62">
        <v>602.01017643199998</v>
      </c>
    </row>
    <row r="135" spans="1:5">
      <c r="A135" s="53" t="s">
        <v>170</v>
      </c>
      <c r="B135" s="62">
        <v>30011.192999999999</v>
      </c>
      <c r="C135" s="55">
        <v>7</v>
      </c>
      <c r="D135" s="62">
        <v>606.95277082400003</v>
      </c>
    </row>
    <row r="136" spans="1:5">
      <c r="A136" s="53" t="s">
        <v>171</v>
      </c>
      <c r="B136" s="62">
        <v>29581.028999999999</v>
      </c>
      <c r="C136" s="55">
        <v>8</v>
      </c>
      <c r="D136" s="62">
        <v>612.97923082399996</v>
      </c>
    </row>
    <row r="137" spans="1:5">
      <c r="A137" s="53" t="s">
        <v>172</v>
      </c>
      <c r="B137" s="62">
        <v>29464.296999999999</v>
      </c>
      <c r="C137" s="55">
        <v>9</v>
      </c>
      <c r="D137" s="62">
        <v>610.53465646400002</v>
      </c>
    </row>
    <row r="138" spans="1:5">
      <c r="A138" s="53" t="s">
        <v>173</v>
      </c>
      <c r="B138" s="62">
        <v>28180.736000000001</v>
      </c>
      <c r="C138" s="55">
        <v>10</v>
      </c>
      <c r="D138" s="62">
        <v>600.53452741599995</v>
      </c>
    </row>
    <row r="139" spans="1:5">
      <c r="A139" s="53" t="s">
        <v>174</v>
      </c>
      <c r="B139" s="62">
        <v>25578.573</v>
      </c>
      <c r="C139" s="55">
        <v>11</v>
      </c>
      <c r="D139" s="62">
        <v>536.22578624799996</v>
      </c>
    </row>
    <row r="140" spans="1:5">
      <c r="A140" s="53" t="s">
        <v>175</v>
      </c>
      <c r="B140" s="62">
        <v>25460.993999999999</v>
      </c>
      <c r="C140" s="55">
        <v>12</v>
      </c>
      <c r="D140" s="62">
        <v>499.77572332800003</v>
      </c>
    </row>
    <row r="141" spans="1:5">
      <c r="A141" s="53" t="s">
        <v>176</v>
      </c>
      <c r="B141" s="62">
        <v>29803.257000000001</v>
      </c>
      <c r="C141" s="55">
        <v>13</v>
      </c>
      <c r="D141" s="62">
        <v>600.58397999199997</v>
      </c>
    </row>
    <row r="142" spans="1:5">
      <c r="A142" s="53" t="s">
        <v>177</v>
      </c>
      <c r="B142" s="62">
        <v>29554.886999999999</v>
      </c>
      <c r="C142" s="55">
        <v>14</v>
      </c>
      <c r="D142" s="62">
        <v>618.64239537599997</v>
      </c>
    </row>
    <row r="143" spans="1:5">
      <c r="A143" s="53" t="s">
        <v>178</v>
      </c>
      <c r="B143" s="62">
        <v>29086.866999999998</v>
      </c>
      <c r="C143" s="55">
        <v>15</v>
      </c>
      <c r="D143" s="62">
        <v>608.38548765600001</v>
      </c>
    </row>
    <row r="144" spans="1:5">
      <c r="A144" s="53" t="s">
        <v>179</v>
      </c>
      <c r="B144" s="62">
        <v>29578.027999999998</v>
      </c>
      <c r="C144" s="55">
        <v>16</v>
      </c>
      <c r="D144" s="62">
        <v>615.23268949600003</v>
      </c>
    </row>
    <row r="145" spans="1:5">
      <c r="A145" s="53" t="s">
        <v>180</v>
      </c>
      <c r="B145" s="62">
        <v>28023.501</v>
      </c>
      <c r="C145" s="55">
        <v>17</v>
      </c>
      <c r="D145" s="62">
        <v>605.3801234</v>
      </c>
    </row>
    <row r="146" spans="1:5">
      <c r="A146" s="53" t="s">
        <v>181</v>
      </c>
      <c r="B146" s="62">
        <v>25362.725999999999</v>
      </c>
      <c r="C146" s="55">
        <v>18</v>
      </c>
      <c r="D146" s="62">
        <v>537.56805435199999</v>
      </c>
    </row>
    <row r="147" spans="1:5">
      <c r="A147" s="53" t="s">
        <v>182</v>
      </c>
      <c r="B147" s="62">
        <v>25241.903999999999</v>
      </c>
      <c r="C147" s="55">
        <v>19</v>
      </c>
      <c r="D147" s="62">
        <v>500.85465005600003</v>
      </c>
    </row>
    <row r="148" spans="1:5">
      <c r="A148" s="53" t="s">
        <v>183</v>
      </c>
      <c r="B148" s="62">
        <v>28945.899399999998</v>
      </c>
      <c r="C148" s="55">
        <v>20</v>
      </c>
      <c r="D148" s="62">
        <v>586.67992099200001</v>
      </c>
    </row>
    <row r="149" spans="1:5">
      <c r="A149" s="53" t="s">
        <v>184</v>
      </c>
      <c r="B149" s="62">
        <v>29263.326504000001</v>
      </c>
      <c r="C149" s="55">
        <v>21</v>
      </c>
      <c r="D149" s="62">
        <v>610.01557551899998</v>
      </c>
    </row>
    <row r="150" spans="1:5">
      <c r="A150" s="53" t="s">
        <v>185</v>
      </c>
      <c r="B150" s="62">
        <v>28636.548999999999</v>
      </c>
      <c r="C150" s="55">
        <v>22</v>
      </c>
      <c r="D150" s="62">
        <v>611.95596659199998</v>
      </c>
    </row>
    <row r="151" spans="1:5">
      <c r="A151" s="53" t="s">
        <v>186</v>
      </c>
      <c r="B151" s="62">
        <v>29199.976999999999</v>
      </c>
      <c r="C151" s="55">
        <v>23</v>
      </c>
      <c r="D151" s="62">
        <v>610.85272594499997</v>
      </c>
    </row>
    <row r="152" spans="1:5">
      <c r="A152" s="53" t="s">
        <v>187</v>
      </c>
      <c r="B152" s="62">
        <v>28019.502504</v>
      </c>
      <c r="C152" s="55">
        <v>24</v>
      </c>
      <c r="D152" s="62">
        <v>605.312361592</v>
      </c>
    </row>
    <row r="153" spans="1:5">
      <c r="A153" s="53" t="s">
        <v>188</v>
      </c>
      <c r="B153" s="62">
        <v>25214.991000000002</v>
      </c>
      <c r="C153" s="55">
        <v>25</v>
      </c>
      <c r="D153" s="62">
        <v>538.32452195899998</v>
      </c>
    </row>
    <row r="154" spans="1:5">
      <c r="A154" s="53" t="s">
        <v>189</v>
      </c>
      <c r="B154" s="62">
        <v>25581.535</v>
      </c>
      <c r="C154" s="55">
        <v>26</v>
      </c>
      <c r="D154" s="62">
        <v>499.54173968800001</v>
      </c>
    </row>
    <row r="155" spans="1:5">
      <c r="A155" s="53" t="s">
        <v>190</v>
      </c>
      <c r="B155" s="62">
        <v>29625.663</v>
      </c>
      <c r="C155" s="55">
        <v>27</v>
      </c>
      <c r="D155" s="62">
        <v>607.65355743199996</v>
      </c>
    </row>
    <row r="156" spans="1:5">
      <c r="A156" s="53" t="s">
        <v>191</v>
      </c>
      <c r="B156" s="62">
        <v>29696.741000000002</v>
      </c>
      <c r="C156" s="55">
        <v>28</v>
      </c>
      <c r="D156" s="62">
        <v>616.69774648800001</v>
      </c>
    </row>
    <row r="157" spans="1:5">
      <c r="A157" s="53" t="s">
        <v>192</v>
      </c>
      <c r="B157" s="62">
        <v>30261.280999999999</v>
      </c>
      <c r="C157" s="55">
        <v>29</v>
      </c>
      <c r="D157" s="62">
        <v>630.09500429599996</v>
      </c>
      <c r="E157"/>
    </row>
    <row r="158" spans="1:5">
      <c r="A158" s="53" t="s">
        <v>193</v>
      </c>
      <c r="B158" s="62">
        <v>30472.699000000001</v>
      </c>
      <c r="C158" s="55">
        <v>30</v>
      </c>
      <c r="D158" s="62">
        <v>637.02483854499997</v>
      </c>
      <c r="E158"/>
    </row>
    <row r="159" spans="1:5">
      <c r="A159" s="53" t="s">
        <v>160</v>
      </c>
      <c r="B159" s="62">
        <v>28669.45</v>
      </c>
      <c r="C159" s="55">
        <v>31</v>
      </c>
      <c r="D159" s="62">
        <v>622.60956899999996</v>
      </c>
      <c r="E159"/>
    </row>
    <row r="160" spans="1:5">
      <c r="A160"/>
      <c r="C160"/>
      <c r="D160" s="88">
        <v>624</v>
      </c>
      <c r="E160" s="118">
        <f>(MAX(D129:D159)/D160-1)*100</f>
        <v>2.0873138693910276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159</v>
      </c>
      <c r="B166" s="63">
        <v>31339</v>
      </c>
      <c r="C166" s="120" t="s">
        <v>200</v>
      </c>
      <c r="D166" s="88">
        <v>29599</v>
      </c>
      <c r="E166" s="118">
        <f>(B166/D166-1)*100</f>
        <v>5.8785769789519993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139</v>
      </c>
    </row>
    <row r="174" spans="1:5">
      <c r="A174" s="55">
        <v>2024</v>
      </c>
      <c r="B174" s="63">
        <v>38272</v>
      </c>
      <c r="C174" s="120" t="s">
        <v>153</v>
      </c>
      <c r="D174" s="63">
        <v>31587</v>
      </c>
      <c r="E174" s="120" t="s">
        <v>202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/>
      <c r="C186" s="69">
        <f>B174</f>
        <v>38272</v>
      </c>
      <c r="D186" s="70"/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may-24</v>
      </c>
      <c r="B187" s="73" t="str">
        <f>IF(B163="Invierno","",B166)</f>
        <v/>
      </c>
      <c r="C187" s="73">
        <f>IF(B163="Invierno",B166,"")</f>
        <v>31339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30 mayo (21:44 h)</v>
      </c>
    </row>
    <row r="188" spans="1:6" ht="15">
      <c r="D188" s="124"/>
      <c r="E188" s="124" t="str">
        <f>CONCATENATE(MID(E187,1,FIND(" ",E187)+3)," ",MID(E187,FIND("(",E187)+1,7))</f>
        <v>30 may 21:44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2024-06-12T10:59:07Z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