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R\INF_ELABORADA\"/>
    </mc:Choice>
  </mc:AlternateContent>
  <xr:revisionPtr revIDLastSave="0" documentId="13_ncr:1_{3FF74FA5-7DF9-497D-AFDD-B55EBCCA1779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6" l="1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D185" i="10"/>
  <c r="C187" i="10"/>
  <c r="E187" i="10" s="1"/>
  <c r="E188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<sst xmlns="http://schemas.openxmlformats.org/spreadsheetml/2006/main" count="336" uniqueCount="204">
  <si>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</si>
  <si>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</si>
  <si>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</si>
  <si>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</si>
  <si>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</si>
  <si>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</si>
  <si>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</si>
  <si>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</si>
  <si>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</si>
  <si>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</si>
  <si>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</si>
  <si>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</si>
  <si>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</si>
  <si>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</si>
  <si>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</si>
  <si>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</si>
  <si>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</si>
  <si>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</si>
  <si>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</si>
  <si>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</si>
  <si>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</si>
  <si>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</si>
  <si>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</si>
  <si>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</si>
  <si>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</si>
  <si>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</si>
  <si>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</si>
  <si>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</si>
  <si>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</si>
  <si>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</si>
  <si>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</si>
  <si>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</si>
  <si>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</si>
  <si>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</si>
  <si>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</si>
  <si>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</si>
  <si>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</si>
  <si>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</si>
  <si>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</si>
  <si>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</si>
  <si>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</si>
  <si>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</si>
  <si>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</si>
  <si>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</si>
  <si>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</si>
  <si>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</si>
  <si>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</si>
  <si>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</si>
  <si>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</si>
  <si>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</si>
  <si>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</si>
  <si>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</si>
  <si>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</si>
  <si>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</si>
  <si>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</si>
  <si>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</si>
  <si>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</si>
  <si>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</si>
  <si>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</si>
  <si>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</si>
  <si>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</si>
  <si>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</si>
  <si>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</si>
  <si>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</si>
  <si>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</si>
  <si>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</si>
  <si>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</si>
  <si>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</si>
  <si>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</si>
  <si>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</si>
  <si>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</si>
  <si>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</si>
  <si>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</si>
  <si>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</si>
  <si>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</si>
  <si>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</si>
  <si>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</si>
  <si>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</si>
  <si>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</si>
  <si>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</si>
  <si>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</si>
  <si>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</si>
  <si>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</si>
  <si>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</si>
  <si>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</si>
  <si>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</si>
  <si>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</si>
  <si>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</si>
  <si>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</si>
  <si>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</si>
  <si>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</si>
  <si>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</si>
  <si>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</si>
  <si>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</si>
  <si>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</si>
  <si>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</si>
  <si>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</si>
  <si>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</si>
  <si>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</si>
  <si>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</si>
  <si>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</si>
  <si>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</si>
  <si>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</si>
  <si>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</si>
  <si>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</si>
  <si>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</si>
  <si>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</si>
  <si>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</si>
  <si>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</si>
  <si>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</si>
  <si>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</si>
  <si>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</si>
  <si>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</si>
  <si>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</si>
  <si>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</si>
  <si>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</si>
  <si>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</si>
  <si>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</si>
  <si>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</si>
  <si>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</si>
  <si>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</si>
  <si>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</si>
  <si>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</si>
  <si>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</si>
  <si>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</si>
  <si>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</si>
  <si>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</si>
  <si>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</si>
  <si>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</si>
  <si>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</si>
  <si>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</si>
  <si>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</si>
  <si>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</si>
  <si>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</si>
  <si>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</si>
  <si>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</si>
  <si>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</si>
  <si>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</si>
  <si>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</si>
  <si>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</si>
  <si>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</si>
  <si>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</si>
  <si>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</si>
  <si>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</si>
  <si>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</si>
  <si>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</si>
  <si>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</si>
  <si>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</si>
  <si>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</si>
  <si>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</si>
  <si>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</si>
  <si>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</si>
  <si>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</si>
  <si>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</si>
  <si>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</si>
  <si>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</si>
  <si>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</si>
  <si>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</si>
  <si>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</si>
  <si>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08:50:56"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msgID="404384B811EEF64E81490080EFE58503"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</si>
  <si>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09:09:29"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msgID="5E84219E11EEF64E81490080EF75A402"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nrr="1788" nrc="777"&gt;&lt;pg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</si>
  <si>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ut="04/09/2024 10:02:34"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msgID="3A51D17C11EEF65881490080EF85C504"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nrr="900" nrc="984"&gt;&lt;pg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</si>
  <si>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</si>
  <si>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</si>
  <si>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</si>
  <si>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</si>
  <si>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</si>
  <si>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</si>
  <si>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</si>
  <si>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</si>
  <si>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</si>
  <si>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</si>
  <si>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</si>
  <si>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</si>
  <si>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</si>
  <si>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</si>
  <si>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</si>
  <si>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</si>
  <si>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</si>
  <si>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</si>
  <si>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</si>
  <si>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</si>
  <si>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</si>
  <si>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</si>
  <si>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</si>
  <si>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</si>
  <si>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</si>
  <si>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</si>
  <si>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</si>
  <si>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</si>
  <si>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</si>
  <si>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</si>
  <si>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10:03:13"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msgID="5DD9FE4411EEF65881490080EFA50504"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nrr="2907" nrc="384"&gt;&lt;pg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</si>
  <si>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10:03:43"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msgID="6F9C4DA811EEF65881490080EFB52606"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nrr="2964" nrc="196"&gt;&lt;pg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</si>
  <si>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Abril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</si>
  <si>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ut="04/09/2024 10:17:50"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msgID="D62B696F11EEF65881490080EFA50606"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nrr="2875" nrc="94"&gt;&lt;pg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</si>
  <si>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10:19:24"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msgID="917112AE11EEF65A81490080EF15E605"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nrr="3000" nrc="101"&gt;&lt;pg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</si>
  <si>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10:21:13"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msgID="E1ED9BEE11EEF65A81490080EF75A504"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nrr="2969" nrc="100"&gt;&lt;pg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</si>
  <si>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04/03/2024 20:37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</si>
  <si>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ut="04/09/2024 10:22:41"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msgID="1616451011EEF65B81490080EF15E605"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nrr="100" nrc="200"&gt;&lt;pg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</si>
  <si>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ut="04/09/2024 10:40:59"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msgID="A60A7EBF11EEF65D81490080EF75A402"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nrr="30" nrc="40"&gt;&lt;pg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</si>
  <si>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ut="04/09/2024 10:42:07" si="2.0000000117b8a75ca74c6682b107dadf50d3568708d90602a09d36ef6cda51c1586e2b25721281531c997ec6122b312ceba0c3f182d05e4fdbe3467f4c93bcd855de27e8226a3eb374968d02aae8d781ad0533738a04eca5031ebec57fd067567380ea8688a9b4471313f4dcc4bd606611d2dbc5b8ed36b97e724ca98a10f7045828358af47260375af78a9936bbf38e54abda85591cd7d9f06b9541ab610c66b456.p.3082.0.1.Europe/Madrid.upriv*_1*_pidn2*_71*_session*-lat*_1.00000001a70bf1a76ae7172a60bdc6568065c140bc6025e0c5916dbecb3f35e6d11b967faeac10773e885aa433a6b04155cadc4f9f5c9e8e.000000017a3c1f6d4783637cd6096bd595f043cfbc6025e018c8af13fe2dfa8c965297548971d0e32b9612f1765fde4febddb9a18719c679.0.1.1.BDEbi.D066E1C611E6257C10D00080EF253B44.0-3082.1.1_-0.1.0_-3082.1.1_5.5.0.*0.0000000184c59c2ef4896ce659e68d8657edf687c911585a1f61e635375201bf386c21d4cf84916e.0.23.11*.2*.0400*.31152J.e.0000000139cd525cb0d10aaa2961581f827409edc911585ab6585c81711fb27695d0fdb6c0623189.0.10*.131*.122*.122.0.0" msgID="CF4031C011EEF65D81490080EFE58503"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nrr="97" nrc="388"&gt;&lt;pg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</si>
  <si>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3986efaefdcd4833b3618cf043351a63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</si>
  <si>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ut="04/09/2024 10:43:07" si="2.00000001d953fbb21136eb8e4fbfc5ebbd0981d3e1ffa5656cda206ec1cd762e58708d7dab9d8379c808d76f2b85230e07c2c5d05286b142cd7c7e6e19e0a0646bada6f1b35db71113feb8ae334ac42cb8cd35d16ab1b3b5fc0000d19c254e55d7716d1c2f94e198b86dcdeb2613da0d439bbb28b6cd04ecf77ac5de4152af3f609815f6929c7ed43133ef1c961ea128642eb8f7f1cb22ef9a665b49716b574840a7.p.3082.0.1.Europe/Madrid.upriv*_1*_pidn2*_68*_session*-lat*_1.000000014830fb844dbe4f896d595022091302bdbc6025e069916d2f2aae6936bb93c26f6f3bd319223f750a1104847877082c6802e14c4b.00000001b67da9544a36e5c6304bf8086e33ad2fbc6025e0e16dabd85ca81db0011201ee3978356c802b6e46d3cca9a7a5ee8c8674b4d557.0.1.1.BDEbi.D066E1C611E6257C10D00080EF253B44.0-3082.1.1_-0.1.0_-3082.1.1_5.5.0.*0.000000017fca2838bb60d49061db9c54aac07ea4c911585aa26d558a35bfe9e4e69764ea906b407c.0.23.11*.2*.0400*.31152J.e.000000011dc1383765740187d5085756ca4e26d3c911585a37ffa1d2b08c48a94aac7c8037fdb426.0.10*.131*.122*.122.0.0" msgID="E6F3E07811EEF65D81490080EF250605"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nrr="1772" nrc="960"&gt;&lt;pg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</si>
</sst>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-6.2E-4</c:v>
                </c:pt>
                <c:pt idx="1">
                  <c:v>-6.5700000000000003E-3</c:v>
                </c:pt>
                <c:pt idx="2">
                  <c:v>1.0200000000000001E-3</c:v>
                </c:pt>
                <c:pt idx="3">
                  <c:v>3.6900000000000001E-3</c:v>
                </c:pt>
                <c:pt idx="4">
                  <c:v>-1.2199999999999999E-3</c:v>
                </c:pt>
                <c:pt idx="5">
                  <c:v>-2.9E-4</c:v>
                </c:pt>
                <c:pt idx="6">
                  <c:v>-3.4399999999999999E-3</c:v>
                </c:pt>
                <c:pt idx="7">
                  <c:v>2.3900000000000002E-3</c:v>
                </c:pt>
                <c:pt idx="8">
                  <c:v>1.6100000000000001E-3</c:v>
                </c:pt>
                <c:pt idx="9">
                  <c:v>-7.3499999999999998E-3</c:v>
                </c:pt>
                <c:pt idx="10">
                  <c:v>1.4370000000000001E-2</c:v>
                </c:pt>
                <c:pt idx="11">
                  <c:v>2.15E-3</c:v>
                </c:pt>
                <c:pt idx="12">
                  <c:v>-2.9010000000000001E-2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-2.1569999999999999E-2</c:v>
                </c:pt>
                <c:pt idx="1">
                  <c:v>-1.3769999999999999E-2</c:v>
                </c:pt>
                <c:pt idx="2">
                  <c:v>-1.9199999999999998E-2</c:v>
                </c:pt>
                <c:pt idx="3">
                  <c:v>-1.1220000000000001E-2</c:v>
                </c:pt>
                <c:pt idx="4">
                  <c:v>-2.3089999999999999E-2</c:v>
                </c:pt>
                <c:pt idx="5">
                  <c:v>9.3999999999999997E-4</c:v>
                </c:pt>
                <c:pt idx="6">
                  <c:v>-4.1700000000000001E-3</c:v>
                </c:pt>
                <c:pt idx="7">
                  <c:v>8.8500000000000002E-3</c:v>
                </c:pt>
                <c:pt idx="8">
                  <c:v>1.1999999999999999E-3</c:v>
                </c:pt>
                <c:pt idx="9">
                  <c:v>1.1039999999999999E-2</c:v>
                </c:pt>
                <c:pt idx="10">
                  <c:v>-1.558E-2</c:v>
                </c:pt>
                <c:pt idx="11">
                  <c:v>-2.7539999999999999E-2</c:v>
                </c:pt>
                <c:pt idx="12">
                  <c:v>6.1900000000000002E-3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-2.5250000000000002E-2</c:v>
                </c:pt>
                <c:pt idx="1">
                  <c:v>-5.4730000000000001E-2</c:v>
                </c:pt>
                <c:pt idx="2">
                  <c:v>-4.3520000000000003E-2</c:v>
                </c:pt>
                <c:pt idx="3">
                  <c:v>-6.7599999999999993E-2</c:v>
                </c:pt>
                <c:pt idx="4">
                  <c:v>-2.1780000000000001E-2</c:v>
                </c:pt>
                <c:pt idx="5">
                  <c:v>-1.898E-2</c:v>
                </c:pt>
                <c:pt idx="6">
                  <c:v>-3.0689999999999999E-2</c:v>
                </c:pt>
                <c:pt idx="7">
                  <c:v>6.9499999999999996E-3</c:v>
                </c:pt>
                <c:pt idx="8">
                  <c:v>2.9499999999999998E-2</c:v>
                </c:pt>
                <c:pt idx="9">
                  <c:v>3.6999999999999998E-2</c:v>
                </c:pt>
                <c:pt idx="10">
                  <c:v>7.2700000000000004E-3</c:v>
                </c:pt>
                <c:pt idx="11">
                  <c:v>1.106E-2</c:v>
                </c:pt>
                <c:pt idx="12">
                  <c:v>1.898E-2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-4.7440000000000003E-2</c:v>
                </c:pt>
                <c:pt idx="1">
                  <c:v>-7.5069999999999998E-2</c:v>
                </c:pt>
                <c:pt idx="2">
                  <c:v>-6.1699999999999998E-2</c:v>
                </c:pt>
                <c:pt idx="3">
                  <c:v>-7.5130000000000002E-2</c:v>
                </c:pt>
                <c:pt idx="4">
                  <c:v>-4.6089999999999999E-2</c:v>
                </c:pt>
                <c:pt idx="5">
                  <c:v>-1.8329999999999999E-2</c:v>
                </c:pt>
                <c:pt idx="6">
                  <c:v>-3.8300000000000001E-2</c:v>
                </c:pt>
                <c:pt idx="7">
                  <c:v>1.8190000000000001E-2</c:v>
                </c:pt>
                <c:pt idx="8">
                  <c:v>3.2309999999999998E-2</c:v>
                </c:pt>
                <c:pt idx="9">
                  <c:v>4.0689999999999997E-2</c:v>
                </c:pt>
                <c:pt idx="10">
                  <c:v>6.0600000000000003E-3</c:v>
                </c:pt>
                <c:pt idx="11">
                  <c:v>-1.4330000000000001E-2</c:v>
                </c:pt>
                <c:pt idx="12">
                  <c:v>-3.8400000000000001E-3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15.2255263158</c:v>
                </c:pt>
                <c:pt idx="1">
                  <c:v>15.808157894700001</c:v>
                </c:pt>
                <c:pt idx="2">
                  <c:v>15.7685789474</c:v>
                </c:pt>
                <c:pt idx="3">
                  <c:v>15.402631578899999</c:v>
                </c:pt>
                <c:pt idx="4">
                  <c:v>14.814368421099999</c:v>
                </c:pt>
                <c:pt idx="5">
                  <c:v>14.9949473684</c:v>
                </c:pt>
                <c:pt idx="6">
                  <c:v>15.8339473684</c:v>
                </c:pt>
                <c:pt idx="7">
                  <c:v>16.440894736800001</c:v>
                </c:pt>
                <c:pt idx="8">
                  <c:v>17.047526315799999</c:v>
                </c:pt>
                <c:pt idx="9">
                  <c:v>17.396421052600001</c:v>
                </c:pt>
                <c:pt idx="10">
                  <c:v>17.610210526300001</c:v>
                </c:pt>
                <c:pt idx="11">
                  <c:v>17.3795263158</c:v>
                </c:pt>
                <c:pt idx="12">
                  <c:v>16.750052631599999</c:v>
                </c:pt>
                <c:pt idx="13">
                  <c:v>17.2232631579</c:v>
                </c:pt>
                <c:pt idx="14">
                  <c:v>17.631157894699999</c:v>
                </c:pt>
                <c:pt idx="15">
                  <c:v>17.469263157899999</c:v>
                </c:pt>
                <c:pt idx="16">
                  <c:v>17.254315789500001</c:v>
                </c:pt>
                <c:pt idx="17">
                  <c:v>16.655105263199999</c:v>
                </c:pt>
                <c:pt idx="18">
                  <c:v>16.665473684199998</c:v>
                </c:pt>
                <c:pt idx="19">
                  <c:v>16.462526315800002</c:v>
                </c:pt>
                <c:pt idx="20">
                  <c:v>16.030789473700001</c:v>
                </c:pt>
                <c:pt idx="21">
                  <c:v>16.220894736799998</c:v>
                </c:pt>
                <c:pt idx="22">
                  <c:v>16.579736842100001</c:v>
                </c:pt>
                <c:pt idx="23">
                  <c:v>17.008473684199998</c:v>
                </c:pt>
                <c:pt idx="24">
                  <c:v>16.895210526300001</c:v>
                </c:pt>
                <c:pt idx="25">
                  <c:v>17.3551578947</c:v>
                </c:pt>
                <c:pt idx="26">
                  <c:v>17.596263157900001</c:v>
                </c:pt>
                <c:pt idx="27">
                  <c:v>18.2866315789</c:v>
                </c:pt>
                <c:pt idx="28">
                  <c:v>18.4547894737</c:v>
                </c:pt>
                <c:pt idx="29">
                  <c:v>18.354894736799999</c:v>
                </c:pt>
                <c:pt idx="30">
                  <c:v>17.854368421099998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5.9160000000000004</c:v>
                </c:pt>
                <c:pt idx="1">
                  <c:v>6.0932105263</c:v>
                </c:pt>
                <c:pt idx="2">
                  <c:v>6.6536842104999998</c:v>
                </c:pt>
                <c:pt idx="3">
                  <c:v>6.7367894737</c:v>
                </c:pt>
                <c:pt idx="4">
                  <c:v>6.2829473684000003</c:v>
                </c:pt>
                <c:pt idx="5">
                  <c:v>6.3008421053000001</c:v>
                </c:pt>
                <c:pt idx="6">
                  <c:v>6.1268421052999997</c:v>
                </c:pt>
                <c:pt idx="7">
                  <c:v>6.1854736841999998</c:v>
                </c:pt>
                <c:pt idx="8">
                  <c:v>6.4866315789</c:v>
                </c:pt>
                <c:pt idx="9">
                  <c:v>6.4786315789</c:v>
                </c:pt>
                <c:pt idx="10">
                  <c:v>7.1225263158000001</c:v>
                </c:pt>
                <c:pt idx="11">
                  <c:v>7.2723684211000004</c:v>
                </c:pt>
                <c:pt idx="12">
                  <c:v>6.8224210526000002</c:v>
                </c:pt>
                <c:pt idx="13">
                  <c:v>6.4990526315999997</c:v>
                </c:pt>
                <c:pt idx="14">
                  <c:v>6.8871578946999996</c:v>
                </c:pt>
                <c:pt idx="15">
                  <c:v>6.9067894737</c:v>
                </c:pt>
                <c:pt idx="16">
                  <c:v>7.3372105262999998</c:v>
                </c:pt>
                <c:pt idx="17">
                  <c:v>7.5519999999999996</c:v>
                </c:pt>
                <c:pt idx="18">
                  <c:v>7.5473157894999998</c:v>
                </c:pt>
                <c:pt idx="19">
                  <c:v>7.4524736842000001</c:v>
                </c:pt>
                <c:pt idx="20">
                  <c:v>7.1764210526000003</c:v>
                </c:pt>
                <c:pt idx="21">
                  <c:v>7.2598421052999997</c:v>
                </c:pt>
                <c:pt idx="22">
                  <c:v>6.7418421052999999</c:v>
                </c:pt>
                <c:pt idx="23">
                  <c:v>7.3645263158000001</c:v>
                </c:pt>
                <c:pt idx="24">
                  <c:v>7.5161052632000001</c:v>
                </c:pt>
                <c:pt idx="25">
                  <c:v>7.5906315789000001</c:v>
                </c:pt>
                <c:pt idx="26">
                  <c:v>8.0060000000000002</c:v>
                </c:pt>
                <c:pt idx="27">
                  <c:v>8.0800526315999992</c:v>
                </c:pt>
                <c:pt idx="28">
                  <c:v>8.6271052632000007</c:v>
                </c:pt>
                <c:pt idx="29">
                  <c:v>8.8446315788999996</c:v>
                </c:pt>
                <c:pt idx="30">
                  <c:v>8.5558421053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16.071000000000002</c:v>
                </c:pt>
                <c:pt idx="1">
                  <c:v>14.307</c:v>
                </c:pt>
                <c:pt idx="2">
                  <c:v>13.157</c:v>
                </c:pt>
                <c:pt idx="3">
                  <c:v>16.033000000000001</c:v>
                </c:pt>
                <c:pt idx="4">
                  <c:v>16.375</c:v>
                </c:pt>
                <c:pt idx="5">
                  <c:v>16.920999999999999</c:v>
                </c:pt>
                <c:pt idx="6">
                  <c:v>15.836</c:v>
                </c:pt>
                <c:pt idx="7">
                  <c:v>14.39</c:v>
                </c:pt>
                <c:pt idx="8">
                  <c:v>12.824999999999999</c:v>
                </c:pt>
                <c:pt idx="9">
                  <c:v>15.368</c:v>
                </c:pt>
                <c:pt idx="10">
                  <c:v>16.574000000000002</c:v>
                </c:pt>
                <c:pt idx="11">
                  <c:v>18.116</c:v>
                </c:pt>
                <c:pt idx="12">
                  <c:v>19.524999999999999</c:v>
                </c:pt>
                <c:pt idx="13">
                  <c:v>19.245000000000001</c:v>
                </c:pt>
                <c:pt idx="14">
                  <c:v>20.303000000000001</c:v>
                </c:pt>
                <c:pt idx="15">
                  <c:v>21.41</c:v>
                </c:pt>
                <c:pt idx="16">
                  <c:v>21.754000000000001</c:v>
                </c:pt>
                <c:pt idx="17">
                  <c:v>21.797999999999998</c:v>
                </c:pt>
                <c:pt idx="18">
                  <c:v>21.670999999999999</c:v>
                </c:pt>
                <c:pt idx="19">
                  <c:v>20.381</c:v>
                </c:pt>
                <c:pt idx="20">
                  <c:v>21.693999999999999</c:v>
                </c:pt>
                <c:pt idx="21">
                  <c:v>23.759</c:v>
                </c:pt>
                <c:pt idx="22">
                  <c:v>21.379000000000001</c:v>
                </c:pt>
                <c:pt idx="23">
                  <c:v>19.184999999999999</c:v>
                </c:pt>
                <c:pt idx="24">
                  <c:v>15.382</c:v>
                </c:pt>
                <c:pt idx="25">
                  <c:v>13.941000000000001</c:v>
                </c:pt>
                <c:pt idx="26">
                  <c:v>16.931999999999999</c:v>
                </c:pt>
                <c:pt idx="27">
                  <c:v>18.594999999999999</c:v>
                </c:pt>
                <c:pt idx="28">
                  <c:v>16.510000000000002</c:v>
                </c:pt>
                <c:pt idx="29">
                  <c:v>15.414</c:v>
                </c:pt>
                <c:pt idx="30">
                  <c:v>14.558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10.941000000000001</c:v>
                </c:pt>
                <c:pt idx="1">
                  <c:v>9.968</c:v>
                </c:pt>
                <c:pt idx="2">
                  <c:v>9.0530000000000008</c:v>
                </c:pt>
                <c:pt idx="3">
                  <c:v>11.089</c:v>
                </c:pt>
                <c:pt idx="4">
                  <c:v>11.257</c:v>
                </c:pt>
                <c:pt idx="5">
                  <c:v>10.512</c:v>
                </c:pt>
                <c:pt idx="6">
                  <c:v>11.332000000000001</c:v>
                </c:pt>
                <c:pt idx="7">
                  <c:v>10.754</c:v>
                </c:pt>
                <c:pt idx="8">
                  <c:v>9.9079999999999995</c:v>
                </c:pt>
                <c:pt idx="9">
                  <c:v>11.006</c:v>
                </c:pt>
                <c:pt idx="10">
                  <c:v>11.956</c:v>
                </c:pt>
                <c:pt idx="11">
                  <c:v>12.22</c:v>
                </c:pt>
                <c:pt idx="12">
                  <c:v>12.882</c:v>
                </c:pt>
                <c:pt idx="13">
                  <c:v>13.629</c:v>
                </c:pt>
                <c:pt idx="14">
                  <c:v>14.997999999999999</c:v>
                </c:pt>
                <c:pt idx="15">
                  <c:v>15.532999999999999</c:v>
                </c:pt>
                <c:pt idx="16">
                  <c:v>16.55</c:v>
                </c:pt>
                <c:pt idx="17">
                  <c:v>16.347000000000001</c:v>
                </c:pt>
                <c:pt idx="18">
                  <c:v>16.681000000000001</c:v>
                </c:pt>
                <c:pt idx="19">
                  <c:v>16.082999999999998</c:v>
                </c:pt>
                <c:pt idx="20">
                  <c:v>16.789000000000001</c:v>
                </c:pt>
                <c:pt idx="21">
                  <c:v>18.094999999999999</c:v>
                </c:pt>
                <c:pt idx="22">
                  <c:v>16.672000000000001</c:v>
                </c:pt>
                <c:pt idx="23">
                  <c:v>14.823</c:v>
                </c:pt>
                <c:pt idx="24">
                  <c:v>12.346</c:v>
                </c:pt>
                <c:pt idx="25">
                  <c:v>10.061999999999999</c:v>
                </c:pt>
                <c:pt idx="26">
                  <c:v>11.752000000000001</c:v>
                </c:pt>
                <c:pt idx="27">
                  <c:v>14.365</c:v>
                </c:pt>
                <c:pt idx="28">
                  <c:v>12.637</c:v>
                </c:pt>
                <c:pt idx="29">
                  <c:v>11.454000000000001</c:v>
                </c:pt>
                <c:pt idx="30">
                  <c:v>11.029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5.81</c:v>
                </c:pt>
                <c:pt idx="1">
                  <c:v>5.6289999999999996</c:v>
                </c:pt>
                <c:pt idx="2">
                  <c:v>4.9489999999999998</c:v>
                </c:pt>
                <c:pt idx="3">
                  <c:v>6.1449999999999996</c:v>
                </c:pt>
                <c:pt idx="4">
                  <c:v>6.14</c:v>
                </c:pt>
                <c:pt idx="5">
                  <c:v>4.1020000000000003</c:v>
                </c:pt>
                <c:pt idx="6">
                  <c:v>6.8280000000000003</c:v>
                </c:pt>
                <c:pt idx="7">
                  <c:v>7.1180000000000003</c:v>
                </c:pt>
                <c:pt idx="8">
                  <c:v>6.99</c:v>
                </c:pt>
                <c:pt idx="9">
                  <c:v>6.6449999999999996</c:v>
                </c:pt>
                <c:pt idx="10">
                  <c:v>7.3380000000000001</c:v>
                </c:pt>
                <c:pt idx="11">
                  <c:v>6.3230000000000004</c:v>
                </c:pt>
                <c:pt idx="12">
                  <c:v>6.24</c:v>
                </c:pt>
                <c:pt idx="13">
                  <c:v>8.0129999999999999</c:v>
                </c:pt>
                <c:pt idx="14">
                  <c:v>9.6929999999999996</c:v>
                </c:pt>
                <c:pt idx="15">
                  <c:v>9.6560000000000006</c:v>
                </c:pt>
                <c:pt idx="16">
                  <c:v>11.347</c:v>
                </c:pt>
                <c:pt idx="17">
                  <c:v>10.895</c:v>
                </c:pt>
                <c:pt idx="18">
                  <c:v>11.691000000000001</c:v>
                </c:pt>
                <c:pt idx="19">
                  <c:v>11.784000000000001</c:v>
                </c:pt>
                <c:pt idx="20">
                  <c:v>11.882999999999999</c:v>
                </c:pt>
                <c:pt idx="21">
                  <c:v>12.432</c:v>
                </c:pt>
                <c:pt idx="22">
                  <c:v>11.965999999999999</c:v>
                </c:pt>
                <c:pt idx="23">
                  <c:v>10.46</c:v>
                </c:pt>
                <c:pt idx="24">
                  <c:v>9.3089999999999993</c:v>
                </c:pt>
                <c:pt idx="25">
                  <c:v>6.1829999999999998</c:v>
                </c:pt>
                <c:pt idx="26">
                  <c:v>6.5720000000000001</c:v>
                </c:pt>
                <c:pt idx="27">
                  <c:v>10.135999999999999</c:v>
                </c:pt>
                <c:pt idx="28">
                  <c:v>8.7650000000000006</c:v>
                </c:pt>
                <c:pt idx="29">
                  <c:v>7.4930000000000003</c:v>
                </c:pt>
                <c:pt idx="3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5.5979999999999999</c:v>
                </c:pt>
                <c:pt idx="1">
                  <c:v>6.8079999999999998</c:v>
                </c:pt>
                <c:pt idx="2">
                  <c:v>7.8010000000000002</c:v>
                </c:pt>
                <c:pt idx="3">
                  <c:v>8.5540000000000003</c:v>
                </c:pt>
                <c:pt idx="4">
                  <c:v>8.5749999999999993</c:v>
                </c:pt>
                <c:pt idx="5">
                  <c:v>11.115</c:v>
                </c:pt>
                <c:pt idx="6">
                  <c:v>13.516</c:v>
                </c:pt>
                <c:pt idx="7">
                  <c:v>16.122</c:v>
                </c:pt>
                <c:pt idx="8">
                  <c:v>16.552</c:v>
                </c:pt>
                <c:pt idx="9">
                  <c:v>16.628</c:v>
                </c:pt>
                <c:pt idx="10">
                  <c:v>17.782</c:v>
                </c:pt>
                <c:pt idx="11">
                  <c:v>17.439</c:v>
                </c:pt>
                <c:pt idx="12">
                  <c:v>16.669</c:v>
                </c:pt>
                <c:pt idx="13">
                  <c:v>14.676</c:v>
                </c:pt>
                <c:pt idx="14">
                  <c:v>14.282999999999999</c:v>
                </c:pt>
                <c:pt idx="15">
                  <c:v>14.946999999999999</c:v>
                </c:pt>
                <c:pt idx="16">
                  <c:v>14.301</c:v>
                </c:pt>
                <c:pt idx="17">
                  <c:v>13.834</c:v>
                </c:pt>
                <c:pt idx="18">
                  <c:v>13.635</c:v>
                </c:pt>
                <c:pt idx="19">
                  <c:v>13.738</c:v>
                </c:pt>
                <c:pt idx="20">
                  <c:v>14.14</c:v>
                </c:pt>
                <c:pt idx="21">
                  <c:v>14.474</c:v>
                </c:pt>
                <c:pt idx="22">
                  <c:v>15.63</c:v>
                </c:pt>
                <c:pt idx="23">
                  <c:v>15.913</c:v>
                </c:pt>
                <c:pt idx="24">
                  <c:v>15.237</c:v>
                </c:pt>
                <c:pt idx="25">
                  <c:v>16.594000000000001</c:v>
                </c:pt>
                <c:pt idx="26">
                  <c:v>14.571999999999999</c:v>
                </c:pt>
                <c:pt idx="27">
                  <c:v>15.246</c:v>
                </c:pt>
                <c:pt idx="28">
                  <c:v>17.327999999999999</c:v>
                </c:pt>
                <c:pt idx="29">
                  <c:v>17.253</c:v>
                </c:pt>
                <c:pt idx="30">
                  <c:v>18.059999999999999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20289.026170149999</c:v>
                </c:pt>
                <c:pt idx="1">
                  <c:v>18449.237369888</c:v>
                </c:pt>
                <c:pt idx="2">
                  <c:v>19096.727579549999</c:v>
                </c:pt>
                <c:pt idx="3">
                  <c:v>20028.621185946999</c:v>
                </c:pt>
                <c:pt idx="4">
                  <c:v>22142.272724079001</c:v>
                </c:pt>
                <c:pt idx="5">
                  <c:v>20486.167309894001</c:v>
                </c:pt>
                <c:pt idx="6">
                  <c:v>18959.861198449998</c:v>
                </c:pt>
                <c:pt idx="7">
                  <c:v>18102.428654558</c:v>
                </c:pt>
                <c:pt idx="8">
                  <c:v>18199.926079624001</c:v>
                </c:pt>
                <c:pt idx="9">
                  <c:v>19138.984155294998</c:v>
                </c:pt>
                <c:pt idx="10">
                  <c:v>20783.747203071998</c:v>
                </c:pt>
                <c:pt idx="11">
                  <c:v>19306.806581596</c:v>
                </c:pt>
                <c:pt idx="12">
                  <c:v>19326.566961938999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19326.566961938999</c:v>
                </c:pt>
                <c:pt idx="1">
                  <c:v>17064.273372231</c:v>
                </c:pt>
                <c:pt idx="2">
                  <c:v>17918.510966862999</c:v>
                </c:pt>
                <c:pt idx="3">
                  <c:v>18523.934775951999</c:v>
                </c:pt>
                <c:pt idx="4">
                  <c:v>21121.754698133998</c:v>
                </c:pt>
                <c:pt idx="5">
                  <c:v>20110.671609336001</c:v>
                </c:pt>
                <c:pt idx="6">
                  <c:v>18233.741216975999</c:v>
                </c:pt>
                <c:pt idx="7">
                  <c:v>18431.766095977</c:v>
                </c:pt>
                <c:pt idx="8">
                  <c:v>18787.999116863</c:v>
                </c:pt>
                <c:pt idx="9">
                  <c:v>19917.72163168</c:v>
                </c:pt>
                <c:pt idx="10">
                  <c:v>20909.773549843001</c:v>
                </c:pt>
                <c:pt idx="11">
                  <c:v>19030.221693872001</c:v>
                </c:pt>
                <c:pt idx="12">
                  <c:v>19252.294922143999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mar-24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mar-24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683.33962753599997</c:v>
                </c:pt>
                <c:pt idx="1">
                  <c:v>621.97443399999997</c:v>
                </c:pt>
                <c:pt idx="2">
                  <c:v>579.23274860799995</c:v>
                </c:pt>
                <c:pt idx="3">
                  <c:v>689.07788807999998</c:v>
                </c:pt>
                <c:pt idx="4">
                  <c:v>675.93722710400004</c:v>
                </c:pt>
                <c:pt idx="5">
                  <c:v>682.70782014400004</c:v>
                </c:pt>
                <c:pt idx="6">
                  <c:v>698.23672374399996</c:v>
                </c:pt>
                <c:pt idx="7">
                  <c:v>701.06086204799999</c:v>
                </c:pt>
                <c:pt idx="8">
                  <c:v>644.109499024</c:v>
                </c:pt>
                <c:pt idx="9">
                  <c:v>582.06176266399996</c:v>
                </c:pt>
                <c:pt idx="10">
                  <c:v>669.23041943199996</c:v>
                </c:pt>
                <c:pt idx="11">
                  <c:v>667.32159883199995</c:v>
                </c:pt>
                <c:pt idx="12">
                  <c:v>667.68972689600002</c:v>
                </c:pt>
                <c:pt idx="13">
                  <c:v>667.51987500799999</c:v>
                </c:pt>
                <c:pt idx="14">
                  <c:v>649.44471342400004</c:v>
                </c:pt>
                <c:pt idx="15">
                  <c:v>572.28855923200001</c:v>
                </c:pt>
                <c:pt idx="16">
                  <c:v>526.58360103200005</c:v>
                </c:pt>
                <c:pt idx="17">
                  <c:v>609.30597367200005</c:v>
                </c:pt>
                <c:pt idx="18">
                  <c:v>603.07443652799998</c:v>
                </c:pt>
                <c:pt idx="19">
                  <c:v>631.41463000800002</c:v>
                </c:pt>
                <c:pt idx="20">
                  <c:v>634.70749114399996</c:v>
                </c:pt>
                <c:pt idx="21">
                  <c:v>627.94826132799994</c:v>
                </c:pt>
                <c:pt idx="22">
                  <c:v>557.51495629600004</c:v>
                </c:pt>
                <c:pt idx="23">
                  <c:v>519.27536546399995</c:v>
                </c:pt>
                <c:pt idx="24">
                  <c:v>638.19632904800005</c:v>
                </c:pt>
                <c:pt idx="25">
                  <c:v>650.39177250399996</c:v>
                </c:pt>
                <c:pt idx="26">
                  <c:v>645.36923851200004</c:v>
                </c:pt>
                <c:pt idx="27">
                  <c:v>570.81078029599996</c:v>
                </c:pt>
                <c:pt idx="28">
                  <c:v>527.774816504</c:v>
                </c:pt>
                <c:pt idx="29">
                  <c:v>542.09118952799997</c:v>
                </c:pt>
                <c:pt idx="30">
                  <c:v>516.60259450399997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33516.796000000002</c:v>
                </c:pt>
                <c:pt idx="1">
                  <c:v>30259.713</c:v>
                </c:pt>
                <c:pt idx="2">
                  <c:v>30524.323</c:v>
                </c:pt>
                <c:pt idx="3">
                  <c:v>35136.487000000001</c:v>
                </c:pt>
                <c:pt idx="4">
                  <c:v>34072.911</c:v>
                </c:pt>
                <c:pt idx="5">
                  <c:v>34265.201000000001</c:v>
                </c:pt>
                <c:pt idx="6">
                  <c:v>35043.402000000002</c:v>
                </c:pt>
                <c:pt idx="7">
                  <c:v>34067.976000000002</c:v>
                </c:pt>
                <c:pt idx="8">
                  <c:v>30893.49</c:v>
                </c:pt>
                <c:pt idx="9">
                  <c:v>30343.698</c:v>
                </c:pt>
                <c:pt idx="10">
                  <c:v>34363.49</c:v>
                </c:pt>
                <c:pt idx="11">
                  <c:v>33837.870999999999</c:v>
                </c:pt>
                <c:pt idx="12">
                  <c:v>33612.182000000001</c:v>
                </c:pt>
                <c:pt idx="13">
                  <c:v>33341.197</c:v>
                </c:pt>
                <c:pt idx="14">
                  <c:v>31287.544999999998</c:v>
                </c:pt>
                <c:pt idx="15">
                  <c:v>27576.9</c:v>
                </c:pt>
                <c:pt idx="16">
                  <c:v>27010.458999999999</c:v>
                </c:pt>
                <c:pt idx="17">
                  <c:v>30930.952000000001</c:v>
                </c:pt>
                <c:pt idx="18">
                  <c:v>30022.556</c:v>
                </c:pt>
                <c:pt idx="19">
                  <c:v>31543.526999999998</c:v>
                </c:pt>
                <c:pt idx="20">
                  <c:v>31887.678</c:v>
                </c:pt>
                <c:pt idx="21">
                  <c:v>30400.611000000001</c:v>
                </c:pt>
                <c:pt idx="22">
                  <c:v>26979.148000000001</c:v>
                </c:pt>
                <c:pt idx="23">
                  <c:v>26328.521000000001</c:v>
                </c:pt>
                <c:pt idx="24">
                  <c:v>31419.874</c:v>
                </c:pt>
                <c:pt idx="25">
                  <c:v>32692.834999999999</c:v>
                </c:pt>
                <c:pt idx="26">
                  <c:v>31331.758000000002</c:v>
                </c:pt>
                <c:pt idx="27">
                  <c:v>27954.66044</c:v>
                </c:pt>
                <c:pt idx="28">
                  <c:v>26107.31</c:v>
                </c:pt>
                <c:pt idx="29">
                  <c:v>27457.853503999999</c:v>
                </c:pt>
                <c:pt idx="30">
                  <c:v>28140.476999999999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4 marzo (20:37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197</v>
      </c>
    </row>
    <row r="3" spans="1:2">
      <c r="A3" t="s">
        <v>192</v>
      </c>
    </row>
    <row r="4" spans="1:2">
      <c r="A4" t="s">
        <v>193</v>
      </c>
    </row>
    <row r="5" spans="1:2">
      <c r="A5" t="s">
        <v>196</v>
      </c>
    </row>
    <row r="6" spans="1:2">
      <c r="A6" t="s">
        <v>201</v>
      </c>
    </row>
    <row r="7" spans="1:2">
      <c r="A7" t="s">
        <v>195</v>
      </c>
    </row>
    <row r="8" spans="1:2">
      <c r="A8" t="s">
        <v>159</v>
      </c>
    </row>
    <row r="9" spans="1:2">
      <c r="A9" t="s">
        <v>160</v>
      </c>
    </row>
    <row r="10" spans="1:2">
      <c r="A10" t="s">
        <v>161</v>
      </c>
    </row>
    <row r="11" spans="1:2">
      <c r="A11" t="s">
        <v>203</v>
      </c>
    </row>
    <row r="12" spans="1:2">
      <c r="A12" t="s">
        <v>199</v>
      </c>
    </row>
    <row r="13" spans="1:2">
      <c r="A1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Marzo 2024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19252.294922143999</v>
      </c>
      <c r="G9" s="47">
        <f>VLOOKUP("Demanda transporte (b.c.)",Dat_01!A4:J29,4,FALSE)*100</f>
        <v>-0.38430021999999997</v>
      </c>
      <c r="H9" s="31">
        <f>VLOOKUP("Demanda transporte (b.c.)",Dat_01!A4:J29,5,FALSE)/1000</f>
        <v>59192.290165858998</v>
      </c>
      <c r="I9" s="47">
        <f>VLOOKUP("Demanda transporte (b.c.)",Dat_01!A4:J29,7,FALSE)*100</f>
        <v>-0.3783936</v>
      </c>
      <c r="J9" s="31">
        <f>VLOOKUP("Demanda transporte (b.c.)",Dat_01!A4:J29,8,FALSE)/1000</f>
        <v>229302.66364987098</v>
      </c>
      <c r="K9" s="47">
        <f>VLOOKUP("Demanda transporte (b.c.)",Dat_01!A4:J29,10,FALSE)*100</f>
        <v>-2.0163473999999999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-2.9010000000000002</v>
      </c>
      <c r="H12" s="43"/>
      <c r="I12" s="43">
        <f>Dat_01!H45*100</f>
        <v>-0.36099999999999999</v>
      </c>
      <c r="J12" s="43"/>
      <c r="K12" s="43">
        <f>Dat_01!L45*100</f>
        <v>-0.18099999999999999</v>
      </c>
    </row>
    <row r="13" spans="3:12">
      <c r="E13" s="34" t="s">
        <v>26</v>
      </c>
      <c r="F13" s="33"/>
      <c r="G13" s="43">
        <f>Dat_01!E45*100</f>
        <v>0.61899999999999999</v>
      </c>
      <c r="H13" s="43"/>
      <c r="I13" s="43">
        <f>Dat_01!I45*100</f>
        <v>-1.212</v>
      </c>
      <c r="J13" s="43"/>
      <c r="K13" s="43">
        <f>Dat_01!M45*100</f>
        <v>-0.77100000000000002</v>
      </c>
    </row>
    <row r="14" spans="3:12">
      <c r="E14" s="35" t="s">
        <v>5</v>
      </c>
      <c r="F14" s="36"/>
      <c r="G14" s="44">
        <f>Dat_01!F45*100</f>
        <v>1.8980000000000001</v>
      </c>
      <c r="H14" s="44"/>
      <c r="I14" s="44">
        <f>Dat_01!J45*100</f>
        <v>1.1950000000000001</v>
      </c>
      <c r="J14" s="44"/>
      <c r="K14" s="44">
        <f>Dat_01!N45*100</f>
        <v>-1.0640000000000001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C38" sqref="C38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Marzo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01/03/2024</v>
      </c>
      <c r="C7" s="99">
        <f>Dat_01!B52</f>
        <v>16.071000000000002</v>
      </c>
      <c r="D7" s="99">
        <f>Dat_01!C52</f>
        <v>10.941000000000001</v>
      </c>
      <c r="E7" s="99">
        <f>Dat_01!D52</f>
        <v>5.81</v>
      </c>
      <c r="F7" s="99">
        <f>Dat_01!H52</f>
        <v>5.9160000000000004</v>
      </c>
      <c r="G7" s="99">
        <f>Dat_01!G52</f>
        <v>15.2255263158</v>
      </c>
      <c r="H7" s="99">
        <f>Dat_01!E52</f>
        <v>5.5979999999999999</v>
      </c>
    </row>
    <row r="8" spans="1:16" ht="11.25" customHeight="1">
      <c r="A8" s="92">
        <v>2</v>
      </c>
      <c r="B8" s="98" t="str">
        <f>Dat_01!A53</f>
        <v>02/03/2024</v>
      </c>
      <c r="C8" s="99">
        <f>Dat_01!B53</f>
        <v>14.307</v>
      </c>
      <c r="D8" s="99">
        <f>Dat_01!C53</f>
        <v>9.968</v>
      </c>
      <c r="E8" s="99">
        <f>Dat_01!D53</f>
        <v>5.6289999999999996</v>
      </c>
      <c r="F8" s="99">
        <f>Dat_01!H53</f>
        <v>6.0932105263</v>
      </c>
      <c r="G8" s="99">
        <f>Dat_01!G53</f>
        <v>15.808157894700001</v>
      </c>
      <c r="H8" s="99">
        <f>Dat_01!E53</f>
        <v>6.8079999999999998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03/03/2024</v>
      </c>
      <c r="C9" s="99">
        <f>Dat_01!B54</f>
        <v>13.157</v>
      </c>
      <c r="D9" s="99">
        <f>Dat_01!C54</f>
        <v>9.0530000000000008</v>
      </c>
      <c r="E9" s="99">
        <f>Dat_01!D54</f>
        <v>4.9489999999999998</v>
      </c>
      <c r="F9" s="99">
        <f>Dat_01!H54</f>
        <v>6.6536842104999998</v>
      </c>
      <c r="G9" s="99">
        <f>Dat_01!G54</f>
        <v>15.7685789474</v>
      </c>
      <c r="H9" s="99">
        <f>Dat_01!E54</f>
        <v>7.8010000000000002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04/03/2024</v>
      </c>
      <c r="C10" s="99">
        <f>Dat_01!B55</f>
        <v>16.033000000000001</v>
      </c>
      <c r="D10" s="99">
        <f>Dat_01!C55</f>
        <v>11.089</v>
      </c>
      <c r="E10" s="99">
        <f>Dat_01!D55</f>
        <v>6.1449999999999996</v>
      </c>
      <c r="F10" s="99">
        <f>Dat_01!H55</f>
        <v>6.7367894737</v>
      </c>
      <c r="G10" s="99">
        <f>Dat_01!G55</f>
        <v>15.402631578899999</v>
      </c>
      <c r="H10" s="99">
        <f>Dat_01!E55</f>
        <v>8.5540000000000003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05/03/2024</v>
      </c>
      <c r="C11" s="99">
        <f>Dat_01!B56</f>
        <v>16.375</v>
      </c>
      <c r="D11" s="99">
        <f>Dat_01!C56</f>
        <v>11.257</v>
      </c>
      <c r="E11" s="99">
        <f>Dat_01!D56</f>
        <v>6.14</v>
      </c>
      <c r="F11" s="99">
        <f>Dat_01!H56</f>
        <v>6.2829473684000003</v>
      </c>
      <c r="G11" s="99">
        <f>Dat_01!G56</f>
        <v>14.814368421099999</v>
      </c>
      <c r="H11" s="99">
        <f>Dat_01!E56</f>
        <v>8.5749999999999993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06/03/2024</v>
      </c>
      <c r="C12" s="99">
        <f>Dat_01!B57</f>
        <v>16.920999999999999</v>
      </c>
      <c r="D12" s="99">
        <f>Dat_01!C57</f>
        <v>10.512</v>
      </c>
      <c r="E12" s="99">
        <f>Dat_01!D57</f>
        <v>4.1020000000000003</v>
      </c>
      <c r="F12" s="99">
        <f>Dat_01!H57</f>
        <v>6.3008421053000001</v>
      </c>
      <c r="G12" s="99">
        <f>Dat_01!G57</f>
        <v>14.9949473684</v>
      </c>
      <c r="H12" s="99">
        <f>Dat_01!E57</f>
        <v>11.115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07/03/2024</v>
      </c>
      <c r="C13" s="99">
        <f>Dat_01!B58</f>
        <v>15.836</v>
      </c>
      <c r="D13" s="99">
        <f>Dat_01!C58</f>
        <v>11.332000000000001</v>
      </c>
      <c r="E13" s="99">
        <f>Dat_01!D58</f>
        <v>6.8280000000000003</v>
      </c>
      <c r="F13" s="99">
        <f>Dat_01!H58</f>
        <v>6.1268421052999997</v>
      </c>
      <c r="G13" s="99">
        <f>Dat_01!G58</f>
        <v>15.8339473684</v>
      </c>
      <c r="H13" s="99">
        <f>Dat_01!E58</f>
        <v>13.516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08/03/2024</v>
      </c>
      <c r="C14" s="99">
        <f>Dat_01!B59</f>
        <v>14.39</v>
      </c>
      <c r="D14" s="99">
        <f>Dat_01!C59</f>
        <v>10.754</v>
      </c>
      <c r="E14" s="99">
        <f>Dat_01!D59</f>
        <v>7.1180000000000003</v>
      </c>
      <c r="F14" s="99">
        <f>Dat_01!H59</f>
        <v>6.1854736841999998</v>
      </c>
      <c r="G14" s="99">
        <f>Dat_01!G59</f>
        <v>16.440894736800001</v>
      </c>
      <c r="H14" s="99">
        <f>Dat_01!E59</f>
        <v>16.122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09/03/2024</v>
      </c>
      <c r="C15" s="99">
        <f>Dat_01!B60</f>
        <v>12.824999999999999</v>
      </c>
      <c r="D15" s="99">
        <f>Dat_01!C60</f>
        <v>9.9079999999999995</v>
      </c>
      <c r="E15" s="99">
        <f>Dat_01!D60</f>
        <v>6.99</v>
      </c>
      <c r="F15" s="99">
        <f>Dat_01!H60</f>
        <v>6.4866315789</v>
      </c>
      <c r="G15" s="99">
        <f>Dat_01!G60</f>
        <v>17.047526315799999</v>
      </c>
      <c r="H15" s="99">
        <f>Dat_01!E60</f>
        <v>16.552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10/03/2024</v>
      </c>
      <c r="C16" s="99">
        <f>Dat_01!B61</f>
        <v>15.368</v>
      </c>
      <c r="D16" s="99">
        <f>Dat_01!C61</f>
        <v>11.006</v>
      </c>
      <c r="E16" s="99">
        <f>Dat_01!D61</f>
        <v>6.6449999999999996</v>
      </c>
      <c r="F16" s="99">
        <f>Dat_01!H61</f>
        <v>6.4786315789</v>
      </c>
      <c r="G16" s="99">
        <f>Dat_01!G61</f>
        <v>17.396421052600001</v>
      </c>
      <c r="H16" s="99">
        <f>Dat_01!E61</f>
        <v>16.628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11/03/2024</v>
      </c>
      <c r="C17" s="99">
        <f>Dat_01!B62</f>
        <v>16.574000000000002</v>
      </c>
      <c r="D17" s="99">
        <f>Dat_01!C62</f>
        <v>11.956</v>
      </c>
      <c r="E17" s="99">
        <f>Dat_01!D62</f>
        <v>7.3380000000000001</v>
      </c>
      <c r="F17" s="99">
        <f>Dat_01!H62</f>
        <v>7.1225263158000001</v>
      </c>
      <c r="G17" s="99">
        <f>Dat_01!G62</f>
        <v>17.610210526300001</v>
      </c>
      <c r="H17" s="99">
        <f>Dat_01!E62</f>
        <v>17.782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12/03/2024</v>
      </c>
      <c r="C18" s="99">
        <f>Dat_01!B63</f>
        <v>18.116</v>
      </c>
      <c r="D18" s="99">
        <f>Dat_01!C63</f>
        <v>12.22</v>
      </c>
      <c r="E18" s="99">
        <f>Dat_01!D63</f>
        <v>6.3230000000000004</v>
      </c>
      <c r="F18" s="99">
        <f>Dat_01!H63</f>
        <v>7.2723684211000004</v>
      </c>
      <c r="G18" s="99">
        <f>Dat_01!G63</f>
        <v>17.3795263158</v>
      </c>
      <c r="H18" s="99">
        <f>Dat_01!E63</f>
        <v>17.439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13/03/2024</v>
      </c>
      <c r="C19" s="99">
        <f>Dat_01!B64</f>
        <v>19.524999999999999</v>
      </c>
      <c r="D19" s="99">
        <f>Dat_01!C64</f>
        <v>12.882</v>
      </c>
      <c r="E19" s="99">
        <f>Dat_01!D64</f>
        <v>6.24</v>
      </c>
      <c r="F19" s="99">
        <f>Dat_01!H64</f>
        <v>6.8224210526000002</v>
      </c>
      <c r="G19" s="99">
        <f>Dat_01!G64</f>
        <v>16.750052631599999</v>
      </c>
      <c r="H19" s="99">
        <f>Dat_01!E64</f>
        <v>16.669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14/03/2024</v>
      </c>
      <c r="C20" s="99">
        <f>Dat_01!B65</f>
        <v>19.245000000000001</v>
      </c>
      <c r="D20" s="99">
        <f>Dat_01!C65</f>
        <v>13.629</v>
      </c>
      <c r="E20" s="99">
        <f>Dat_01!D65</f>
        <v>8.0129999999999999</v>
      </c>
      <c r="F20" s="99">
        <f>Dat_01!H65</f>
        <v>6.4990526315999997</v>
      </c>
      <c r="G20" s="99">
        <f>Dat_01!G65</f>
        <v>17.2232631579</v>
      </c>
      <c r="H20" s="99">
        <f>Dat_01!E65</f>
        <v>14.676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15/03/2024</v>
      </c>
      <c r="C21" s="99">
        <f>Dat_01!B66</f>
        <v>20.303000000000001</v>
      </c>
      <c r="D21" s="99">
        <f>Dat_01!C66</f>
        <v>14.997999999999999</v>
      </c>
      <c r="E21" s="99">
        <f>Dat_01!D66</f>
        <v>9.6929999999999996</v>
      </c>
      <c r="F21" s="99">
        <f>Dat_01!H66</f>
        <v>6.8871578946999996</v>
      </c>
      <c r="G21" s="99">
        <f>Dat_01!G66</f>
        <v>17.631157894699999</v>
      </c>
      <c r="H21" s="99">
        <f>Dat_01!E66</f>
        <v>14.282999999999999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16/03/2024</v>
      </c>
      <c r="C22" s="99">
        <f>Dat_01!B67</f>
        <v>21.41</v>
      </c>
      <c r="D22" s="99">
        <f>Dat_01!C67</f>
        <v>15.532999999999999</v>
      </c>
      <c r="E22" s="99">
        <f>Dat_01!D67</f>
        <v>9.6560000000000006</v>
      </c>
      <c r="F22" s="99">
        <f>Dat_01!H67</f>
        <v>6.9067894737</v>
      </c>
      <c r="G22" s="99">
        <f>Dat_01!G67</f>
        <v>17.469263157899999</v>
      </c>
      <c r="H22" s="99">
        <f>Dat_01!E67</f>
        <v>14.946999999999999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17/03/2024</v>
      </c>
      <c r="C23" s="99">
        <f>Dat_01!B68</f>
        <v>21.754000000000001</v>
      </c>
      <c r="D23" s="99">
        <f>Dat_01!C68</f>
        <v>16.55</v>
      </c>
      <c r="E23" s="99">
        <f>Dat_01!D68</f>
        <v>11.347</v>
      </c>
      <c r="F23" s="99">
        <f>Dat_01!H68</f>
        <v>7.3372105262999998</v>
      </c>
      <c r="G23" s="99">
        <f>Dat_01!G68</f>
        <v>17.254315789500001</v>
      </c>
      <c r="H23" s="99">
        <f>Dat_01!E68</f>
        <v>14.301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18/03/2024</v>
      </c>
      <c r="C24" s="99">
        <f>Dat_01!B69</f>
        <v>21.797999999999998</v>
      </c>
      <c r="D24" s="99">
        <f>Dat_01!C69</f>
        <v>16.347000000000001</v>
      </c>
      <c r="E24" s="99">
        <f>Dat_01!D69</f>
        <v>10.895</v>
      </c>
      <c r="F24" s="99">
        <f>Dat_01!H69</f>
        <v>7.5519999999999996</v>
      </c>
      <c r="G24" s="99">
        <f>Dat_01!G69</f>
        <v>16.655105263199999</v>
      </c>
      <c r="H24" s="99">
        <f>Dat_01!E69</f>
        <v>13.834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19/03/2024</v>
      </c>
      <c r="C25" s="99">
        <f>Dat_01!B70</f>
        <v>21.670999999999999</v>
      </c>
      <c r="D25" s="99">
        <f>Dat_01!C70</f>
        <v>16.681000000000001</v>
      </c>
      <c r="E25" s="99">
        <f>Dat_01!D70</f>
        <v>11.691000000000001</v>
      </c>
      <c r="F25" s="99">
        <f>Dat_01!H70</f>
        <v>7.5473157894999998</v>
      </c>
      <c r="G25" s="99">
        <f>Dat_01!G70</f>
        <v>16.665473684199998</v>
      </c>
      <c r="H25" s="99">
        <f>Dat_01!E70</f>
        <v>13.635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20/03/2024</v>
      </c>
      <c r="C26" s="99">
        <f>Dat_01!B71</f>
        <v>20.381</v>
      </c>
      <c r="D26" s="99">
        <f>Dat_01!C71</f>
        <v>16.082999999999998</v>
      </c>
      <c r="E26" s="99">
        <f>Dat_01!D71</f>
        <v>11.784000000000001</v>
      </c>
      <c r="F26" s="99">
        <f>Dat_01!H71</f>
        <v>7.4524736842000001</v>
      </c>
      <c r="G26" s="99">
        <f>Dat_01!G71</f>
        <v>16.462526315800002</v>
      </c>
      <c r="H26" s="99">
        <f>Dat_01!E71</f>
        <v>13.738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21/03/2024</v>
      </c>
      <c r="C27" s="99">
        <f>Dat_01!B72</f>
        <v>21.693999999999999</v>
      </c>
      <c r="D27" s="99">
        <f>Dat_01!C72</f>
        <v>16.789000000000001</v>
      </c>
      <c r="E27" s="99">
        <f>Dat_01!D72</f>
        <v>11.882999999999999</v>
      </c>
      <c r="F27" s="99">
        <f>Dat_01!H72</f>
        <v>7.1764210526000003</v>
      </c>
      <c r="G27" s="99">
        <f>Dat_01!G72</f>
        <v>16.030789473700001</v>
      </c>
      <c r="H27" s="99">
        <f>Dat_01!E72</f>
        <v>14.14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22/03/2024</v>
      </c>
      <c r="C28" s="99">
        <f>Dat_01!B73</f>
        <v>23.759</v>
      </c>
      <c r="D28" s="99">
        <f>Dat_01!C73</f>
        <v>18.094999999999999</v>
      </c>
      <c r="E28" s="99">
        <f>Dat_01!D73</f>
        <v>12.432</v>
      </c>
      <c r="F28" s="99">
        <f>Dat_01!H73</f>
        <v>7.2598421052999997</v>
      </c>
      <c r="G28" s="99">
        <f>Dat_01!G73</f>
        <v>16.220894736799998</v>
      </c>
      <c r="H28" s="99">
        <f>Dat_01!E73</f>
        <v>14.474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23/03/2024</v>
      </c>
      <c r="C29" s="99">
        <f>Dat_01!B74</f>
        <v>21.379000000000001</v>
      </c>
      <c r="D29" s="99">
        <f>Dat_01!C74</f>
        <v>16.672000000000001</v>
      </c>
      <c r="E29" s="99">
        <f>Dat_01!D74</f>
        <v>11.965999999999999</v>
      </c>
      <c r="F29" s="99">
        <f>Dat_01!H74</f>
        <v>6.7418421052999999</v>
      </c>
      <c r="G29" s="99">
        <f>Dat_01!G74</f>
        <v>16.579736842100001</v>
      </c>
      <c r="H29" s="99">
        <f>Dat_01!E74</f>
        <v>15.63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24/03/2024</v>
      </c>
      <c r="C30" s="99">
        <f>Dat_01!B75</f>
        <v>19.184999999999999</v>
      </c>
      <c r="D30" s="99">
        <f>Dat_01!C75</f>
        <v>14.823</v>
      </c>
      <c r="E30" s="99">
        <f>Dat_01!D75</f>
        <v>10.46</v>
      </c>
      <c r="F30" s="99">
        <f>Dat_01!H75</f>
        <v>7.3645263158000001</v>
      </c>
      <c r="G30" s="99">
        <f>Dat_01!G75</f>
        <v>17.008473684199998</v>
      </c>
      <c r="H30" s="99">
        <f>Dat_01!E75</f>
        <v>15.913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25/03/2024</v>
      </c>
      <c r="C31" s="99">
        <f>Dat_01!B76</f>
        <v>15.382</v>
      </c>
      <c r="D31" s="99">
        <f>Dat_01!C76</f>
        <v>12.346</v>
      </c>
      <c r="E31" s="99">
        <f>Dat_01!D76</f>
        <v>9.3089999999999993</v>
      </c>
      <c r="F31" s="99">
        <f>Dat_01!H76</f>
        <v>7.5161052632000001</v>
      </c>
      <c r="G31" s="99">
        <f>Dat_01!G76</f>
        <v>16.895210526300001</v>
      </c>
      <c r="H31" s="99">
        <f>Dat_01!E76</f>
        <v>15.237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26/03/2024</v>
      </c>
      <c r="C32" s="99">
        <f>Dat_01!B77</f>
        <v>13.941000000000001</v>
      </c>
      <c r="D32" s="99">
        <f>Dat_01!C77</f>
        <v>10.061999999999999</v>
      </c>
      <c r="E32" s="99">
        <f>Dat_01!D77</f>
        <v>6.1829999999999998</v>
      </c>
      <c r="F32" s="99">
        <f>Dat_01!H77</f>
        <v>7.5906315789000001</v>
      </c>
      <c r="G32" s="99">
        <f>Dat_01!G77</f>
        <v>17.3551578947</v>
      </c>
      <c r="H32" s="99">
        <f>Dat_01!E77</f>
        <v>16.594000000000001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27/03/2024</v>
      </c>
      <c r="C33" s="99">
        <f>Dat_01!B78</f>
        <v>16.931999999999999</v>
      </c>
      <c r="D33" s="99">
        <f>Dat_01!C78</f>
        <v>11.752000000000001</v>
      </c>
      <c r="E33" s="99">
        <f>Dat_01!D78</f>
        <v>6.5720000000000001</v>
      </c>
      <c r="F33" s="99">
        <f>Dat_01!H78</f>
        <v>8.0060000000000002</v>
      </c>
      <c r="G33" s="99">
        <f>Dat_01!G78</f>
        <v>17.596263157900001</v>
      </c>
      <c r="H33" s="99">
        <f>Dat_01!E78</f>
        <v>14.571999999999999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28/03/2024</v>
      </c>
      <c r="C34" s="99">
        <f>Dat_01!B79</f>
        <v>18.594999999999999</v>
      </c>
      <c r="D34" s="99">
        <f>Dat_01!C79</f>
        <v>14.365</v>
      </c>
      <c r="E34" s="99">
        <f>Dat_01!D79</f>
        <v>10.135999999999999</v>
      </c>
      <c r="F34" s="99">
        <f>Dat_01!H79</f>
        <v>8.0800526315999992</v>
      </c>
      <c r="G34" s="99">
        <f>Dat_01!G79</f>
        <v>18.2866315789</v>
      </c>
      <c r="H34" s="99">
        <f>Dat_01!E79</f>
        <v>15.246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29/03/2024</v>
      </c>
      <c r="C35" s="99">
        <f>Dat_01!B80</f>
        <v>16.510000000000002</v>
      </c>
      <c r="D35" s="99">
        <f>Dat_01!C80</f>
        <v>12.637</v>
      </c>
      <c r="E35" s="99">
        <f>Dat_01!D80</f>
        <v>8.7650000000000006</v>
      </c>
      <c r="F35" s="99">
        <f>Dat_01!H80</f>
        <v>8.6271052632000007</v>
      </c>
      <c r="G35" s="99">
        <f>Dat_01!G80</f>
        <v>18.4547894737</v>
      </c>
      <c r="H35" s="99">
        <f>Dat_01!E80</f>
        <v>17.327999999999999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30/03/2024</v>
      </c>
      <c r="C36" s="99">
        <f>Dat_01!B81</f>
        <v>15.414</v>
      </c>
      <c r="D36" s="99">
        <f>Dat_01!C81</f>
        <v>11.454000000000001</v>
      </c>
      <c r="E36" s="99">
        <f>Dat_01!D81</f>
        <v>7.4930000000000003</v>
      </c>
      <c r="F36" s="99">
        <f>Dat_01!H81</f>
        <v>8.8446315788999996</v>
      </c>
      <c r="G36" s="99">
        <f>Dat_01!G81</f>
        <v>18.354894736799999</v>
      </c>
      <c r="H36" s="99">
        <f>Dat_01!E81</f>
        <v>17.253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31/03/2024</v>
      </c>
      <c r="C37" s="99">
        <f>Dat_01!B82</f>
        <v>14.558</v>
      </c>
      <c r="D37" s="99">
        <f>Dat_01!C82</f>
        <v>11.029</v>
      </c>
      <c r="E37" s="99">
        <f>Dat_01!D82</f>
        <v>7.5</v>
      </c>
      <c r="F37" s="99">
        <f>Dat_01!H82</f>
        <v>8.5558421053</v>
      </c>
      <c r="G37" s="99">
        <f>Dat_01!G82</f>
        <v>17.854368421099998</v>
      </c>
      <c r="H37" s="99">
        <f>Dat_01!E82</f>
        <v>18.059999999999999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17.72287096774194</v>
      </c>
      <c r="D38" s="101">
        <f t="shared" si="0"/>
        <v>12.991064516129033</v>
      </c>
      <c r="E38" s="101">
        <f t="shared" si="0"/>
        <v>8.2591935483870955</v>
      </c>
      <c r="F38" s="101">
        <f t="shared" si="0"/>
        <v>7.1104312393903228</v>
      </c>
      <c r="G38" s="101">
        <f t="shared" si="0"/>
        <v>16.78939049235484</v>
      </c>
      <c r="H38" s="101">
        <f t="shared" si="0"/>
        <v>14.097419354838708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19326.566961938999</v>
      </c>
    </row>
    <row r="50" spans="1:3" ht="11.25" customHeight="1">
      <c r="A50" s="103" t="s">
        <v>94</v>
      </c>
      <c r="B50" s="98">
        <v>42855</v>
      </c>
      <c r="C50" s="104">
        <f>Dat_01!B102</f>
        <v>17064.273372231</v>
      </c>
    </row>
    <row r="51" spans="1:3" ht="11.25" customHeight="1">
      <c r="A51" s="103" t="s">
        <v>87</v>
      </c>
      <c r="B51" s="98">
        <v>42886</v>
      </c>
      <c r="C51" s="104">
        <f>Dat_01!B103</f>
        <v>17918.510966862999</v>
      </c>
    </row>
    <row r="52" spans="1:3" ht="11.25" customHeight="1">
      <c r="A52" s="103" t="s">
        <v>94</v>
      </c>
      <c r="B52" s="98">
        <v>42916</v>
      </c>
      <c r="C52" s="104">
        <f>Dat_01!B104</f>
        <v>18523.934775951999</v>
      </c>
    </row>
    <row r="53" spans="1:3" ht="11.25" customHeight="1">
      <c r="A53" s="103" t="s">
        <v>86</v>
      </c>
      <c r="B53" s="98">
        <v>42947</v>
      </c>
      <c r="C53" s="104">
        <f>Dat_01!B105</f>
        <v>21121.754698133998</v>
      </c>
    </row>
    <row r="54" spans="1:3" ht="11.25" customHeight="1">
      <c r="A54" s="103" t="s">
        <v>86</v>
      </c>
      <c r="B54" s="98">
        <v>42978</v>
      </c>
      <c r="C54" s="104">
        <f>Dat_01!B106</f>
        <v>20110.671609336001</v>
      </c>
    </row>
    <row r="55" spans="1:3" ht="11.25" customHeight="1">
      <c r="A55" s="103" t="s">
        <v>87</v>
      </c>
      <c r="B55" s="98">
        <v>43008</v>
      </c>
      <c r="C55" s="104">
        <f>Dat_01!B107</f>
        <v>18233.741216975999</v>
      </c>
    </row>
    <row r="56" spans="1:3" ht="11.25" customHeight="1">
      <c r="A56" s="103" t="s">
        <v>88</v>
      </c>
      <c r="B56" s="98">
        <v>43039</v>
      </c>
      <c r="C56" s="104">
        <f>Dat_01!B108</f>
        <v>18431.766095977</v>
      </c>
    </row>
    <row r="57" spans="1:3" ht="11.25" customHeight="1">
      <c r="A57" s="103" t="s">
        <v>89</v>
      </c>
      <c r="B57" s="98">
        <v>43069</v>
      </c>
      <c r="C57" s="104">
        <f>Dat_01!B109</f>
        <v>18787.999116863</v>
      </c>
    </row>
    <row r="58" spans="1:3" ht="11.25" customHeight="1">
      <c r="A58" s="103" t="s">
        <v>90</v>
      </c>
      <c r="B58" s="98">
        <v>43100</v>
      </c>
      <c r="C58" s="104">
        <f>Dat_01!B110</f>
        <v>19917.72163168</v>
      </c>
    </row>
    <row r="59" spans="1:3" ht="11.25" customHeight="1">
      <c r="A59" s="103" t="s">
        <v>91</v>
      </c>
      <c r="B59" s="98">
        <v>43131</v>
      </c>
      <c r="C59" s="104">
        <f>Dat_01!B111</f>
        <v>20909.773549843001</v>
      </c>
    </row>
    <row r="60" spans="1:3" ht="11.25" customHeight="1">
      <c r="A60" s="103" t="s">
        <v>92</v>
      </c>
      <c r="B60" s="98">
        <v>43159</v>
      </c>
      <c r="C60" s="104">
        <f>Dat_01!B112</f>
        <v>19030.221693872001</v>
      </c>
    </row>
    <row r="61" spans="1:3" ht="11.25" customHeight="1">
      <c r="A61" s="103" t="s">
        <v>93</v>
      </c>
      <c r="B61" s="98">
        <v>43190</v>
      </c>
      <c r="C61" s="104">
        <f>Dat_01!B113</f>
        <v>19252.294922143999</v>
      </c>
    </row>
    <row r="62" spans="1:3" ht="11.25" customHeight="1">
      <c r="A62" s="103" t="s">
        <v>94</v>
      </c>
      <c r="B62" s="98">
        <v>43220</v>
      </c>
      <c r="C62" s="104">
        <f>Dat_01!B114</f>
        <v>5366.8915999999999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01/03/2024</v>
      </c>
      <c r="C70" s="104">
        <f>Dat_01!B129</f>
        <v>33516.796000000002</v>
      </c>
      <c r="D70" s="104">
        <f>Dat_01!D129</f>
        <v>683.33962753599997</v>
      </c>
    </row>
    <row r="71" spans="1:4" ht="11.25" customHeight="1">
      <c r="A71" s="92">
        <v>2</v>
      </c>
      <c r="B71" s="98" t="str">
        <f>Dat_01!A130</f>
        <v>02/03/2024</v>
      </c>
      <c r="C71" s="104">
        <f>Dat_01!B130</f>
        <v>30259.713</v>
      </c>
      <c r="D71" s="104">
        <f>Dat_01!D130</f>
        <v>621.97443399999997</v>
      </c>
    </row>
    <row r="72" spans="1:4" ht="11.25" customHeight="1">
      <c r="A72" s="92">
        <v>3</v>
      </c>
      <c r="B72" s="98" t="str">
        <f>Dat_01!A131</f>
        <v>03/03/2024</v>
      </c>
      <c r="C72" s="104">
        <f>Dat_01!B131</f>
        <v>30524.323</v>
      </c>
      <c r="D72" s="104">
        <f>Dat_01!D131</f>
        <v>579.23274860799995</v>
      </c>
    </row>
    <row r="73" spans="1:4" ht="11.25" customHeight="1">
      <c r="A73" s="92">
        <v>4</v>
      </c>
      <c r="B73" s="98" t="str">
        <f>Dat_01!A132</f>
        <v>04/03/2024</v>
      </c>
      <c r="C73" s="104">
        <f>Dat_01!B132</f>
        <v>35136.487000000001</v>
      </c>
      <c r="D73" s="104">
        <f>Dat_01!D132</f>
        <v>689.07788807999998</v>
      </c>
    </row>
    <row r="74" spans="1:4" ht="11.25" customHeight="1">
      <c r="A74" s="92">
        <v>5</v>
      </c>
      <c r="B74" s="98" t="str">
        <f>Dat_01!A133</f>
        <v>05/03/2024</v>
      </c>
      <c r="C74" s="104">
        <f>Dat_01!B133</f>
        <v>34072.911</v>
      </c>
      <c r="D74" s="104">
        <f>Dat_01!D133</f>
        <v>675.93722710400004</v>
      </c>
    </row>
    <row r="75" spans="1:4" ht="11.25" customHeight="1">
      <c r="A75" s="92">
        <v>6</v>
      </c>
      <c r="B75" s="98" t="str">
        <f>Dat_01!A134</f>
        <v>06/03/2024</v>
      </c>
      <c r="C75" s="104">
        <f>Dat_01!B134</f>
        <v>34265.201000000001</v>
      </c>
      <c r="D75" s="104">
        <f>Dat_01!D134</f>
        <v>682.70782014400004</v>
      </c>
    </row>
    <row r="76" spans="1:4" ht="11.25" customHeight="1">
      <c r="A76" s="92">
        <v>7</v>
      </c>
      <c r="B76" s="98" t="str">
        <f>Dat_01!A135</f>
        <v>07/03/2024</v>
      </c>
      <c r="C76" s="104">
        <f>Dat_01!B135</f>
        <v>35043.402000000002</v>
      </c>
      <c r="D76" s="104">
        <f>Dat_01!D135</f>
        <v>698.23672374399996</v>
      </c>
    </row>
    <row r="77" spans="1:4" ht="11.25" customHeight="1">
      <c r="A77" s="92">
        <v>8</v>
      </c>
      <c r="B77" s="98" t="str">
        <f>Dat_01!A136</f>
        <v>08/03/2024</v>
      </c>
      <c r="C77" s="104">
        <f>Dat_01!B136</f>
        <v>34067.976000000002</v>
      </c>
      <c r="D77" s="104">
        <f>Dat_01!D136</f>
        <v>701.06086204799999</v>
      </c>
    </row>
    <row r="78" spans="1:4" ht="11.25" customHeight="1">
      <c r="A78" s="92">
        <v>9</v>
      </c>
      <c r="B78" s="98" t="str">
        <f>Dat_01!A137</f>
        <v>09/03/2024</v>
      </c>
      <c r="C78" s="104">
        <f>Dat_01!B137</f>
        <v>30893.49</v>
      </c>
      <c r="D78" s="104">
        <f>Dat_01!D137</f>
        <v>644.109499024</v>
      </c>
    </row>
    <row r="79" spans="1:4" ht="11.25" customHeight="1">
      <c r="A79" s="92">
        <v>10</v>
      </c>
      <c r="B79" s="98" t="str">
        <f>Dat_01!A138</f>
        <v>10/03/2024</v>
      </c>
      <c r="C79" s="104">
        <f>Dat_01!B138</f>
        <v>30343.698</v>
      </c>
      <c r="D79" s="104">
        <f>Dat_01!D138</f>
        <v>582.06176266399996</v>
      </c>
    </row>
    <row r="80" spans="1:4" ht="11.25" customHeight="1">
      <c r="A80" s="92">
        <v>11</v>
      </c>
      <c r="B80" s="98" t="str">
        <f>Dat_01!A139</f>
        <v>11/03/2024</v>
      </c>
      <c r="C80" s="104">
        <f>Dat_01!B139</f>
        <v>34363.49</v>
      </c>
      <c r="D80" s="104">
        <f>Dat_01!D139</f>
        <v>669.23041943199996</v>
      </c>
    </row>
    <row r="81" spans="1:4" ht="11.25" customHeight="1">
      <c r="A81" s="92">
        <v>12</v>
      </c>
      <c r="B81" s="98" t="str">
        <f>Dat_01!A140</f>
        <v>12/03/2024</v>
      </c>
      <c r="C81" s="104">
        <f>Dat_01!B140</f>
        <v>33837.870999999999</v>
      </c>
      <c r="D81" s="104">
        <f>Dat_01!D140</f>
        <v>667.32159883199995</v>
      </c>
    </row>
    <row r="82" spans="1:4" ht="11.25" customHeight="1">
      <c r="A82" s="92">
        <v>13</v>
      </c>
      <c r="B82" s="98" t="str">
        <f>Dat_01!A141</f>
        <v>13/03/2024</v>
      </c>
      <c r="C82" s="104">
        <f>Dat_01!B141</f>
        <v>33612.182000000001</v>
      </c>
      <c r="D82" s="104">
        <f>Dat_01!D141</f>
        <v>667.68972689600002</v>
      </c>
    </row>
    <row r="83" spans="1:4" ht="11.25" customHeight="1">
      <c r="A83" s="92">
        <v>14</v>
      </c>
      <c r="B83" s="98" t="str">
        <f>Dat_01!A142</f>
        <v>14/03/2024</v>
      </c>
      <c r="C83" s="104">
        <f>Dat_01!B142</f>
        <v>33341.197</v>
      </c>
      <c r="D83" s="104">
        <f>Dat_01!D142</f>
        <v>667.51987500799999</v>
      </c>
    </row>
    <row r="84" spans="1:4" ht="11.25" customHeight="1">
      <c r="A84" s="92">
        <v>15</v>
      </c>
      <c r="B84" s="98" t="str">
        <f>Dat_01!A143</f>
        <v>15/03/2024</v>
      </c>
      <c r="C84" s="104">
        <f>Dat_01!B143</f>
        <v>31287.544999999998</v>
      </c>
      <c r="D84" s="104">
        <f>Dat_01!D143</f>
        <v>649.44471342400004</v>
      </c>
    </row>
    <row r="85" spans="1:4" ht="11.25" customHeight="1">
      <c r="A85" s="92">
        <v>16</v>
      </c>
      <c r="B85" s="98" t="str">
        <f>Dat_01!A144</f>
        <v>16/03/2024</v>
      </c>
      <c r="C85" s="104">
        <f>Dat_01!B144</f>
        <v>27576.9</v>
      </c>
      <c r="D85" s="104">
        <f>Dat_01!D144</f>
        <v>572.28855923200001</v>
      </c>
    </row>
    <row r="86" spans="1:4" ht="11.25" customHeight="1">
      <c r="A86" s="92">
        <v>17</v>
      </c>
      <c r="B86" s="98" t="str">
        <f>Dat_01!A145</f>
        <v>17/03/2024</v>
      </c>
      <c r="C86" s="104">
        <f>Dat_01!B145</f>
        <v>27010.458999999999</v>
      </c>
      <c r="D86" s="104">
        <f>Dat_01!D145</f>
        <v>526.58360103200005</v>
      </c>
    </row>
    <row r="87" spans="1:4" ht="11.25" customHeight="1">
      <c r="A87" s="92">
        <v>18</v>
      </c>
      <c r="B87" s="98" t="str">
        <f>Dat_01!A146</f>
        <v>18/03/2024</v>
      </c>
      <c r="C87" s="104">
        <f>Dat_01!B146</f>
        <v>30930.952000000001</v>
      </c>
      <c r="D87" s="104">
        <f>Dat_01!D146</f>
        <v>609.30597367200005</v>
      </c>
    </row>
    <row r="88" spans="1:4" ht="11.25" customHeight="1">
      <c r="A88" s="92">
        <v>19</v>
      </c>
      <c r="B88" s="98" t="str">
        <f>Dat_01!A147</f>
        <v>19/03/2024</v>
      </c>
      <c r="C88" s="104">
        <f>Dat_01!B147</f>
        <v>30022.556</v>
      </c>
      <c r="D88" s="104">
        <f>Dat_01!D147</f>
        <v>603.07443652799998</v>
      </c>
    </row>
    <row r="89" spans="1:4" ht="11.25" customHeight="1">
      <c r="A89" s="92">
        <v>20</v>
      </c>
      <c r="B89" s="98" t="str">
        <f>Dat_01!A148</f>
        <v>20/03/2024</v>
      </c>
      <c r="C89" s="104">
        <f>Dat_01!B148</f>
        <v>31543.526999999998</v>
      </c>
      <c r="D89" s="104">
        <f>Dat_01!D148</f>
        <v>631.41463000800002</v>
      </c>
    </row>
    <row r="90" spans="1:4" ht="11.25" customHeight="1">
      <c r="A90" s="92">
        <v>21</v>
      </c>
      <c r="B90" s="98" t="str">
        <f>Dat_01!A149</f>
        <v>21/03/2024</v>
      </c>
      <c r="C90" s="104">
        <f>Dat_01!B149</f>
        <v>31887.678</v>
      </c>
      <c r="D90" s="104">
        <f>Dat_01!D149</f>
        <v>634.70749114399996</v>
      </c>
    </row>
    <row r="91" spans="1:4" ht="11.25" customHeight="1">
      <c r="A91" s="92">
        <v>22</v>
      </c>
      <c r="B91" s="98" t="str">
        <f>Dat_01!A150</f>
        <v>22/03/2024</v>
      </c>
      <c r="C91" s="104">
        <f>Dat_01!B150</f>
        <v>30400.611000000001</v>
      </c>
      <c r="D91" s="104">
        <f>Dat_01!D150</f>
        <v>627.94826132799994</v>
      </c>
    </row>
    <row r="92" spans="1:4" ht="11.25" customHeight="1">
      <c r="A92" s="92">
        <v>23</v>
      </c>
      <c r="B92" s="98" t="str">
        <f>Dat_01!A151</f>
        <v>23/03/2024</v>
      </c>
      <c r="C92" s="104">
        <f>Dat_01!B151</f>
        <v>26979.148000000001</v>
      </c>
      <c r="D92" s="104">
        <f>Dat_01!D151</f>
        <v>557.51495629600004</v>
      </c>
    </row>
    <row r="93" spans="1:4" ht="11.25" customHeight="1">
      <c r="A93" s="92">
        <v>24</v>
      </c>
      <c r="B93" s="98" t="str">
        <f>Dat_01!A152</f>
        <v>24/03/2024</v>
      </c>
      <c r="C93" s="104">
        <f>Dat_01!B152</f>
        <v>26328.521000000001</v>
      </c>
      <c r="D93" s="104">
        <f>Dat_01!D152</f>
        <v>519.27536546399995</v>
      </c>
    </row>
    <row r="94" spans="1:4" ht="11.25" customHeight="1">
      <c r="A94" s="92">
        <v>25</v>
      </c>
      <c r="B94" s="98" t="str">
        <f>Dat_01!A153</f>
        <v>25/03/2024</v>
      </c>
      <c r="C94" s="104">
        <f>Dat_01!B153</f>
        <v>31419.874</v>
      </c>
      <c r="D94" s="104">
        <f>Dat_01!D153</f>
        <v>638.19632904800005</v>
      </c>
    </row>
    <row r="95" spans="1:4" ht="11.25" customHeight="1">
      <c r="A95" s="92">
        <v>26</v>
      </c>
      <c r="B95" s="98" t="str">
        <f>Dat_01!A154</f>
        <v>26/03/2024</v>
      </c>
      <c r="C95" s="104">
        <f>Dat_01!B154</f>
        <v>32692.834999999999</v>
      </c>
      <c r="D95" s="104">
        <f>Dat_01!D154</f>
        <v>650.39177250399996</v>
      </c>
    </row>
    <row r="96" spans="1:4" ht="11.25" customHeight="1">
      <c r="A96" s="92">
        <v>27</v>
      </c>
      <c r="B96" s="98" t="str">
        <f>Dat_01!A155</f>
        <v>27/03/2024</v>
      </c>
      <c r="C96" s="104">
        <f>Dat_01!B155</f>
        <v>31331.758000000002</v>
      </c>
      <c r="D96" s="104">
        <f>Dat_01!D155</f>
        <v>645.36923851200004</v>
      </c>
    </row>
    <row r="97" spans="1:9" ht="11.25" customHeight="1">
      <c r="A97" s="92">
        <v>28</v>
      </c>
      <c r="B97" s="98" t="str">
        <f>Dat_01!A156</f>
        <v>28/03/2024</v>
      </c>
      <c r="C97" s="104">
        <f>Dat_01!B156</f>
        <v>27954.66044</v>
      </c>
      <c r="D97" s="104">
        <f>Dat_01!D156</f>
        <v>570.81078029599996</v>
      </c>
    </row>
    <row r="98" spans="1:9" ht="11.25" customHeight="1">
      <c r="A98" s="92">
        <v>29</v>
      </c>
      <c r="B98" s="98" t="str">
        <f>Dat_01!A157</f>
        <v>29/03/2024</v>
      </c>
      <c r="C98" s="104">
        <f>Dat_01!B157</f>
        <v>26107.31</v>
      </c>
      <c r="D98" s="104">
        <f>Dat_01!D157</f>
        <v>527.774816504</v>
      </c>
    </row>
    <row r="99" spans="1:9" ht="11.25" customHeight="1">
      <c r="A99" s="92">
        <v>30</v>
      </c>
      <c r="B99" s="98" t="str">
        <f>Dat_01!A158</f>
        <v>30/03/2024</v>
      </c>
      <c r="C99" s="104">
        <f>Dat_01!B158</f>
        <v>27457.853503999999</v>
      </c>
      <c r="D99" s="104">
        <f>Dat_01!D158</f>
        <v>542.09118952799997</v>
      </c>
    </row>
    <row r="100" spans="1:9" ht="11.25" customHeight="1">
      <c r="A100" s="92">
        <v>31</v>
      </c>
      <c r="B100" s="98" t="str">
        <f>Dat_01!A159</f>
        <v>31/03/2024</v>
      </c>
      <c r="C100" s="104">
        <f>Dat_01!B159</f>
        <v>28140.476999999999</v>
      </c>
      <c r="D100" s="104">
        <f>Dat_01!D159</f>
        <v>516.60259450399997</v>
      </c>
    </row>
    <row r="101" spans="1:9" ht="11.25" customHeight="1">
      <c r="A101" s="92"/>
      <c r="B101" s="100" t="s">
        <v>96</v>
      </c>
      <c r="C101" s="107">
        <f>MAX(C70:C100)</f>
        <v>35136.487000000001</v>
      </c>
      <c r="D101" s="107">
        <f>MAX(D70:D100)</f>
        <v>701.06086204799999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0</v>
      </c>
      <c r="D108" s="110">
        <f>Dat_01!B174</f>
        <v>38272</v>
      </c>
      <c r="E108" s="110"/>
      <c r="F108" s="111">
        <f>Dat_01!D186</f>
        <v>0</v>
      </c>
      <c r="G108" s="111" t="str">
        <f>Dat_01!E186</f>
        <v>9 enero (20:56 h)</v>
      </c>
    </row>
    <row r="109" spans="1:9" ht="11.25" customHeight="1">
      <c r="B109" s="112" t="str">
        <f>Dat_01!A187</f>
        <v>mar-24</v>
      </c>
      <c r="C109" s="113">
        <f>Dat_01!B166</f>
        <v>35636</v>
      </c>
      <c r="D109" s="113"/>
      <c r="E109" s="113"/>
      <c r="F109" s="114" t="str">
        <f>Dat_01!D187</f>
        <v/>
      </c>
      <c r="G109" s="114" t="str">
        <f>Dat_01!E187</f>
        <v>4 marzo (20:37 h)</v>
      </c>
      <c r="H109" s="128">
        <f>Dat_01!D166</f>
        <v>37681</v>
      </c>
      <c r="I109" s="130">
        <f>(C109/H109-1)*100</f>
        <v>-5.4271383455853028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8" t="str">
        <f>Dat_01!A33</f>
        <v>Marzo 2023</v>
      </c>
      <c r="C113" s="99">
        <f>Dat_01!C33*100</f>
        <v>-4.7440000000000007</v>
      </c>
      <c r="D113" s="99">
        <f>Dat_01!D33*100</f>
        <v>-6.2E-2</v>
      </c>
      <c r="E113" s="99">
        <f>Dat_01!E33*100</f>
        <v>-2.157</v>
      </c>
      <c r="F113" s="99">
        <f>Dat_01!F33*100</f>
        <v>-2.5250000000000004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Abril 2023</v>
      </c>
      <c r="C114" s="99">
        <f>Dat_01!C34*100</f>
        <v>-7.5069999999999997</v>
      </c>
      <c r="D114" s="99">
        <f>Dat_01!D34*100</f>
        <v>-0.65700000000000003</v>
      </c>
      <c r="E114" s="99">
        <f>Dat_01!E34*100</f>
        <v>-1.377</v>
      </c>
      <c r="F114" s="99">
        <f>Dat_01!F34*100</f>
        <v>-5.4729999999999999</v>
      </c>
    </row>
    <row r="115" spans="1:6" ht="11.25" customHeight="1">
      <c r="A115" s="103" t="str">
        <f t="shared" si="1"/>
        <v>M</v>
      </c>
      <c r="B115" s="98" t="str">
        <f>Dat_01!A35</f>
        <v>Mayo 2023</v>
      </c>
      <c r="C115" s="99">
        <f>Dat_01!C35*100</f>
        <v>-6.17</v>
      </c>
      <c r="D115" s="99">
        <f>Dat_01!D35*100</f>
        <v>0.10200000000000001</v>
      </c>
      <c r="E115" s="99">
        <f>Dat_01!E35*100</f>
        <v>-1.92</v>
      </c>
      <c r="F115" s="99">
        <f>Dat_01!F35*100</f>
        <v>-4.3520000000000003</v>
      </c>
    </row>
    <row r="116" spans="1:6" ht="11.25" customHeight="1">
      <c r="A116" s="103" t="str">
        <f t="shared" si="1"/>
        <v>J</v>
      </c>
      <c r="B116" s="98" t="str">
        <f>Dat_01!A36</f>
        <v>Junio 2023</v>
      </c>
      <c r="C116" s="99">
        <f>Dat_01!C36*100</f>
        <v>-7.5129999999999999</v>
      </c>
      <c r="D116" s="99">
        <f>Dat_01!D36*100</f>
        <v>0.36899999999999999</v>
      </c>
      <c r="E116" s="99">
        <f>Dat_01!E36*100</f>
        <v>-1.1220000000000001</v>
      </c>
      <c r="F116" s="99">
        <f>Dat_01!F36*100</f>
        <v>-6.76</v>
      </c>
    </row>
    <row r="117" spans="1:6" ht="11.25" customHeight="1">
      <c r="A117" s="103" t="str">
        <f t="shared" si="1"/>
        <v>J</v>
      </c>
      <c r="B117" s="98" t="str">
        <f>Dat_01!A37</f>
        <v>Julio 2023</v>
      </c>
      <c r="C117" s="99">
        <f>Dat_01!C37*100</f>
        <v>-4.609</v>
      </c>
      <c r="D117" s="99">
        <f>Dat_01!D37*100</f>
        <v>-0.122</v>
      </c>
      <c r="E117" s="99">
        <f>Dat_01!E37*100</f>
        <v>-2.3090000000000002</v>
      </c>
      <c r="F117" s="99">
        <f>Dat_01!F37*100</f>
        <v>-2.1779999999999999</v>
      </c>
    </row>
    <row r="118" spans="1:6" ht="11.25" customHeight="1">
      <c r="A118" s="103" t="str">
        <f t="shared" si="1"/>
        <v>A</v>
      </c>
      <c r="B118" s="98" t="str">
        <f>Dat_01!A38</f>
        <v>Agosto 2023</v>
      </c>
      <c r="C118" s="99">
        <f>Dat_01!C38*100</f>
        <v>-1.833</v>
      </c>
      <c r="D118" s="99">
        <f>Dat_01!D38*100</f>
        <v>-2.9000000000000001E-2</v>
      </c>
      <c r="E118" s="99">
        <f>Dat_01!E38*100</f>
        <v>9.4E-2</v>
      </c>
      <c r="F118" s="99">
        <f>Dat_01!F38*100</f>
        <v>-1.8980000000000001</v>
      </c>
    </row>
    <row r="119" spans="1:6" ht="11.25" customHeight="1">
      <c r="A119" s="103" t="str">
        <f t="shared" si="1"/>
        <v>S</v>
      </c>
      <c r="B119" s="98" t="str">
        <f>Dat_01!A39</f>
        <v>Septiembre 2023</v>
      </c>
      <c r="C119" s="99">
        <f>Dat_01!C39*100</f>
        <v>-3.83</v>
      </c>
      <c r="D119" s="99">
        <f>Dat_01!D39*100</f>
        <v>-0.34399999999999997</v>
      </c>
      <c r="E119" s="99">
        <f>Dat_01!E39*100</f>
        <v>-0.41700000000000004</v>
      </c>
      <c r="F119" s="99">
        <f>Dat_01!F39*100</f>
        <v>-3.069</v>
      </c>
    </row>
    <row r="120" spans="1:6" ht="11.25" customHeight="1">
      <c r="A120" s="103" t="str">
        <f t="shared" si="1"/>
        <v>O</v>
      </c>
      <c r="B120" s="98" t="str">
        <f>Dat_01!A40</f>
        <v>Octubre 2023</v>
      </c>
      <c r="C120" s="99">
        <f>Dat_01!C40*100</f>
        <v>1.8190000000000002</v>
      </c>
      <c r="D120" s="99">
        <f>Dat_01!D40*100</f>
        <v>0.23900000000000002</v>
      </c>
      <c r="E120" s="99">
        <f>Dat_01!E40*100</f>
        <v>0.88500000000000001</v>
      </c>
      <c r="F120" s="99">
        <f>Dat_01!F40*100</f>
        <v>0.69499999999999995</v>
      </c>
    </row>
    <row r="121" spans="1:6" ht="11.25" customHeight="1">
      <c r="A121" s="103" t="str">
        <f t="shared" si="1"/>
        <v>N</v>
      </c>
      <c r="B121" s="98" t="str">
        <f>Dat_01!A41</f>
        <v>Noviembre 2023</v>
      </c>
      <c r="C121" s="99">
        <f>Dat_01!C41*100</f>
        <v>3.2309999999999999</v>
      </c>
      <c r="D121" s="99">
        <f>Dat_01!D41*100</f>
        <v>0.161</v>
      </c>
      <c r="E121" s="99">
        <f>Dat_01!E41*100</f>
        <v>0.12</v>
      </c>
      <c r="F121" s="99">
        <f>Dat_01!F41*100</f>
        <v>2.9499999999999997</v>
      </c>
    </row>
    <row r="122" spans="1:6" ht="11.25" customHeight="1">
      <c r="A122" s="103" t="str">
        <f t="shared" si="1"/>
        <v>D</v>
      </c>
      <c r="B122" s="98" t="str">
        <f>Dat_01!A42</f>
        <v>Diciembre 2023</v>
      </c>
      <c r="C122" s="99">
        <f>Dat_01!C42*100</f>
        <v>4.069</v>
      </c>
      <c r="D122" s="99">
        <f>Dat_01!D42*100</f>
        <v>-0.73499999999999999</v>
      </c>
      <c r="E122" s="99">
        <f>Dat_01!E42*100</f>
        <v>1.1039999999999999</v>
      </c>
      <c r="F122" s="99">
        <f>Dat_01!F42*100</f>
        <v>3.6999999999999997</v>
      </c>
    </row>
    <row r="123" spans="1:6" ht="11.25" customHeight="1">
      <c r="A123" s="103" t="str">
        <f t="shared" si="1"/>
        <v>E</v>
      </c>
      <c r="B123" s="98" t="str">
        <f>Dat_01!A43</f>
        <v>Enero 2024</v>
      </c>
      <c r="C123" s="99">
        <f>Dat_01!C43*100</f>
        <v>0.60599999999999998</v>
      </c>
      <c r="D123" s="99">
        <f>Dat_01!D43*100</f>
        <v>1.4370000000000001</v>
      </c>
      <c r="E123" s="99">
        <f>Dat_01!E43*100</f>
        <v>-1.5580000000000001</v>
      </c>
      <c r="F123" s="99">
        <f>Dat_01!F43*100</f>
        <v>0.72700000000000009</v>
      </c>
    </row>
    <row r="124" spans="1:6" ht="11.25" customHeight="1">
      <c r="A124" s="103" t="str">
        <f t="shared" si="1"/>
        <v>F</v>
      </c>
      <c r="B124" s="98" t="str">
        <f>Dat_01!A44</f>
        <v>Febrero 2024</v>
      </c>
      <c r="C124" s="99">
        <f>Dat_01!C44*100</f>
        <v>-1.4330000000000001</v>
      </c>
      <c r="D124" s="99">
        <f>Dat_01!D44*100</f>
        <v>0.215</v>
      </c>
      <c r="E124" s="99">
        <f>Dat_01!E44*100</f>
        <v>-2.754</v>
      </c>
      <c r="F124" s="99">
        <f>Dat_01!F44*100</f>
        <v>1.1060000000000001</v>
      </c>
    </row>
    <row r="125" spans="1:6" ht="11.25" customHeight="1">
      <c r="A125" s="103" t="str">
        <f t="shared" si="1"/>
        <v>M</v>
      </c>
      <c r="B125" s="105" t="str">
        <f>Dat_01!A45</f>
        <v>Marzo 2024</v>
      </c>
      <c r="C125" s="116">
        <f>Dat_01!C45*100</f>
        <v>-0.38400000000000001</v>
      </c>
      <c r="D125" s="116">
        <f>Dat_01!D45*100</f>
        <v>-2.9010000000000002</v>
      </c>
      <c r="E125" s="116">
        <f>Dat_01!E45*100</f>
        <v>0.61899999999999999</v>
      </c>
      <c r="F125" s="116">
        <f>Dat_01!F45*100</f>
        <v>1.8980000000000001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5" zoomScale="90" zoomScaleNormal="90" workbookViewId="0">
      <selection activeCell="A163" sqref="A163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157</v>
      </c>
      <c r="B2" s="53" t="s">
        <v>158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51" t="s">
        <v>52</v>
      </c>
      <c r="B4" s="140" t="s">
        <v>157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4622019.2777359998</v>
      </c>
      <c r="C8" s="85">
        <v>2043195.288889</v>
      </c>
      <c r="D8" s="131">
        <v>1.2621524741000001</v>
      </c>
      <c r="E8" s="85">
        <v>11499557.584989</v>
      </c>
      <c r="F8" s="85">
        <v>8364762.8274229998</v>
      </c>
      <c r="G8" s="131">
        <v>0.37476194149999997</v>
      </c>
      <c r="H8" s="85">
        <v>28404184.717115</v>
      </c>
      <c r="I8" s="85">
        <v>21236980.620735999</v>
      </c>
      <c r="J8" s="131">
        <v>0.33748696319999999</v>
      </c>
    </row>
    <row r="9" spans="1:10">
      <c r="A9" s="53" t="s">
        <v>32</v>
      </c>
      <c r="B9" s="85">
        <v>576582.55640799995</v>
      </c>
      <c r="C9" s="85">
        <v>540079.79424800002</v>
      </c>
      <c r="D9" s="131">
        <v>6.7587720500000004E-2</v>
      </c>
      <c r="E9" s="85">
        <v>1567542.5867550001</v>
      </c>
      <c r="F9" s="85">
        <v>1343748.4334499999</v>
      </c>
      <c r="G9" s="131">
        <v>0.1665446803</v>
      </c>
      <c r="H9" s="85">
        <v>5419090.9531960003</v>
      </c>
      <c r="I9" s="85">
        <v>4345332.7494869996</v>
      </c>
      <c r="J9" s="131">
        <v>0.24710609419999999</v>
      </c>
    </row>
    <row r="10" spans="1:10">
      <c r="A10" s="53" t="s">
        <v>33</v>
      </c>
      <c r="B10" s="85">
        <v>3470760.6359999999</v>
      </c>
      <c r="C10" s="85">
        <v>5102289.665</v>
      </c>
      <c r="D10" s="131">
        <v>-0.3197640934</v>
      </c>
      <c r="E10" s="85">
        <v>13141155.698000001</v>
      </c>
      <c r="F10" s="85">
        <v>14787012.970000001</v>
      </c>
      <c r="G10" s="131">
        <v>-0.11130424210000001</v>
      </c>
      <c r="H10" s="85">
        <v>52630268.479000002</v>
      </c>
      <c r="I10" s="85">
        <v>56134944.943000004</v>
      </c>
      <c r="J10" s="131">
        <v>-6.2433061400000003E-2</v>
      </c>
    </row>
    <row r="11" spans="1:10">
      <c r="A11" s="53" t="s">
        <v>34</v>
      </c>
      <c r="B11" s="85">
        <v>209659.13500000001</v>
      </c>
      <c r="C11" s="85">
        <v>424617.57400000002</v>
      </c>
      <c r="D11" s="131">
        <v>-0.50624009029999995</v>
      </c>
      <c r="E11" s="85">
        <v>685348.64099999995</v>
      </c>
      <c r="F11" s="85">
        <v>1128938.297</v>
      </c>
      <c r="G11" s="131">
        <v>-0.39292639569999999</v>
      </c>
      <c r="H11" s="85">
        <v>3366942.9240000001</v>
      </c>
      <c r="I11" s="85">
        <v>6826776.7439999999</v>
      </c>
      <c r="J11" s="131">
        <v>-0.50680342270000001</v>
      </c>
    </row>
    <row r="12" spans="1:10">
      <c r="A12" s="53" t="s">
        <v>35</v>
      </c>
      <c r="B12" s="85">
        <v>1E-3</v>
      </c>
      <c r="C12" s="85">
        <v>-1E-3</v>
      </c>
      <c r="D12" s="131">
        <v>-2</v>
      </c>
      <c r="E12" s="85">
        <v>1E-3</v>
      </c>
      <c r="F12" s="85">
        <v>-1E-3</v>
      </c>
      <c r="G12" s="131">
        <v>-2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1658328.6880000001</v>
      </c>
      <c r="C13" s="85">
        <v>2596271.1090000002</v>
      </c>
      <c r="D13" s="131">
        <v>-0.36126520750000002</v>
      </c>
      <c r="E13" s="85">
        <v>5998732.8099999996</v>
      </c>
      <c r="F13" s="85">
        <v>8616698.8570000008</v>
      </c>
      <c r="G13" s="131">
        <v>-0.30382471179999998</v>
      </c>
      <c r="H13" s="85">
        <v>36664590.078000002</v>
      </c>
      <c r="I13" s="85">
        <v>56639414.447999999</v>
      </c>
      <c r="J13" s="131">
        <v>-0.35266650560000001</v>
      </c>
    </row>
    <row r="14" spans="1:10">
      <c r="A14" s="53" t="s">
        <v>37</v>
      </c>
      <c r="B14" s="85">
        <v>6037212.6540000001</v>
      </c>
      <c r="C14" s="85">
        <v>6562949.4440000001</v>
      </c>
      <c r="D14" s="131">
        <v>-8.0106786499999999E-2</v>
      </c>
      <c r="E14" s="85">
        <v>18511333.263999999</v>
      </c>
      <c r="F14" s="85">
        <v>18521147.649999999</v>
      </c>
      <c r="G14" s="131">
        <v>-5.2990160000000004E-4</v>
      </c>
      <c r="H14" s="85">
        <v>61232791.479999997</v>
      </c>
      <c r="I14" s="85">
        <v>61944177.711000003</v>
      </c>
      <c r="J14" s="131">
        <v>-1.14843115E-2</v>
      </c>
    </row>
    <row r="15" spans="1:10">
      <c r="A15" s="53" t="s">
        <v>38</v>
      </c>
      <c r="B15" s="85">
        <v>2983540.8169999998</v>
      </c>
      <c r="C15" s="85">
        <v>3026359.449</v>
      </c>
      <c r="D15" s="131">
        <v>-1.41485612E-2</v>
      </c>
      <c r="E15" s="85">
        <v>7388353.3169999998</v>
      </c>
      <c r="F15" s="85">
        <v>6838753.3030000003</v>
      </c>
      <c r="G15" s="131">
        <v>8.03655271E-2</v>
      </c>
      <c r="H15" s="85">
        <v>37153126.783</v>
      </c>
      <c r="I15" s="85">
        <v>29550636.828000002</v>
      </c>
      <c r="J15" s="131">
        <v>0.25726991939999999</v>
      </c>
    </row>
    <row r="16" spans="1:10">
      <c r="A16" s="53" t="s">
        <v>39</v>
      </c>
      <c r="B16" s="85">
        <v>151735.08199999999</v>
      </c>
      <c r="C16" s="85">
        <v>409939.61900000001</v>
      </c>
      <c r="D16" s="131">
        <v>-0.62985992329999996</v>
      </c>
      <c r="E16" s="85">
        <v>422394.90700000001</v>
      </c>
      <c r="F16" s="85">
        <v>708232.79299999995</v>
      </c>
      <c r="G16" s="131">
        <v>-0.40359312479999998</v>
      </c>
      <c r="H16" s="85">
        <v>4408622.2750000004</v>
      </c>
      <c r="I16" s="85">
        <v>4331686.0439999998</v>
      </c>
      <c r="J16" s="131">
        <v>1.77612667E-2</v>
      </c>
    </row>
    <row r="17" spans="1:74">
      <c r="A17" s="53" t="s">
        <v>40</v>
      </c>
      <c r="B17" s="85">
        <v>308995.60499999998</v>
      </c>
      <c r="C17" s="85">
        <v>307075.929</v>
      </c>
      <c r="D17" s="131">
        <v>6.2514700999999999E-3</v>
      </c>
      <c r="E17" s="85">
        <v>848302.03300000005</v>
      </c>
      <c r="F17" s="85">
        <v>954289.61</v>
      </c>
      <c r="G17" s="131">
        <v>-0.11106437280000001</v>
      </c>
      <c r="H17" s="85">
        <v>3476013.0060000001</v>
      </c>
      <c r="I17" s="85">
        <v>4379174.4230000004</v>
      </c>
      <c r="J17" s="131">
        <v>-0.20624011049999999</v>
      </c>
    </row>
    <row r="18" spans="1:74">
      <c r="A18" s="53" t="s">
        <v>41</v>
      </c>
      <c r="B18" s="85">
        <v>1165928.9080000001</v>
      </c>
      <c r="C18" s="85">
        <v>1726764.405</v>
      </c>
      <c r="D18" s="131">
        <v>-0.32478981810000002</v>
      </c>
      <c r="E18" s="85">
        <v>4223599.9450000003</v>
      </c>
      <c r="F18" s="85">
        <v>4651035.0420000004</v>
      </c>
      <c r="G18" s="131">
        <v>-9.1901070000000001E-2</v>
      </c>
      <c r="H18" s="85">
        <v>16823844.596000001</v>
      </c>
      <c r="I18" s="85">
        <v>15900427.846000001</v>
      </c>
      <c r="J18" s="131">
        <v>5.8074962399999999E-2</v>
      </c>
    </row>
    <row r="19" spans="1:74">
      <c r="A19" s="53" t="s">
        <v>43</v>
      </c>
      <c r="B19" s="85">
        <v>40449.7045</v>
      </c>
      <c r="C19" s="85">
        <v>62173.03</v>
      </c>
      <c r="D19" s="131">
        <v>-0.34940110689999998</v>
      </c>
      <c r="E19" s="85">
        <v>151684.717</v>
      </c>
      <c r="F19" s="85">
        <v>184164.01449999999</v>
      </c>
      <c r="G19" s="131">
        <v>-0.17636071619999999</v>
      </c>
      <c r="H19" s="85">
        <v>675012.47149999999</v>
      </c>
      <c r="I19" s="85">
        <v>715102.76150000002</v>
      </c>
      <c r="J19" s="131">
        <v>-5.6062278299999997E-2</v>
      </c>
    </row>
    <row r="20" spans="1:74">
      <c r="A20" s="53" t="s">
        <v>42</v>
      </c>
      <c r="B20" s="85">
        <v>59940.387499999997</v>
      </c>
      <c r="C20" s="85">
        <v>110360.659</v>
      </c>
      <c r="D20" s="131">
        <v>-0.45686816260000002</v>
      </c>
      <c r="E20" s="85">
        <v>234543.97399999999</v>
      </c>
      <c r="F20" s="85">
        <v>310923.21049999999</v>
      </c>
      <c r="G20" s="131">
        <v>-0.2456530549</v>
      </c>
      <c r="H20" s="85">
        <v>1103581.8315000001</v>
      </c>
      <c r="I20" s="85">
        <v>1600103.9624999999</v>
      </c>
      <c r="J20" s="131">
        <v>-0.31030616919999998</v>
      </c>
    </row>
    <row r="21" spans="1:74">
      <c r="A21" s="66" t="s">
        <v>72</v>
      </c>
      <c r="B21" s="86">
        <v>21285153.452144001</v>
      </c>
      <c r="C21" s="86">
        <v>22912075.965137001</v>
      </c>
      <c r="D21" s="67">
        <v>-7.1007206700000006E-2</v>
      </c>
      <c r="E21" s="86">
        <v>64672549.478744</v>
      </c>
      <c r="F21" s="86">
        <v>66409707.006872997</v>
      </c>
      <c r="G21" s="67">
        <v>-2.6158186900000002E-2</v>
      </c>
      <c r="H21" s="86">
        <v>251358069.594311</v>
      </c>
      <c r="I21" s="86">
        <v>263604759.08022299</v>
      </c>
      <c r="J21" s="67">
        <v>-4.6458529499999998E-2</v>
      </c>
    </row>
    <row r="22" spans="1:74">
      <c r="A22" s="53" t="s">
        <v>73</v>
      </c>
      <c r="B22" s="85">
        <v>-1089125.2350000001</v>
      </c>
      <c r="C22" s="85">
        <v>-896468.836198</v>
      </c>
      <c r="D22" s="131">
        <v>0.21490585170000001</v>
      </c>
      <c r="E22" s="85">
        <v>-2689353.5858849999</v>
      </c>
      <c r="F22" s="85">
        <v>-2244305.5912660002</v>
      </c>
      <c r="G22" s="131">
        <v>0.19830097839999999</v>
      </c>
      <c r="H22" s="85">
        <v>-8628626.5784399994</v>
      </c>
      <c r="I22" s="85">
        <v>-7048246.4723309996</v>
      </c>
      <c r="J22" s="131">
        <v>0.22422316140000001</v>
      </c>
    </row>
    <row r="23" spans="1:74">
      <c r="A23" s="53" t="s">
        <v>44</v>
      </c>
      <c r="B23" s="85">
        <v>-110667.727</v>
      </c>
      <c r="C23" s="85">
        <v>-82194.308000000005</v>
      </c>
      <c r="D23" s="131">
        <v>0.34641594650000002</v>
      </c>
      <c r="E23" s="85">
        <v>-348172.08299999998</v>
      </c>
      <c r="F23" s="85">
        <v>-295878.701</v>
      </c>
      <c r="G23" s="131">
        <v>0.17673925779999999</v>
      </c>
      <c r="H23" s="85">
        <v>-1478353.3119999999</v>
      </c>
      <c r="I23" s="85">
        <v>-809261.28300000005</v>
      </c>
      <c r="J23" s="131">
        <v>0.82679357470000003</v>
      </c>
    </row>
    <row r="24" spans="1:74">
      <c r="A24" s="53" t="s">
        <v>74</v>
      </c>
      <c r="B24" s="85">
        <v>-833065.56799999997</v>
      </c>
      <c r="C24" s="85">
        <v>-2606845.8590000002</v>
      </c>
      <c r="D24" s="131">
        <v>-0.680431597</v>
      </c>
      <c r="E24" s="85">
        <v>-2442733.6439999999</v>
      </c>
      <c r="F24" s="85">
        <v>-4452401.9680000003</v>
      </c>
      <c r="G24" s="131">
        <v>-0.45136722569999999</v>
      </c>
      <c r="H24" s="85">
        <v>-11948426.054</v>
      </c>
      <c r="I24" s="85">
        <v>-21725904.320999999</v>
      </c>
      <c r="J24" s="131">
        <v>-0.45003780380000002</v>
      </c>
    </row>
    <row r="25" spans="1:74">
      <c r="A25" s="66" t="s">
        <v>75</v>
      </c>
      <c r="B25" s="86">
        <v>19252294.922143999</v>
      </c>
      <c r="C25" s="86">
        <v>19326566.961939</v>
      </c>
      <c r="D25" s="67">
        <v>-3.8430021999999999E-3</v>
      </c>
      <c r="E25" s="86">
        <v>59192290.165858999</v>
      </c>
      <c r="F25" s="86">
        <v>59417120.746606998</v>
      </c>
      <c r="G25" s="67">
        <v>-3.7839359999999999E-3</v>
      </c>
      <c r="H25" s="86">
        <v>229302663.64987099</v>
      </c>
      <c r="I25" s="86">
        <v>234021347.003892</v>
      </c>
      <c r="J25" s="67">
        <v>-2.0163474000000001E-2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131</v>
      </c>
      <c r="B33" s="123" t="s">
        <v>132</v>
      </c>
      <c r="C33" s="127">
        <v>-4.7440000000000003E-2</v>
      </c>
      <c r="D33" s="127">
        <v>-6.2E-4</v>
      </c>
      <c r="E33" s="127">
        <v>-2.1569999999999999E-2</v>
      </c>
      <c r="F33" s="127">
        <v>-2.5250000000000002E-2</v>
      </c>
      <c r="G33" s="127">
        <v>-2.4299999999999999E-2</v>
      </c>
      <c r="H33" s="127">
        <v>2.4399999999999999E-3</v>
      </c>
      <c r="I33" s="127">
        <v>1.67E-3</v>
      </c>
      <c r="J33" s="127">
        <v>-2.8410000000000001E-2</v>
      </c>
      <c r="K33" s="127">
        <v>-2.7890000000000002E-2</v>
      </c>
      <c r="L33" s="127">
        <v>8.0000000000000004E-4</v>
      </c>
      <c r="M33" s="127">
        <v>1.025E-2</v>
      </c>
      <c r="N33" s="127">
        <v>-3.8940000000000002E-2</v>
      </c>
      <c r="O33" s="65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133</v>
      </c>
      <c r="B34" s="123" t="s">
        <v>134</v>
      </c>
      <c r="C34" s="127">
        <v>-7.5069999999999998E-2</v>
      </c>
      <c r="D34" s="127">
        <v>-6.5700000000000003E-3</v>
      </c>
      <c r="E34" s="127">
        <v>-1.3769999999999999E-2</v>
      </c>
      <c r="F34" s="127">
        <v>-5.4730000000000001E-2</v>
      </c>
      <c r="G34" s="127">
        <v>-3.61E-2</v>
      </c>
      <c r="H34" s="127">
        <v>5.0000000000000001E-4</v>
      </c>
      <c r="I34" s="127">
        <v>-1.7799999999999999E-3</v>
      </c>
      <c r="J34" s="127">
        <v>-3.4819999999999997E-2</v>
      </c>
      <c r="K34" s="127">
        <v>-3.1759999999999997E-2</v>
      </c>
      <c r="L34" s="127">
        <v>8.0000000000000004E-4</v>
      </c>
      <c r="M34" s="127">
        <v>8.2400000000000008E-3</v>
      </c>
      <c r="N34" s="127">
        <v>-4.0800000000000003E-2</v>
      </c>
      <c r="O34" s="65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135</v>
      </c>
      <c r="B35" s="123" t="s">
        <v>136</v>
      </c>
      <c r="C35" s="127">
        <v>-6.1699999999999998E-2</v>
      </c>
      <c r="D35" s="127">
        <v>1.0200000000000001E-3</v>
      </c>
      <c r="E35" s="127">
        <v>-1.9199999999999998E-2</v>
      </c>
      <c r="F35" s="127">
        <v>-4.3520000000000003E-2</v>
      </c>
      <c r="G35" s="127">
        <v>-4.1070000000000002E-2</v>
      </c>
      <c r="H35" s="127">
        <v>5.9999999999999995E-4</v>
      </c>
      <c r="I35" s="127">
        <v>-5.1500000000000001E-3</v>
      </c>
      <c r="J35" s="127">
        <v>-3.6519999999999997E-2</v>
      </c>
      <c r="K35" s="127">
        <v>-3.5869999999999999E-2</v>
      </c>
      <c r="L35" s="127">
        <v>4.4999999999999999E-4</v>
      </c>
      <c r="M35" s="127">
        <v>5.0699999999999999E-3</v>
      </c>
      <c r="N35" s="127">
        <v>-4.1390000000000003E-2</v>
      </c>
      <c r="O35" s="65" t="str">
        <f t="shared" si="0"/>
        <v>M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137</v>
      </c>
      <c r="B36" s="123" t="s">
        <v>138</v>
      </c>
      <c r="C36" s="127">
        <v>-7.5130000000000002E-2</v>
      </c>
      <c r="D36" s="127">
        <v>3.6900000000000001E-3</v>
      </c>
      <c r="E36" s="127">
        <v>-1.1220000000000001E-2</v>
      </c>
      <c r="F36" s="127">
        <v>-6.7599999999999993E-2</v>
      </c>
      <c r="G36" s="127">
        <v>-4.6829999999999997E-2</v>
      </c>
      <c r="H36" s="127">
        <v>1.1000000000000001E-3</v>
      </c>
      <c r="I36" s="127">
        <v>-6.3E-3</v>
      </c>
      <c r="J36" s="127">
        <v>-4.163E-2</v>
      </c>
      <c r="K36" s="127">
        <v>-4.385E-2</v>
      </c>
      <c r="L36" s="127">
        <v>8.1999999999999998E-4</v>
      </c>
      <c r="M36" s="127">
        <v>1.8799999999999999E-3</v>
      </c>
      <c r="N36" s="127">
        <v>-4.6550000000000001E-2</v>
      </c>
      <c r="O36" s="65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139</v>
      </c>
      <c r="B37" s="123" t="s">
        <v>140</v>
      </c>
      <c r="C37" s="127">
        <v>-4.6089999999999999E-2</v>
      </c>
      <c r="D37" s="127">
        <v>-1.2199999999999999E-3</v>
      </c>
      <c r="E37" s="127">
        <v>-2.3089999999999999E-2</v>
      </c>
      <c r="F37" s="127">
        <v>-2.1780000000000001E-2</v>
      </c>
      <c r="G37" s="127">
        <v>-4.6710000000000002E-2</v>
      </c>
      <c r="H37" s="127">
        <v>7.3999999999999999E-4</v>
      </c>
      <c r="I37" s="127">
        <v>-8.77E-3</v>
      </c>
      <c r="J37" s="127">
        <v>-3.8679999999999999E-2</v>
      </c>
      <c r="K37" s="127">
        <v>-5.0310000000000001E-2</v>
      </c>
      <c r="L37" s="127">
        <v>1.4300000000000001E-3</v>
      </c>
      <c r="M37" s="127">
        <v>-4.0000000000000001E-3</v>
      </c>
      <c r="N37" s="127">
        <v>-4.7739999999999998E-2</v>
      </c>
      <c r="O37" s="65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142</v>
      </c>
      <c r="B38" s="123" t="s">
        <v>143</v>
      </c>
      <c r="C38" s="127">
        <v>-1.8329999999999999E-2</v>
      </c>
      <c r="D38" s="127">
        <v>-2.9E-4</v>
      </c>
      <c r="E38" s="127">
        <v>9.3999999999999997E-4</v>
      </c>
      <c r="F38" s="127">
        <v>-1.898E-2</v>
      </c>
      <c r="G38" s="127">
        <v>-4.3099999999999999E-2</v>
      </c>
      <c r="H38" s="127">
        <v>5.5999999999999995E-4</v>
      </c>
      <c r="I38" s="127">
        <v>-7.4400000000000004E-3</v>
      </c>
      <c r="J38" s="127">
        <v>-3.6220000000000002E-2</v>
      </c>
      <c r="K38" s="127">
        <v>-5.1180000000000003E-2</v>
      </c>
      <c r="L38" s="127">
        <v>1.0499999999999999E-3</v>
      </c>
      <c r="M38" s="127">
        <v>-5.7499999999999999E-3</v>
      </c>
      <c r="N38" s="127">
        <v>-4.648E-2</v>
      </c>
      <c r="O38" s="65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144</v>
      </c>
      <c r="B39" s="123" t="s">
        <v>145</v>
      </c>
      <c r="C39" s="127">
        <v>-3.8300000000000001E-2</v>
      </c>
      <c r="D39" s="127">
        <v>-3.4399999999999999E-3</v>
      </c>
      <c r="E39" s="127">
        <v>-4.1700000000000001E-3</v>
      </c>
      <c r="F39" s="127">
        <v>-3.0689999999999999E-2</v>
      </c>
      <c r="G39" s="127">
        <v>-4.2590000000000003E-2</v>
      </c>
      <c r="H39" s="127">
        <v>1.6000000000000001E-4</v>
      </c>
      <c r="I39" s="127">
        <v>-7.0899999999999999E-3</v>
      </c>
      <c r="J39" s="127">
        <v>-3.5659999999999997E-2</v>
      </c>
      <c r="K39" s="127">
        <v>-5.1400000000000001E-2</v>
      </c>
      <c r="L39" s="127">
        <v>8.0999999999999996E-4</v>
      </c>
      <c r="M39" s="127">
        <v>-6.8799999999999998E-3</v>
      </c>
      <c r="N39" s="127">
        <v>-4.5330000000000002E-2</v>
      </c>
      <c r="O39" s="65" t="str">
        <f t="shared" si="0"/>
        <v>S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146</v>
      </c>
      <c r="B40" s="123" t="s">
        <v>147</v>
      </c>
      <c r="C40" s="127">
        <v>1.8190000000000001E-2</v>
      </c>
      <c r="D40" s="127">
        <v>2.3900000000000002E-3</v>
      </c>
      <c r="E40" s="127">
        <v>8.8500000000000002E-3</v>
      </c>
      <c r="F40" s="127">
        <v>6.9499999999999996E-3</v>
      </c>
      <c r="G40" s="127">
        <v>-3.7039999999999997E-2</v>
      </c>
      <c r="H40" s="127">
        <v>3.4000000000000002E-4</v>
      </c>
      <c r="I40" s="127">
        <v>-5.7800000000000004E-3</v>
      </c>
      <c r="J40" s="127">
        <v>-3.1600000000000003E-2</v>
      </c>
      <c r="K40" s="127">
        <v>-4.6519999999999999E-2</v>
      </c>
      <c r="L40" s="127">
        <v>7.7999999999999999E-4</v>
      </c>
      <c r="M40" s="127">
        <v>-7.5599999999999999E-3</v>
      </c>
      <c r="N40" s="127">
        <v>-3.9739999999999998E-2</v>
      </c>
      <c r="O40" s="65" t="str">
        <f t="shared" si="0"/>
        <v>O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148</v>
      </c>
      <c r="B41" s="123" t="s">
        <v>149</v>
      </c>
      <c r="C41" s="127">
        <v>3.2309999999999998E-2</v>
      </c>
      <c r="D41" s="127">
        <v>1.6100000000000001E-3</v>
      </c>
      <c r="E41" s="127">
        <v>1.1999999999999999E-3</v>
      </c>
      <c r="F41" s="127">
        <v>2.9499999999999998E-2</v>
      </c>
      <c r="G41" s="127">
        <v>-3.1210000000000002E-2</v>
      </c>
      <c r="H41" s="127">
        <v>5.0000000000000001E-4</v>
      </c>
      <c r="I41" s="127">
        <v>-5.4099999999999999E-3</v>
      </c>
      <c r="J41" s="127">
        <v>-2.63E-2</v>
      </c>
      <c r="K41" s="127">
        <v>-3.5639999999999998E-2</v>
      </c>
      <c r="L41" s="127">
        <v>8.7000000000000001E-4</v>
      </c>
      <c r="M41" s="127">
        <v>-5.5900000000000004E-3</v>
      </c>
      <c r="N41" s="127">
        <v>-3.092E-2</v>
      </c>
      <c r="O41" s="65" t="str">
        <f t="shared" si="0"/>
        <v>N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150</v>
      </c>
      <c r="B42" s="123" t="s">
        <v>151</v>
      </c>
      <c r="C42" s="127">
        <v>4.0689999999999997E-2</v>
      </c>
      <c r="D42" s="127">
        <v>-7.3499999999999998E-3</v>
      </c>
      <c r="E42" s="127">
        <v>1.1039999999999999E-2</v>
      </c>
      <c r="F42" s="127">
        <v>3.6999999999999998E-2</v>
      </c>
      <c r="G42" s="127">
        <v>-2.5360000000000001E-2</v>
      </c>
      <c r="H42" s="127">
        <v>-3.1E-4</v>
      </c>
      <c r="I42" s="127">
        <v>-4.1099999999999999E-3</v>
      </c>
      <c r="J42" s="127">
        <v>-2.094E-2</v>
      </c>
      <c r="K42" s="127">
        <v>-2.5360000000000001E-2</v>
      </c>
      <c r="L42" s="127">
        <v>-3.1E-4</v>
      </c>
      <c r="M42" s="127">
        <v>-4.1099999999999999E-3</v>
      </c>
      <c r="N42" s="127">
        <v>-2.094E-2</v>
      </c>
      <c r="O42" s="65" t="str">
        <f t="shared" si="0"/>
        <v>D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152</v>
      </c>
      <c r="B43" s="123" t="s">
        <v>153</v>
      </c>
      <c r="C43" s="127">
        <v>6.0600000000000003E-3</v>
      </c>
      <c r="D43" s="127">
        <v>1.4370000000000001E-2</v>
      </c>
      <c r="E43" s="127">
        <v>-1.558E-2</v>
      </c>
      <c r="F43" s="127">
        <v>7.2700000000000004E-3</v>
      </c>
      <c r="G43" s="127">
        <v>6.0600000000000003E-3</v>
      </c>
      <c r="H43" s="127">
        <v>1.4370000000000001E-2</v>
      </c>
      <c r="I43" s="127">
        <v>-1.558E-2</v>
      </c>
      <c r="J43" s="127">
        <v>7.2700000000000004E-3</v>
      </c>
      <c r="K43" s="127">
        <v>-2.179E-2</v>
      </c>
      <c r="L43" s="127">
        <v>2.5000000000000001E-4</v>
      </c>
      <c r="M43" s="127">
        <v>-5.8500000000000002E-3</v>
      </c>
      <c r="N43" s="127">
        <v>-1.619E-2</v>
      </c>
      <c r="O43" s="65" t="str">
        <f t="shared" si="0"/>
        <v>E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154</v>
      </c>
      <c r="B44" s="123" t="s">
        <v>156</v>
      </c>
      <c r="C44" s="127">
        <v>-1.4330000000000001E-2</v>
      </c>
      <c r="D44" s="127">
        <v>2.15E-3</v>
      </c>
      <c r="E44" s="127">
        <v>-2.7539999999999999E-2</v>
      </c>
      <c r="F44" s="127">
        <v>1.106E-2</v>
      </c>
      <c r="G44" s="127">
        <v>-3.7599999999999999E-3</v>
      </c>
      <c r="H44" s="127">
        <v>8.4399999999999996E-3</v>
      </c>
      <c r="I44" s="127">
        <v>-2.1319999999999999E-2</v>
      </c>
      <c r="J44" s="127">
        <v>9.1199999999999996E-3</v>
      </c>
      <c r="K44" s="127">
        <v>-2.3859999999999999E-2</v>
      </c>
      <c r="L44" s="127">
        <v>4.0999999999999999E-4</v>
      </c>
      <c r="M44" s="127">
        <v>-1.0030000000000001E-2</v>
      </c>
      <c r="N44" s="127">
        <v>-1.4239999999999999E-2</v>
      </c>
      <c r="O44" s="65" t="str">
        <f t="shared" si="0"/>
        <v>F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157</v>
      </c>
      <c r="B45" s="123" t="s">
        <v>158</v>
      </c>
      <c r="C45" s="127">
        <v>-3.8400000000000001E-3</v>
      </c>
      <c r="D45" s="127">
        <v>-2.9010000000000001E-2</v>
      </c>
      <c r="E45" s="127">
        <v>6.1900000000000002E-3</v>
      </c>
      <c r="F45" s="127">
        <v>1.898E-2</v>
      </c>
      <c r="G45" s="127">
        <v>-3.7799999999999999E-3</v>
      </c>
      <c r="H45" s="127">
        <v>-3.6099999999999999E-3</v>
      </c>
      <c r="I45" s="127">
        <v>-1.2120000000000001E-2</v>
      </c>
      <c r="J45" s="127">
        <v>1.1950000000000001E-2</v>
      </c>
      <c r="K45" s="127">
        <v>-2.0160000000000001E-2</v>
      </c>
      <c r="L45" s="127">
        <v>-1.81E-3</v>
      </c>
      <c r="M45" s="127">
        <v>-7.7099999999999998E-3</v>
      </c>
      <c r="N45" s="127">
        <v>-1.064E-2</v>
      </c>
      <c r="O45" s="65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16.071000000000002</v>
      </c>
      <c r="C52" s="54">
        <v>10.941000000000001</v>
      </c>
      <c r="D52" s="54">
        <v>5.81</v>
      </c>
      <c r="E52" s="54">
        <v>5.5979999999999999</v>
      </c>
      <c r="F52" s="55">
        <v>1</v>
      </c>
      <c r="G52" s="54">
        <v>15.2255263158</v>
      </c>
      <c r="H52" s="54">
        <v>5.9160000000000004</v>
      </c>
      <c r="I52" s="126"/>
    </row>
    <row r="53" spans="1:9">
      <c r="A53" s="53" t="s">
        <v>163</v>
      </c>
      <c r="B53" s="54">
        <v>14.307</v>
      </c>
      <c r="C53" s="54">
        <v>9.968</v>
      </c>
      <c r="D53" s="54">
        <v>5.6289999999999996</v>
      </c>
      <c r="E53" s="54">
        <v>6.8079999999999998</v>
      </c>
      <c r="F53" s="55">
        <v>2</v>
      </c>
      <c r="G53" s="54">
        <v>15.808157894700001</v>
      </c>
      <c r="H53" s="54">
        <v>6.0932105263</v>
      </c>
      <c r="I53" s="126"/>
    </row>
    <row r="54" spans="1:9">
      <c r="A54" s="53" t="s">
        <v>164</v>
      </c>
      <c r="B54" s="54">
        <v>13.157</v>
      </c>
      <c r="C54" s="54">
        <v>9.0530000000000008</v>
      </c>
      <c r="D54" s="54">
        <v>4.9489999999999998</v>
      </c>
      <c r="E54" s="54">
        <v>7.8010000000000002</v>
      </c>
      <c r="F54" s="55">
        <v>3</v>
      </c>
      <c r="G54" s="54">
        <v>15.7685789474</v>
      </c>
      <c r="H54" s="54">
        <v>6.6536842104999998</v>
      </c>
      <c r="I54" s="126"/>
    </row>
    <row r="55" spans="1:9">
      <c r="A55" s="53" t="s">
        <v>165</v>
      </c>
      <c r="B55" s="54">
        <v>16.033000000000001</v>
      </c>
      <c r="C55" s="54">
        <v>11.089</v>
      </c>
      <c r="D55" s="54">
        <v>6.1449999999999996</v>
      </c>
      <c r="E55" s="54">
        <v>8.5540000000000003</v>
      </c>
      <c r="F55" s="55">
        <v>4</v>
      </c>
      <c r="G55" s="54">
        <v>15.402631578899999</v>
      </c>
      <c r="H55" s="54">
        <v>6.7367894737</v>
      </c>
      <c r="I55" s="126"/>
    </row>
    <row r="56" spans="1:9">
      <c r="A56" s="53" t="s">
        <v>166</v>
      </c>
      <c r="B56" s="54">
        <v>16.375</v>
      </c>
      <c r="C56" s="54">
        <v>11.257</v>
      </c>
      <c r="D56" s="54">
        <v>6.14</v>
      </c>
      <c r="E56" s="54">
        <v>8.5749999999999993</v>
      </c>
      <c r="F56" s="55">
        <v>5</v>
      </c>
      <c r="G56" s="54">
        <v>14.814368421099999</v>
      </c>
      <c r="H56" s="54">
        <v>6.2829473684000003</v>
      </c>
      <c r="I56" s="126"/>
    </row>
    <row r="57" spans="1:9">
      <c r="A57" s="53" t="s">
        <v>167</v>
      </c>
      <c r="B57" s="54">
        <v>16.920999999999999</v>
      </c>
      <c r="C57" s="54">
        <v>10.512</v>
      </c>
      <c r="D57" s="54">
        <v>4.1020000000000003</v>
      </c>
      <c r="E57" s="54">
        <v>11.115</v>
      </c>
      <c r="F57" s="55">
        <v>6</v>
      </c>
      <c r="G57" s="54">
        <v>14.9949473684</v>
      </c>
      <c r="H57" s="54">
        <v>6.3008421053000001</v>
      </c>
      <c r="I57" s="126"/>
    </row>
    <row r="58" spans="1:9">
      <c r="A58" s="53" t="s">
        <v>168</v>
      </c>
      <c r="B58" s="54">
        <v>15.836</v>
      </c>
      <c r="C58" s="54">
        <v>11.332000000000001</v>
      </c>
      <c r="D58" s="54">
        <v>6.8280000000000003</v>
      </c>
      <c r="E58" s="54">
        <v>13.516</v>
      </c>
      <c r="F58" s="55">
        <v>7</v>
      </c>
      <c r="G58" s="54">
        <v>15.8339473684</v>
      </c>
      <c r="H58" s="54">
        <v>6.1268421052999997</v>
      </c>
      <c r="I58" s="126"/>
    </row>
    <row r="59" spans="1:9">
      <c r="A59" s="53" t="s">
        <v>169</v>
      </c>
      <c r="B59" s="54">
        <v>14.39</v>
      </c>
      <c r="C59" s="54">
        <v>10.754</v>
      </c>
      <c r="D59" s="54">
        <v>7.1180000000000003</v>
      </c>
      <c r="E59" s="54">
        <v>16.122</v>
      </c>
      <c r="F59" s="55">
        <v>8</v>
      </c>
      <c r="G59" s="54">
        <v>16.440894736800001</v>
      </c>
      <c r="H59" s="54">
        <v>6.1854736841999998</v>
      </c>
      <c r="I59" s="126"/>
    </row>
    <row r="60" spans="1:9">
      <c r="A60" s="53" t="s">
        <v>170</v>
      </c>
      <c r="B60" s="54">
        <v>12.824999999999999</v>
      </c>
      <c r="C60" s="54">
        <v>9.9079999999999995</v>
      </c>
      <c r="D60" s="54">
        <v>6.99</v>
      </c>
      <c r="E60" s="54">
        <v>16.552</v>
      </c>
      <c r="F60" s="55">
        <v>9</v>
      </c>
      <c r="G60" s="54">
        <v>17.047526315799999</v>
      </c>
      <c r="H60" s="54">
        <v>6.4866315789</v>
      </c>
      <c r="I60" s="126"/>
    </row>
    <row r="61" spans="1:9">
      <c r="A61" s="53" t="s">
        <v>171</v>
      </c>
      <c r="B61" s="54">
        <v>15.368</v>
      </c>
      <c r="C61" s="54">
        <v>11.006</v>
      </c>
      <c r="D61" s="54">
        <v>6.6449999999999996</v>
      </c>
      <c r="E61" s="54">
        <v>16.628</v>
      </c>
      <c r="F61" s="55">
        <v>10</v>
      </c>
      <c r="G61" s="54">
        <v>17.396421052600001</v>
      </c>
      <c r="H61" s="54">
        <v>6.4786315789</v>
      </c>
      <c r="I61" s="126"/>
    </row>
    <row r="62" spans="1:9">
      <c r="A62" s="53" t="s">
        <v>172</v>
      </c>
      <c r="B62" s="54">
        <v>16.574000000000002</v>
      </c>
      <c r="C62" s="54">
        <v>11.956</v>
      </c>
      <c r="D62" s="54">
        <v>7.3380000000000001</v>
      </c>
      <c r="E62" s="54">
        <v>17.782</v>
      </c>
      <c r="F62" s="55">
        <v>11</v>
      </c>
      <c r="G62" s="54">
        <v>17.610210526300001</v>
      </c>
      <c r="H62" s="54">
        <v>7.1225263158000001</v>
      </c>
      <c r="I62" s="126"/>
    </row>
    <row r="63" spans="1:9">
      <c r="A63" s="53" t="s">
        <v>173</v>
      </c>
      <c r="B63" s="54">
        <v>18.116</v>
      </c>
      <c r="C63" s="54">
        <v>12.22</v>
      </c>
      <c r="D63" s="54">
        <v>6.3230000000000004</v>
      </c>
      <c r="E63" s="54">
        <v>17.439</v>
      </c>
      <c r="F63" s="55">
        <v>12</v>
      </c>
      <c r="G63" s="54">
        <v>17.3795263158</v>
      </c>
      <c r="H63" s="54">
        <v>7.2723684211000004</v>
      </c>
      <c r="I63" s="126"/>
    </row>
    <row r="64" spans="1:9">
      <c r="A64" s="53" t="s">
        <v>174</v>
      </c>
      <c r="B64" s="54">
        <v>19.524999999999999</v>
      </c>
      <c r="C64" s="54">
        <v>12.882</v>
      </c>
      <c r="D64" s="54">
        <v>6.24</v>
      </c>
      <c r="E64" s="54">
        <v>16.669</v>
      </c>
      <c r="F64" s="55">
        <v>13</v>
      </c>
      <c r="G64" s="54">
        <v>16.750052631599999</v>
      </c>
      <c r="H64" s="54">
        <v>6.8224210526000002</v>
      </c>
      <c r="I64" s="126"/>
    </row>
    <row r="65" spans="1:9">
      <c r="A65" s="53" t="s">
        <v>175</v>
      </c>
      <c r="B65" s="54">
        <v>19.245000000000001</v>
      </c>
      <c r="C65" s="54">
        <v>13.629</v>
      </c>
      <c r="D65" s="54">
        <v>8.0129999999999999</v>
      </c>
      <c r="E65" s="54">
        <v>14.676</v>
      </c>
      <c r="F65" s="55">
        <v>14</v>
      </c>
      <c r="G65" s="54">
        <v>17.2232631579</v>
      </c>
      <c r="H65" s="54">
        <v>6.4990526315999997</v>
      </c>
      <c r="I65" s="126"/>
    </row>
    <row r="66" spans="1:9">
      <c r="A66" s="53" t="s">
        <v>176</v>
      </c>
      <c r="B66" s="54">
        <v>20.303000000000001</v>
      </c>
      <c r="C66" s="54">
        <v>14.997999999999999</v>
      </c>
      <c r="D66" s="54">
        <v>9.6929999999999996</v>
      </c>
      <c r="E66" s="54">
        <v>14.282999999999999</v>
      </c>
      <c r="F66" s="55">
        <v>15</v>
      </c>
      <c r="G66" s="54">
        <v>17.631157894699999</v>
      </c>
      <c r="H66" s="54">
        <v>6.8871578946999996</v>
      </c>
      <c r="I66" s="126"/>
    </row>
    <row r="67" spans="1:9">
      <c r="A67" s="53" t="s">
        <v>177</v>
      </c>
      <c r="B67" s="54">
        <v>21.41</v>
      </c>
      <c r="C67" s="54">
        <v>15.532999999999999</v>
      </c>
      <c r="D67" s="54">
        <v>9.6560000000000006</v>
      </c>
      <c r="E67" s="54">
        <v>14.946999999999999</v>
      </c>
      <c r="F67" s="55">
        <v>16</v>
      </c>
      <c r="G67" s="54">
        <v>17.469263157899999</v>
      </c>
      <c r="H67" s="54">
        <v>6.9067894737</v>
      </c>
      <c r="I67" s="126"/>
    </row>
    <row r="68" spans="1:9">
      <c r="A68" s="53" t="s">
        <v>178</v>
      </c>
      <c r="B68" s="54">
        <v>21.754000000000001</v>
      </c>
      <c r="C68" s="54">
        <v>16.55</v>
      </c>
      <c r="D68" s="54">
        <v>11.347</v>
      </c>
      <c r="E68" s="54">
        <v>14.301</v>
      </c>
      <c r="F68" s="55">
        <v>17</v>
      </c>
      <c r="G68" s="54">
        <v>17.254315789500001</v>
      </c>
      <c r="H68" s="54">
        <v>7.3372105262999998</v>
      </c>
      <c r="I68" s="126"/>
    </row>
    <row r="69" spans="1:9">
      <c r="A69" s="53" t="s">
        <v>179</v>
      </c>
      <c r="B69" s="54">
        <v>21.797999999999998</v>
      </c>
      <c r="C69" s="54">
        <v>16.347000000000001</v>
      </c>
      <c r="D69" s="54">
        <v>10.895</v>
      </c>
      <c r="E69" s="54">
        <v>13.834</v>
      </c>
      <c r="F69" s="55">
        <v>18</v>
      </c>
      <c r="G69" s="54">
        <v>16.655105263199999</v>
      </c>
      <c r="H69" s="54">
        <v>7.5519999999999996</v>
      </c>
      <c r="I69" s="126"/>
    </row>
    <row r="70" spans="1:9">
      <c r="A70" s="53" t="s">
        <v>180</v>
      </c>
      <c r="B70" s="54">
        <v>21.670999999999999</v>
      </c>
      <c r="C70" s="54">
        <v>16.681000000000001</v>
      </c>
      <c r="D70" s="54">
        <v>11.691000000000001</v>
      </c>
      <c r="E70" s="54">
        <v>13.635</v>
      </c>
      <c r="F70" s="55">
        <v>19</v>
      </c>
      <c r="G70" s="54">
        <v>16.665473684199998</v>
      </c>
      <c r="H70" s="54">
        <v>7.5473157894999998</v>
      </c>
      <c r="I70" s="126"/>
    </row>
    <row r="71" spans="1:9">
      <c r="A71" s="53" t="s">
        <v>181</v>
      </c>
      <c r="B71" s="54">
        <v>20.381</v>
      </c>
      <c r="C71" s="54">
        <v>16.082999999999998</v>
      </c>
      <c r="D71" s="54">
        <v>11.784000000000001</v>
      </c>
      <c r="E71" s="54">
        <v>13.738</v>
      </c>
      <c r="F71" s="55">
        <v>20</v>
      </c>
      <c r="G71" s="54">
        <v>16.462526315800002</v>
      </c>
      <c r="H71" s="54">
        <v>7.4524736842000001</v>
      </c>
      <c r="I71" s="126"/>
    </row>
    <row r="72" spans="1:9">
      <c r="A72" s="53" t="s">
        <v>182</v>
      </c>
      <c r="B72" s="54">
        <v>21.693999999999999</v>
      </c>
      <c r="C72" s="54">
        <v>16.789000000000001</v>
      </c>
      <c r="D72" s="54">
        <v>11.882999999999999</v>
      </c>
      <c r="E72" s="54">
        <v>14.14</v>
      </c>
      <c r="F72" s="55">
        <v>21</v>
      </c>
      <c r="G72" s="54">
        <v>16.030789473700001</v>
      </c>
      <c r="H72" s="54">
        <v>7.1764210526000003</v>
      </c>
      <c r="I72" s="126"/>
    </row>
    <row r="73" spans="1:9">
      <c r="A73" s="53" t="s">
        <v>183</v>
      </c>
      <c r="B73" s="54">
        <v>23.759</v>
      </c>
      <c r="C73" s="54">
        <v>18.094999999999999</v>
      </c>
      <c r="D73" s="54">
        <v>12.432</v>
      </c>
      <c r="E73" s="54">
        <v>14.474</v>
      </c>
      <c r="F73" s="55">
        <v>22</v>
      </c>
      <c r="G73" s="54">
        <v>16.220894736799998</v>
      </c>
      <c r="H73" s="54">
        <v>7.2598421052999997</v>
      </c>
      <c r="I73" s="126"/>
    </row>
    <row r="74" spans="1:9">
      <c r="A74" s="53" t="s">
        <v>184</v>
      </c>
      <c r="B74" s="54">
        <v>21.379000000000001</v>
      </c>
      <c r="C74" s="54">
        <v>16.672000000000001</v>
      </c>
      <c r="D74" s="54">
        <v>11.965999999999999</v>
      </c>
      <c r="E74" s="54">
        <v>15.63</v>
      </c>
      <c r="F74" s="55">
        <v>23</v>
      </c>
      <c r="G74" s="54">
        <v>16.579736842100001</v>
      </c>
      <c r="H74" s="54">
        <v>6.7418421052999999</v>
      </c>
      <c r="I74" s="126"/>
    </row>
    <row r="75" spans="1:9">
      <c r="A75" s="53" t="s">
        <v>185</v>
      </c>
      <c r="B75" s="54">
        <v>19.184999999999999</v>
      </c>
      <c r="C75" s="54">
        <v>14.823</v>
      </c>
      <c r="D75" s="54">
        <v>10.46</v>
      </c>
      <c r="E75" s="54">
        <v>15.913</v>
      </c>
      <c r="F75" s="55">
        <v>24</v>
      </c>
      <c r="G75" s="54">
        <v>17.008473684199998</v>
      </c>
      <c r="H75" s="54">
        <v>7.3645263158000001</v>
      </c>
      <c r="I75" s="126"/>
    </row>
    <row r="76" spans="1:9">
      <c r="A76" s="53" t="s">
        <v>186</v>
      </c>
      <c r="B76" s="54">
        <v>15.382</v>
      </c>
      <c r="C76" s="54">
        <v>12.346</v>
      </c>
      <c r="D76" s="54">
        <v>9.3089999999999993</v>
      </c>
      <c r="E76" s="54">
        <v>15.237</v>
      </c>
      <c r="F76" s="55">
        <v>25</v>
      </c>
      <c r="G76" s="54">
        <v>16.895210526300001</v>
      </c>
      <c r="H76" s="54">
        <v>7.5161052632000001</v>
      </c>
      <c r="I76" s="126"/>
    </row>
    <row r="77" spans="1:9">
      <c r="A77" s="53" t="s">
        <v>187</v>
      </c>
      <c r="B77" s="54">
        <v>13.941000000000001</v>
      </c>
      <c r="C77" s="54">
        <v>10.061999999999999</v>
      </c>
      <c r="D77" s="54">
        <v>6.1829999999999998</v>
      </c>
      <c r="E77" s="54">
        <v>16.594000000000001</v>
      </c>
      <c r="F77" s="55">
        <v>26</v>
      </c>
      <c r="G77" s="54">
        <v>17.3551578947</v>
      </c>
      <c r="H77" s="54">
        <v>7.5906315789000001</v>
      </c>
      <c r="I77" s="126"/>
    </row>
    <row r="78" spans="1:9">
      <c r="A78" s="53" t="s">
        <v>188</v>
      </c>
      <c r="B78" s="54">
        <v>16.931999999999999</v>
      </c>
      <c r="C78" s="54">
        <v>11.752000000000001</v>
      </c>
      <c r="D78" s="54">
        <v>6.5720000000000001</v>
      </c>
      <c r="E78" s="54">
        <v>14.571999999999999</v>
      </c>
      <c r="F78" s="55">
        <v>27</v>
      </c>
      <c r="G78" s="54">
        <v>17.596263157900001</v>
      </c>
      <c r="H78" s="54">
        <v>8.0060000000000002</v>
      </c>
      <c r="I78" s="126"/>
    </row>
    <row r="79" spans="1:9">
      <c r="A79" s="53" t="s">
        <v>189</v>
      </c>
      <c r="B79" s="54">
        <v>18.594999999999999</v>
      </c>
      <c r="C79" s="54">
        <v>14.365</v>
      </c>
      <c r="D79" s="54">
        <v>10.135999999999999</v>
      </c>
      <c r="E79" s="54">
        <v>15.246</v>
      </c>
      <c r="F79" s="55">
        <v>28</v>
      </c>
      <c r="G79" s="54">
        <v>18.2866315789</v>
      </c>
      <c r="H79" s="54">
        <v>8.0800526315999992</v>
      </c>
      <c r="I79" s="126"/>
    </row>
    <row r="80" spans="1:9">
      <c r="A80" s="53" t="s">
        <v>190</v>
      </c>
      <c r="B80" s="54">
        <v>16.510000000000002</v>
      </c>
      <c r="C80" s="54">
        <v>12.637</v>
      </c>
      <c r="D80" s="54">
        <v>8.7650000000000006</v>
      </c>
      <c r="E80" s="54">
        <v>17.327999999999999</v>
      </c>
      <c r="F80" s="55">
        <v>29</v>
      </c>
      <c r="G80" s="54">
        <v>18.4547894737</v>
      </c>
      <c r="H80" s="54">
        <v>8.6271052632000007</v>
      </c>
      <c r="I80" s="126"/>
    </row>
    <row r="81" spans="1:9">
      <c r="A81" s="53" t="s">
        <v>191</v>
      </c>
      <c r="B81" s="54">
        <v>15.414</v>
      </c>
      <c r="C81" s="54">
        <v>11.454000000000001</v>
      </c>
      <c r="D81" s="54">
        <v>7.4930000000000003</v>
      </c>
      <c r="E81" s="54">
        <v>17.253</v>
      </c>
      <c r="F81" s="55">
        <v>30</v>
      </c>
      <c r="G81" s="54">
        <v>18.354894736799999</v>
      </c>
      <c r="H81" s="54">
        <v>8.8446315788999996</v>
      </c>
      <c r="I81" s="126"/>
    </row>
    <row r="82" spans="1:9">
      <c r="A82" s="53" t="s">
        <v>158</v>
      </c>
      <c r="B82" s="54">
        <v>14.558</v>
      </c>
      <c r="C82" s="54">
        <v>11.029</v>
      </c>
      <c r="D82" s="54">
        <v>7.5</v>
      </c>
      <c r="E82" s="54">
        <v>18.059999999999999</v>
      </c>
      <c r="F82" s="55">
        <v>31</v>
      </c>
      <c r="G82" s="54">
        <v>17.854368421099998</v>
      </c>
      <c r="H82" s="54">
        <v>8.5558421053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M</v>
      </c>
      <c r="D87" s="79" t="str">
        <f t="shared" ref="D87:D109" si="1">TEXT(EDATE(D88,-1),"mmmm aaaa")</f>
        <v>marzo 2022</v>
      </c>
      <c r="E87" s="80">
        <f>VLOOKUP(D87,A$87:B$122,2,FALSE)</f>
        <v>20289.026170149999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A</v>
      </c>
      <c r="D88" s="81" t="str">
        <f t="shared" si="1"/>
        <v>abril 2022</v>
      </c>
      <c r="E88" s="82">
        <f t="shared" ref="E88:E111" si="3">VLOOKUP(D88,A$87:B$122,2,FALSE)</f>
        <v>18449.237369888</v>
      </c>
    </row>
    <row r="89" spans="1:9">
      <c r="A89" s="53" t="s">
        <v>117</v>
      </c>
      <c r="B89" s="63">
        <v>20289.026170149999</v>
      </c>
      <c r="C89" s="77" t="str">
        <f t="shared" si="2"/>
        <v>M</v>
      </c>
      <c r="D89" s="81" t="str">
        <f t="shared" si="1"/>
        <v>mayo 2022</v>
      </c>
      <c r="E89" s="82">
        <f t="shared" si="3"/>
        <v>19096.727579549999</v>
      </c>
    </row>
    <row r="90" spans="1:9">
      <c r="A90" s="53" t="s">
        <v>118</v>
      </c>
      <c r="B90" s="63">
        <v>18449.237369888</v>
      </c>
      <c r="C90" s="77" t="str">
        <f t="shared" si="2"/>
        <v>J</v>
      </c>
      <c r="D90" s="81" t="str">
        <f t="shared" si="1"/>
        <v>junio 2022</v>
      </c>
      <c r="E90" s="82">
        <f t="shared" si="3"/>
        <v>20028.621185946999</v>
      </c>
    </row>
    <row r="91" spans="1:9">
      <c r="A91" s="53" t="s">
        <v>119</v>
      </c>
      <c r="B91" s="63">
        <v>19096.727579549999</v>
      </c>
      <c r="C91" s="77" t="str">
        <f t="shared" si="2"/>
        <v>J</v>
      </c>
      <c r="D91" s="81" t="str">
        <f t="shared" si="1"/>
        <v>julio 2022</v>
      </c>
      <c r="E91" s="82">
        <f t="shared" si="3"/>
        <v>22142.272724079001</v>
      </c>
    </row>
    <row r="92" spans="1:9">
      <c r="A92" s="53" t="s">
        <v>120</v>
      </c>
      <c r="B92" s="63">
        <v>20028.621185946999</v>
      </c>
      <c r="C92" s="77" t="str">
        <f t="shared" si="2"/>
        <v>A</v>
      </c>
      <c r="D92" s="81" t="str">
        <f t="shared" si="1"/>
        <v>agosto 2022</v>
      </c>
      <c r="E92" s="82">
        <f t="shared" si="3"/>
        <v>20486.167309894001</v>
      </c>
    </row>
    <row r="93" spans="1:9">
      <c r="A93" s="53" t="s">
        <v>121</v>
      </c>
      <c r="B93" s="63">
        <v>22142.272724079001</v>
      </c>
      <c r="C93" s="77" t="str">
        <f t="shared" si="2"/>
        <v>S</v>
      </c>
      <c r="D93" s="81" t="str">
        <f t="shared" si="1"/>
        <v>septiembre 2022</v>
      </c>
      <c r="E93" s="82">
        <f t="shared" si="3"/>
        <v>18959.861198449998</v>
      </c>
    </row>
    <row r="94" spans="1:9">
      <c r="A94" s="53" t="s">
        <v>122</v>
      </c>
      <c r="B94" s="63">
        <v>20486.167309894001</v>
      </c>
      <c r="C94" s="77" t="str">
        <f t="shared" si="2"/>
        <v>O</v>
      </c>
      <c r="D94" s="81" t="str">
        <f t="shared" si="1"/>
        <v>octubre 2022</v>
      </c>
      <c r="E94" s="82">
        <f t="shared" si="3"/>
        <v>18102.428654558</v>
      </c>
    </row>
    <row r="95" spans="1:9">
      <c r="A95" s="53" t="s">
        <v>124</v>
      </c>
      <c r="B95" s="63">
        <v>18959.861198449998</v>
      </c>
      <c r="C95" s="77" t="str">
        <f t="shared" si="2"/>
        <v>N</v>
      </c>
      <c r="D95" s="81" t="str">
        <f t="shared" si="1"/>
        <v>noviembre 2022</v>
      </c>
      <c r="E95" s="82">
        <f t="shared" si="3"/>
        <v>18199.926079624001</v>
      </c>
    </row>
    <row r="96" spans="1:9">
      <c r="A96" s="53" t="s">
        <v>125</v>
      </c>
      <c r="B96" s="63">
        <v>18102.428654558</v>
      </c>
      <c r="C96" s="77" t="str">
        <f t="shared" si="2"/>
        <v>D</v>
      </c>
      <c r="D96" s="81" t="str">
        <f t="shared" si="1"/>
        <v>diciembre 2022</v>
      </c>
      <c r="E96" s="82">
        <f t="shared" si="3"/>
        <v>19138.984155294998</v>
      </c>
    </row>
    <row r="97" spans="1:5">
      <c r="A97" s="53" t="s">
        <v>126</v>
      </c>
      <c r="B97" s="63">
        <v>18199.926079624001</v>
      </c>
      <c r="C97" s="77" t="str">
        <f t="shared" si="2"/>
        <v>E</v>
      </c>
      <c r="D97" s="81" t="str">
        <f t="shared" si="1"/>
        <v>enero 2023</v>
      </c>
      <c r="E97" s="82">
        <f t="shared" si="3"/>
        <v>20783.747203071998</v>
      </c>
    </row>
    <row r="98" spans="1:5">
      <c r="A98" s="53" t="s">
        <v>127</v>
      </c>
      <c r="B98" s="63">
        <v>19138.984155294998</v>
      </c>
      <c r="C98" s="77" t="str">
        <f t="shared" si="2"/>
        <v>F</v>
      </c>
      <c r="D98" s="81" t="str">
        <f t="shared" si="1"/>
        <v>febrero 2023</v>
      </c>
      <c r="E98" s="82">
        <f t="shared" si="3"/>
        <v>19306.806581596</v>
      </c>
    </row>
    <row r="99" spans="1:5">
      <c r="A99" s="53" t="s">
        <v>128</v>
      </c>
      <c r="B99" s="63">
        <v>20783.747203071998</v>
      </c>
      <c r="C99" s="77" t="str">
        <f t="shared" si="2"/>
        <v>M</v>
      </c>
      <c r="D99" s="81" t="str">
        <f t="shared" si="1"/>
        <v>marzo 2023</v>
      </c>
      <c r="E99" s="82">
        <f t="shared" si="3"/>
        <v>19326.566961938999</v>
      </c>
    </row>
    <row r="100" spans="1:5">
      <c r="A100" s="53" t="s">
        <v>129</v>
      </c>
      <c r="B100" s="63">
        <v>19306.806581596</v>
      </c>
      <c r="C100" s="77" t="str">
        <f t="shared" si="2"/>
        <v>A</v>
      </c>
      <c r="D100" s="81" t="str">
        <f t="shared" si="1"/>
        <v>abril 2023</v>
      </c>
      <c r="E100" s="82">
        <f t="shared" si="3"/>
        <v>17064.273372231</v>
      </c>
    </row>
    <row r="101" spans="1:5">
      <c r="A101" s="53" t="s">
        <v>131</v>
      </c>
      <c r="B101" s="63">
        <v>19326.566961938999</v>
      </c>
      <c r="C101" s="77" t="str">
        <f t="shared" si="2"/>
        <v>M</v>
      </c>
      <c r="D101" s="81" t="str">
        <f t="shared" si="1"/>
        <v>mayo 2023</v>
      </c>
      <c r="E101" s="82">
        <f t="shared" si="3"/>
        <v>17918.510966862999</v>
      </c>
    </row>
    <row r="102" spans="1:5">
      <c r="A102" s="53" t="s">
        <v>133</v>
      </c>
      <c r="B102" s="63">
        <v>17064.273372231</v>
      </c>
      <c r="C102" s="77" t="str">
        <f t="shared" si="2"/>
        <v>J</v>
      </c>
      <c r="D102" s="81" t="str">
        <f t="shared" si="1"/>
        <v>junio 2023</v>
      </c>
      <c r="E102" s="82">
        <f t="shared" si="3"/>
        <v>18523.934775951999</v>
      </c>
    </row>
    <row r="103" spans="1:5">
      <c r="A103" s="53" t="s">
        <v>135</v>
      </c>
      <c r="B103" s="63">
        <v>17918.510966862999</v>
      </c>
      <c r="C103" s="77" t="str">
        <f t="shared" si="2"/>
        <v>J</v>
      </c>
      <c r="D103" s="81" t="str">
        <f t="shared" si="1"/>
        <v>julio 2023</v>
      </c>
      <c r="E103" s="82">
        <f t="shared" si="3"/>
        <v>21121.754698133998</v>
      </c>
    </row>
    <row r="104" spans="1:5">
      <c r="A104" s="53" t="s">
        <v>137</v>
      </c>
      <c r="B104" s="63">
        <v>18523.934775951999</v>
      </c>
      <c r="C104" s="77" t="str">
        <f t="shared" si="2"/>
        <v>A</v>
      </c>
      <c r="D104" s="81" t="str">
        <f t="shared" si="1"/>
        <v>agosto 2023</v>
      </c>
      <c r="E104" s="82">
        <f t="shared" si="3"/>
        <v>20110.671609336001</v>
      </c>
    </row>
    <row r="105" spans="1:5">
      <c r="A105" s="53" t="s">
        <v>139</v>
      </c>
      <c r="B105" s="63">
        <v>21121.754698133998</v>
      </c>
      <c r="C105" s="77" t="str">
        <f t="shared" si="2"/>
        <v>S</v>
      </c>
      <c r="D105" s="81" t="str">
        <f t="shared" si="1"/>
        <v>septiembre 2023</v>
      </c>
      <c r="E105" s="82">
        <f t="shared" si="3"/>
        <v>18233.741216975999</v>
      </c>
    </row>
    <row r="106" spans="1:5">
      <c r="A106" s="53" t="s">
        <v>142</v>
      </c>
      <c r="B106" s="63">
        <v>20110.671609336001</v>
      </c>
      <c r="C106" s="77" t="str">
        <f t="shared" si="2"/>
        <v>O</v>
      </c>
      <c r="D106" s="81" t="str">
        <f t="shared" si="1"/>
        <v>octubre 2023</v>
      </c>
      <c r="E106" s="82">
        <f t="shared" si="3"/>
        <v>18431.766095977</v>
      </c>
    </row>
    <row r="107" spans="1:5">
      <c r="A107" s="53" t="s">
        <v>144</v>
      </c>
      <c r="B107" s="63">
        <v>18233.741216975999</v>
      </c>
      <c r="C107" s="77" t="str">
        <f t="shared" si="2"/>
        <v>N</v>
      </c>
      <c r="D107" s="81" t="str">
        <f t="shared" si="1"/>
        <v>noviembre 2023</v>
      </c>
      <c r="E107" s="82">
        <f t="shared" si="3"/>
        <v>18787.999116863</v>
      </c>
    </row>
    <row r="108" spans="1:5">
      <c r="A108" s="53" t="s">
        <v>146</v>
      </c>
      <c r="B108" s="63">
        <v>18431.766095977</v>
      </c>
      <c r="C108" s="77" t="str">
        <f t="shared" si="2"/>
        <v>D</v>
      </c>
      <c r="D108" s="81" t="str">
        <f t="shared" si="1"/>
        <v>diciembre 2023</v>
      </c>
      <c r="E108" s="82">
        <f t="shared" si="3"/>
        <v>19917.72163168</v>
      </c>
    </row>
    <row r="109" spans="1:5">
      <c r="A109" s="53" t="s">
        <v>148</v>
      </c>
      <c r="B109" s="63">
        <v>18787.999116863</v>
      </c>
      <c r="C109" s="77" t="str">
        <f t="shared" si="2"/>
        <v>E</v>
      </c>
      <c r="D109" s="81" t="str">
        <f t="shared" si="1"/>
        <v>enero 2024</v>
      </c>
      <c r="E109" s="82">
        <f t="shared" si="3"/>
        <v>20909.773549843001</v>
      </c>
    </row>
    <row r="110" spans="1:5">
      <c r="A110" s="53" t="s">
        <v>150</v>
      </c>
      <c r="B110" s="63">
        <v>19917.72163168</v>
      </c>
      <c r="C110" s="77" t="str">
        <f t="shared" si="2"/>
        <v>F</v>
      </c>
      <c r="D110" s="81" t="str">
        <f>TEXT(EDATE(D111,-1),"mmmm aaaa")</f>
        <v>febrero 2024</v>
      </c>
      <c r="E110" s="82">
        <f t="shared" si="3"/>
        <v>19030.221693872001</v>
      </c>
    </row>
    <row r="111" spans="1:5" ht="15" thickBot="1">
      <c r="A111" s="53" t="s">
        <v>152</v>
      </c>
      <c r="B111" s="63">
        <v>20909.773549843001</v>
      </c>
      <c r="C111" s="78" t="str">
        <f t="shared" si="2"/>
        <v>M</v>
      </c>
      <c r="D111" s="83" t="str">
        <f>A2</f>
        <v>Marzo 2024</v>
      </c>
      <c r="E111" s="84">
        <f t="shared" si="3"/>
        <v>19252.294922143999</v>
      </c>
    </row>
    <row r="112" spans="1:5">
      <c r="A112" s="53" t="s">
        <v>154</v>
      </c>
      <c r="B112" s="63">
        <v>19030.221693872001</v>
      </c>
    </row>
    <row r="113" spans="1:4">
      <c r="A113" s="53" t="s">
        <v>157</v>
      </c>
      <c r="B113" s="63">
        <v>19252.294922143999</v>
      </c>
    </row>
    <row r="114" spans="1:4">
      <c r="A114" s="53" t="s">
        <v>194</v>
      </c>
      <c r="B114" s="63">
        <v>5366.8915999999999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33516.796000000002</v>
      </c>
      <c r="C129" s="55">
        <v>1</v>
      </c>
      <c r="D129" s="62">
        <v>683.33962753599997</v>
      </c>
      <c r="E129" s="87">
        <f>MAX(D129:D159)</f>
        <v>701.06086204799999</v>
      </c>
    </row>
    <row r="130" spans="1:5">
      <c r="A130" s="53" t="s">
        <v>163</v>
      </c>
      <c r="B130" s="62">
        <v>30259.713</v>
      </c>
      <c r="C130" s="55">
        <v>2</v>
      </c>
      <c r="D130" s="62">
        <v>621.97443399999997</v>
      </c>
    </row>
    <row r="131" spans="1:5">
      <c r="A131" s="53" t="s">
        <v>164</v>
      </c>
      <c r="B131" s="62">
        <v>30524.323</v>
      </c>
      <c r="C131" s="55">
        <v>3</v>
      </c>
      <c r="D131" s="62">
        <v>579.23274860799995</v>
      </c>
    </row>
    <row r="132" spans="1:5">
      <c r="A132" s="53" t="s">
        <v>165</v>
      </c>
      <c r="B132" s="62">
        <v>35136.487000000001</v>
      </c>
      <c r="C132" s="55">
        <v>4</v>
      </c>
      <c r="D132" s="62">
        <v>689.07788807999998</v>
      </c>
    </row>
    <row r="133" spans="1:5">
      <c r="A133" s="53" t="s">
        <v>166</v>
      </c>
      <c r="B133" s="62">
        <v>34072.911</v>
      </c>
      <c r="C133" s="55">
        <v>5</v>
      </c>
      <c r="D133" s="62">
        <v>675.93722710400004</v>
      </c>
    </row>
    <row r="134" spans="1:5">
      <c r="A134" s="53" t="s">
        <v>167</v>
      </c>
      <c r="B134" s="62">
        <v>34265.201000000001</v>
      </c>
      <c r="C134" s="55">
        <v>6</v>
      </c>
      <c r="D134" s="62">
        <v>682.70782014400004</v>
      </c>
    </row>
    <row r="135" spans="1:5">
      <c r="A135" s="53" t="s">
        <v>168</v>
      </c>
      <c r="B135" s="62">
        <v>35043.402000000002</v>
      </c>
      <c r="C135" s="55">
        <v>7</v>
      </c>
      <c r="D135" s="62">
        <v>698.23672374399996</v>
      </c>
    </row>
    <row r="136" spans="1:5">
      <c r="A136" s="53" t="s">
        <v>169</v>
      </c>
      <c r="B136" s="62">
        <v>34067.976000000002</v>
      </c>
      <c r="C136" s="55">
        <v>8</v>
      </c>
      <c r="D136" s="62">
        <v>701.06086204799999</v>
      </c>
    </row>
    <row r="137" spans="1:5">
      <c r="A137" s="53" t="s">
        <v>170</v>
      </c>
      <c r="B137" s="62">
        <v>30893.49</v>
      </c>
      <c r="C137" s="55">
        <v>9</v>
      </c>
      <c r="D137" s="62">
        <v>644.109499024</v>
      </c>
    </row>
    <row r="138" spans="1:5">
      <c r="A138" s="53" t="s">
        <v>171</v>
      </c>
      <c r="B138" s="62">
        <v>30343.698</v>
      </c>
      <c r="C138" s="55">
        <v>10</v>
      </c>
      <c r="D138" s="62">
        <v>582.06176266399996</v>
      </c>
    </row>
    <row r="139" spans="1:5">
      <c r="A139" s="53" t="s">
        <v>172</v>
      </c>
      <c r="B139" s="62">
        <v>34363.49</v>
      </c>
      <c r="C139" s="55">
        <v>11</v>
      </c>
      <c r="D139" s="62">
        <v>669.23041943199996</v>
      </c>
    </row>
    <row r="140" spans="1:5">
      <c r="A140" s="53" t="s">
        <v>173</v>
      </c>
      <c r="B140" s="62">
        <v>33837.870999999999</v>
      </c>
      <c r="C140" s="55">
        <v>12</v>
      </c>
      <c r="D140" s="62">
        <v>667.32159883199995</v>
      </c>
    </row>
    <row r="141" spans="1:5">
      <c r="A141" s="53" t="s">
        <v>174</v>
      </c>
      <c r="B141" s="62">
        <v>33612.182000000001</v>
      </c>
      <c r="C141" s="55">
        <v>13</v>
      </c>
      <c r="D141" s="62">
        <v>667.68972689600002</v>
      </c>
    </row>
    <row r="142" spans="1:5">
      <c r="A142" s="53" t="s">
        <v>175</v>
      </c>
      <c r="B142" s="62">
        <v>33341.197</v>
      </c>
      <c r="C142" s="55">
        <v>14</v>
      </c>
      <c r="D142" s="62">
        <v>667.51987500799999</v>
      </c>
    </row>
    <row r="143" spans="1:5">
      <c r="A143" s="53" t="s">
        <v>176</v>
      </c>
      <c r="B143" s="62">
        <v>31287.544999999998</v>
      </c>
      <c r="C143" s="55">
        <v>15</v>
      </c>
      <c r="D143" s="62">
        <v>649.44471342400004</v>
      </c>
    </row>
    <row r="144" spans="1:5">
      <c r="A144" s="53" t="s">
        <v>177</v>
      </c>
      <c r="B144" s="62">
        <v>27576.9</v>
      </c>
      <c r="C144" s="55">
        <v>16</v>
      </c>
      <c r="D144" s="62">
        <v>572.28855923200001</v>
      </c>
    </row>
    <row r="145" spans="1:5">
      <c r="A145" s="53" t="s">
        <v>178</v>
      </c>
      <c r="B145" s="62">
        <v>27010.458999999999</v>
      </c>
      <c r="C145" s="55">
        <v>17</v>
      </c>
      <c r="D145" s="62">
        <v>526.58360103200005</v>
      </c>
    </row>
    <row r="146" spans="1:5">
      <c r="A146" s="53" t="s">
        <v>179</v>
      </c>
      <c r="B146" s="62">
        <v>30930.952000000001</v>
      </c>
      <c r="C146" s="55">
        <v>18</v>
      </c>
      <c r="D146" s="62">
        <v>609.30597367200005</v>
      </c>
    </row>
    <row r="147" spans="1:5">
      <c r="A147" s="53" t="s">
        <v>180</v>
      </c>
      <c r="B147" s="62">
        <v>30022.556</v>
      </c>
      <c r="C147" s="55">
        <v>19</v>
      </c>
      <c r="D147" s="62">
        <v>603.07443652799998</v>
      </c>
    </row>
    <row r="148" spans="1:5">
      <c r="A148" s="53" t="s">
        <v>181</v>
      </c>
      <c r="B148" s="62">
        <v>31543.526999999998</v>
      </c>
      <c r="C148" s="55">
        <v>20</v>
      </c>
      <c r="D148" s="62">
        <v>631.41463000800002</v>
      </c>
    </row>
    <row r="149" spans="1:5">
      <c r="A149" s="53" t="s">
        <v>182</v>
      </c>
      <c r="B149" s="62">
        <v>31887.678</v>
      </c>
      <c r="C149" s="55">
        <v>21</v>
      </c>
      <c r="D149" s="62">
        <v>634.70749114399996</v>
      </c>
    </row>
    <row r="150" spans="1:5">
      <c r="A150" s="53" t="s">
        <v>183</v>
      </c>
      <c r="B150" s="62">
        <v>30400.611000000001</v>
      </c>
      <c r="C150" s="55">
        <v>22</v>
      </c>
      <c r="D150" s="62">
        <v>627.94826132799994</v>
      </c>
    </row>
    <row r="151" spans="1:5">
      <c r="A151" s="53" t="s">
        <v>184</v>
      </c>
      <c r="B151" s="62">
        <v>26979.148000000001</v>
      </c>
      <c r="C151" s="55">
        <v>23</v>
      </c>
      <c r="D151" s="62">
        <v>557.51495629600004</v>
      </c>
    </row>
    <row r="152" spans="1:5">
      <c r="A152" s="53" t="s">
        <v>185</v>
      </c>
      <c r="B152" s="62">
        <v>26328.521000000001</v>
      </c>
      <c r="C152" s="55">
        <v>24</v>
      </c>
      <c r="D152" s="62">
        <v>519.27536546399995</v>
      </c>
    </row>
    <row r="153" spans="1:5">
      <c r="A153" s="53" t="s">
        <v>186</v>
      </c>
      <c r="B153" s="62">
        <v>31419.874</v>
      </c>
      <c r="C153" s="55">
        <v>25</v>
      </c>
      <c r="D153" s="62">
        <v>638.19632904800005</v>
      </c>
    </row>
    <row r="154" spans="1:5">
      <c r="A154" s="53" t="s">
        <v>187</v>
      </c>
      <c r="B154" s="62">
        <v>32692.834999999999</v>
      </c>
      <c r="C154" s="55">
        <v>26</v>
      </c>
      <c r="D154" s="62">
        <v>650.39177250399996</v>
      </c>
    </row>
    <row r="155" spans="1:5">
      <c r="A155" s="53" t="s">
        <v>188</v>
      </c>
      <c r="B155" s="62">
        <v>31331.758000000002</v>
      </c>
      <c r="C155" s="55">
        <v>27</v>
      </c>
      <c r="D155" s="62">
        <v>645.36923851200004</v>
      </c>
    </row>
    <row r="156" spans="1:5">
      <c r="A156" s="53" t="s">
        <v>189</v>
      </c>
      <c r="B156" s="62">
        <v>27954.66044</v>
      </c>
      <c r="C156" s="55">
        <v>28</v>
      </c>
      <c r="D156" s="62">
        <v>570.81078029599996</v>
      </c>
    </row>
    <row r="157" spans="1:5">
      <c r="A157" s="53" t="s">
        <v>190</v>
      </c>
      <c r="B157" s="62">
        <v>26107.31</v>
      </c>
      <c r="C157" s="55">
        <v>29</v>
      </c>
      <c r="D157" s="62">
        <v>527.774816504</v>
      </c>
      <c r="E157"/>
    </row>
    <row r="158" spans="1:5">
      <c r="A158" s="53" t="s">
        <v>191</v>
      </c>
      <c r="B158" s="62">
        <v>27457.853503999999</v>
      </c>
      <c r="C158" s="55">
        <v>30</v>
      </c>
      <c r="D158" s="62">
        <v>542.09118952799997</v>
      </c>
      <c r="E158"/>
    </row>
    <row r="159" spans="1:5">
      <c r="A159" s="53" t="s">
        <v>158</v>
      </c>
      <c r="B159" s="62">
        <v>28140.476999999999</v>
      </c>
      <c r="C159" s="55">
        <v>31</v>
      </c>
      <c r="D159" s="62">
        <v>516.60259450399997</v>
      </c>
      <c r="E159"/>
    </row>
    <row r="160" spans="1:5">
      <c r="A160"/>
      <c r="C160"/>
      <c r="D160" s="88">
        <v>748</v>
      </c>
      <c r="E160" s="118">
        <f>(MAX(D129:D159)/D160-1)*100</f>
        <v>-6.2752858224598977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157</v>
      </c>
      <c r="B166" s="63">
        <v>35636</v>
      </c>
      <c r="C166" s="120" t="s">
        <v>198</v>
      </c>
      <c r="D166" s="88">
        <v>37681</v>
      </c>
      <c r="E166" s="118">
        <f>(B166/D166-1)*100</f>
        <v>-5.4271383455853028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141</v>
      </c>
    </row>
    <row r="174" spans="1:5">
      <c r="A174" s="55">
        <v>2024</v>
      </c>
      <c r="B174" s="63">
        <v>38272</v>
      </c>
      <c r="C174" s="120" t="s">
        <v>155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/>
      <c r="C186" s="69">
        <f>B174</f>
        <v>38272</v>
      </c>
      <c r="D186" s="70"/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mar-24</v>
      </c>
      <c r="B187" s="73" t="str">
        <f>IF(B163="Invierno","",B166)</f>
        <v/>
      </c>
      <c r="C187" s="73">
        <f>IF(B163="Invierno",B166,"")</f>
        <v>35636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4 marzo (20:37 h)</v>
      </c>
    </row>
    <row r="188" spans="1:6" ht="15">
      <c r="D188" s="124"/>
      <c r="E188" s="124" t="str">
        <f>CONCATENATE(MID(E187,1,FIND(" ",E187)+3)," ",MID(E187,FIND("(",E187)+1,7))</f>
        <v>4 mar 20:37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2024-04-11T14:13:50Z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