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JUN\INF_ELABORADA\"/>
    </mc:Choice>
  </mc:AlternateContent>
  <xr:revisionPtr revIDLastSave="0" documentId="8_{A9065BA7-55DD-420E-8544-4DF2785764DF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0" l="1"/>
  <c r="E188" i="10"/>
  <c r="D186" i="10"/>
  <c r="D187" i="10"/>
  <c r="D185" i="10"/>
  <c r="C187" i="10"/>
  <c r="E187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H109" i="16" l="1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<sst xmlns="http://schemas.openxmlformats.org/spreadsheetml/2006/main" count="339" uniqueCount="207">
  <si>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</si>
  <si>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</si>
  <si>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</si>
  <si>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</si>
  <si>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</si>
  <si>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</si>
  <si>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</si>
  <si>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</si>
  <si>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</si>
  <si>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</si>
  <si>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</si>
  <si>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</si>
  <si>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</si>
  <si>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</si>
  <si>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</si>
  <si>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</si>
  <si>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</si>
  <si>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</si>
  <si>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</si>
  <si>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</si>
  <si>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</si>
  <si>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</si>
  <si>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</si>
  <si>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</si>
  <si>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</si>
  <si>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</si>
  <si>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</si>
  <si>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</si>
  <si>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</si>
  <si>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</si>
  <si>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</si>
  <si>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</si>
  <si>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</si>
  <si>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</si>
  <si>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</si>
  <si>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</si>
  <si>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</si>
  <si>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</si>
  <si>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</si>
  <si>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</si>
  <si>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</si>
  <si>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</si>
  <si>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</si>
  <si>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</si>
  <si>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</si>
  <si>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</si>
  <si>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</si>
  <si>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</si>
  <si>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</si>
  <si>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</si>
  <si>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</si>
  <si>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</si>
  <si>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</si>
  <si>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</si>
  <si>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</si>
  <si>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</si>
  <si>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</si>
  <si>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</si>
  <si>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</si>
  <si>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</si>
  <si>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</si>
  <si>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</si>
  <si>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</si>
  <si>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</si>
  <si>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</si>
  <si>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</si>
  <si>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</si>
  <si>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</si>
  <si>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</si>
  <si>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</si>
  <si>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</si>
  <si>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</si>
  <si>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</si>
  <si>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</si>
  <si>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</si>
  <si>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</si>
  <si>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</si>
  <si>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</si>
  <si>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</si>
  <si>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</si>
  <si>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</si>
  <si>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</si>
  <si>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</si>
  <si>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</si>
  <si>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</si>
  <si>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</si>
  <si>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</si>
  <si>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</si>
  <si>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</si>
  <si>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</si>
  <si>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</si>
  <si>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</si>
  <si>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</si>
  <si>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</si>
  <si>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</si>
  <si>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</si>
  <si>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</si>
  <si>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</si>
  <si>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</si>
  <si>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</si>
  <si>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</si>
  <si>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</si>
  <si>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</si>
  <si>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</si>
  <si>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</si>
  <si>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</si>
  <si>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</si>
  <si>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</si>
  <si>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</si>
  <si>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</si>
  <si>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</si>
  <si>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</si>
  <si>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</si>
  <si>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</si>
  <si>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</si>
  <si>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</si>
  <si>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</si>
  <si>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</si>
  <si>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</si>
  <si>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</si>
  <si>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</si>
  <si>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</si>
  <si>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</si>
  <si>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</si>
  <si>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</si>
  <si>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</si>
  <si>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</si>
  <si>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</si>
  <si>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</si>
  <si>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</si>
  <si>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</si>
  <si>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</si>
  <si>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</si>
  <si>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</si>
  <si>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</si>
  <si>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</si>
  <si>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</si>
  <si>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</si>
  <si>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</si>
  <si>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</si>
  <si>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</si>
  <si>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</si>
  <si>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</si>
  <si>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</si>
  <si>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</si>
  <si>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</si>
  <si>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</si>
  <si>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</si>
  <si>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</si>
  <si>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</si>
  <si>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</si>
  <si>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</si>
  <si>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</si>
  <si>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</si>
  <si>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</si>
  <si>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</si>
  <si>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</si>
  <si>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</si>
  <si>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</si>
  <si>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</si>
  <si>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</si>
  <si>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</si>
  <si>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</si>
  <si>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ut="07/13/2023 08:02:28"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msgID="9771341911EE2153EC870080EF75E3DA"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</si>
  <si>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08:17:42"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msgID="A6137E5511EE2153EC870080EFA544DC"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nrr="1585" nrc="678"&gt;&lt;pg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</si>
  <si>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ut="07/13/2023 08:21:38"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msgID="40CA13AC11EE2156EC870080EF65C4DC"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nrr="770" nrc="864"&gt;&lt;pg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</si>
  <si>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</si>
  <si>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</si>
  <si>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</si>
  <si>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</si>
  <si>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</si>
  <si>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</si>
  <si>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</si>
  <si>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</si>
  <si>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</si>
  <si>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</si>
  <si>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</si>
  <si>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</si>
  <si>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</si>
  <si>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</si>
  <si>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</si>
  <si>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</si>
  <si>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</si>
  <si>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</si>
  <si>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</si>
  <si>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</si>
  <si>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</si>
  <si>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</si>
  <si>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</si>
  <si>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</si>
  <si>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</si>
  <si>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</si>
  <si>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</si>
  <si>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</si>
  <si>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</si>
  <si>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ut="07/13/2023 08:22:18"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msgID="5E6F564C11EE2156EC870080EF75E3DA"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nrr="2603" nrc="344"&gt;&lt;pg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</si>
  <si>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08:22:26"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msgID="658DC09F11EE2156EC870080EF75E2D8"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nrr="2662" nrc="176"&gt;&lt;pg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</si>
  <si>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Julio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</si>
  <si>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ut="07/13/2023 08:31:40"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msgID="8045439F11EE2156EC870080EFF5E3D9"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rows="33" cols="2" /&gt;&lt;esdo ews="" ece="" ptn="" /&gt;&lt;/excel&gt;&lt;pgs&gt;&lt;pg rows="31" cols="1" nrr="2561" nrc="84"&gt;&lt;pg /&gt;&lt;bls&gt;&lt;bl sr="1" sc="1" rfetch="31" cfetch="1" posid="1" darows="0" dacols="1"&gt;&lt;excel&gt;&lt;epo ews="Dat_01" ece="A85" enr="MSTR.Serie_Balance_B.C._Mensual"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</si>
  <si>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08:34:18"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msgID="FDA8F78111EE2157EC870080EFD5A3D9"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nrr="2665" nrc="90"&gt;&lt;pg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</si>
  <si>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08:34:58"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msgID="261DE28E11EE2158EC870080EF8504DC"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nrr="2665" nrc="90"&gt;&lt;pg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</si>
  <si>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28/06/2023 14:21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</si>
  <si>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08:36:29"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msgID="5C5AF29D11EE2158EC870080EF65C3DA"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nrr="89" nrc="178"&gt;&lt;pg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</si>
  <si>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ut="07/13/2023 08:38:44"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msgID="ACD0506511EE2158EC870080EF9522D8"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nrr="273" nrc="372"&gt;&lt;pg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</si>
  <si>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ut="07/13/2023 08:39:06" si="2.00000001b46f697d52da60727d8726e126b361efe865b506dcea0226ca098cd077656c0fbbd51c0713f9d19730f7405196d9af5511f86b1b8cc9512990176bc423cddbceed803db580f6b852befe9a769eafd2bae44242fc7d228b1663bbe77a381c3235e47c89bec0d1bdafc82eadc492f7b63794261505c90a49d7904ba843bdeaadab6a84b27e82413fcfbb8bb8a33447e4e7c35c5483a440898d41d3b873c740.p.3082.0.1.Europe/Madrid.upriv*_1*_pidn2*_13*_session*-lat*_1.000000018147cfa34e17e6bff2c043816512a441bc6025e0a5f2ffc0b801109a17676e0a0e908b6c09788f416f706f190d19074a12f5ce9c.00000001634105a163ffc0ccf69e2d4ae4322605bc6025e07d81ed432b0c511138bc87be9d2b6bce7c62756c0c1996d49cacaa36ef92ca2e.0.1.1.BDEbi.D066E1C611E6257C10D00080EF253B44.0-3082.1.1_-0.1.0_-3082.1.1_5.5.0.*0.00000001ce851e3d8b0e060f6a6dda3310fc4f66c911585a445494e365c8df77880a55ad8b981b5d.0.23.11*.2*.0400*.31152J.e.0000000119df61fa93a0009b7a6a4da7c2d8ca8cc911585a4dd6a6a2f737469dda20956f227753ea.0.10*.131*.122*.122.0.0" msgID="B9CC013311EE2158EC870080EFA543DA"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nrr="87" nrc="348"&gt;&lt;pg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</si>
  <si>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6b05f2325bff49f696bae890b2df9475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</si>
  <si>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ut="07/13/2023 08:39:47" si="2.000000019673ba1ca83f40314446cc649d000a99b3c88724a0e76e1622c97e7d5af6b3640b0eab7705934633e88a642f1a0e711cd563ac917a6f8b9843094f945eb2465c5e0defe7e0082c3bd5365d4034e374fae71f8fb76e78bdfb40f57979f73976ff769b0a22fd20b87e51dc5f9df558d6a99bb920fda9e31b9da9809cd7dcb9deb4ef261d5ab02dfe65dbc9ba8103b07fb05a5f0a4c273e2a195e3d1c326a70.p.3082.0.1.Europe/Madrid.upriv*_1*_pidn2*_13*_session*-lat*_1.00000001d30f2fa36144d28c26497135af430f2cbc6025e01946fb95028fbe33dd931b2563d0904c552fe999fd1b4f6eb2a9d3e88f4d231e.0000000105ea7190b8134c201bbd0a591e568c14bc6025e03f89924b364df5795b4829a55b32289264ff7b10236979cc79b636d42f716a9d.0.1.1.BDEbi.D066E1C611E6257C10D00080EF253B44.0-3082.1.1_-0.1.0_-3082.1.1_5.5.0.*0.0000000113237ade171a262a736b4d415f6e915cc911585aa46ffbc17b8a9ffef10ce3a6632d8eb9.0.23.11*.2*.0400*.31152J.e.00000001c2ab2e45919bdfbcf71fd8306ad0be15c911585a59df31f6dc2ac4158cf40b5f21a393aa.0.10*.131*.122*.122.0.0" msgID="C7233E4A11EE2158885B0080EFF5B848"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nrr="1547" nrc="852"&gt;&lt;pg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</si>
</sst>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-1.2800000000000001E-3</c:v>
                </c:pt>
                <c:pt idx="1">
                  <c:v>-8.9200000000000008E-3</c:v>
                </c:pt>
                <c:pt idx="2">
                  <c:v>4.3800000000000002E-3</c:v>
                </c:pt>
                <c:pt idx="3">
                  <c:v>-3.5E-4</c:v>
                </c:pt>
                <c:pt idx="4">
                  <c:v>2.7399999999999998E-3</c:v>
                </c:pt>
                <c:pt idx="5">
                  <c:v>2.1199999999999999E-3</c:v>
                </c:pt>
                <c:pt idx="6">
                  <c:v>2.97E-3</c:v>
                </c:pt>
                <c:pt idx="7">
                  <c:v>7.3099999999999997E-3</c:v>
                </c:pt>
                <c:pt idx="8">
                  <c:v>-1.4999999999999999E-4</c:v>
                </c:pt>
                <c:pt idx="9">
                  <c:v>-6.4000000000000005E-4</c:v>
                </c:pt>
                <c:pt idx="10">
                  <c:v>-6.5500000000000003E-3</c:v>
                </c:pt>
                <c:pt idx="11">
                  <c:v>1.0399999999999999E-3</c:v>
                </c:pt>
                <c:pt idx="12">
                  <c:v>3.7200000000000002E-3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2.7199999999999998E-2</c:v>
                </c:pt>
                <c:pt idx="1">
                  <c:v>4.2689999999999999E-2</c:v>
                </c:pt>
                <c:pt idx="2">
                  <c:v>2.2200000000000001E-2</c:v>
                </c:pt>
                <c:pt idx="3">
                  <c:v>9.5899999999999996E-3</c:v>
                </c:pt>
                <c:pt idx="4">
                  <c:v>1.423E-2</c:v>
                </c:pt>
                <c:pt idx="5">
                  <c:v>-2.571E-2</c:v>
                </c:pt>
                <c:pt idx="6">
                  <c:v>-7.7299999999999999E-3</c:v>
                </c:pt>
                <c:pt idx="7">
                  <c:v>4.45E-3</c:v>
                </c:pt>
                <c:pt idx="8">
                  <c:v>2.385E-2</c:v>
                </c:pt>
                <c:pt idx="9">
                  <c:v>-2.1530000000000001E-2</c:v>
                </c:pt>
                <c:pt idx="10">
                  <c:v>-1.3849999999999999E-2</c:v>
                </c:pt>
                <c:pt idx="11">
                  <c:v>-1.9290000000000002E-2</c:v>
                </c:pt>
                <c:pt idx="12">
                  <c:v>-1.1480000000000001E-2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-3.9699999999999996E-3</c:v>
                </c:pt>
                <c:pt idx="1">
                  <c:v>-7.7999999999999996E-3</c:v>
                </c:pt>
                <c:pt idx="2">
                  <c:v>-3.4930000000000003E-2</c:v>
                </c:pt>
                <c:pt idx="3">
                  <c:v>-4.5429999999999998E-2</c:v>
                </c:pt>
                <c:pt idx="4">
                  <c:v>-6.343E-2</c:v>
                </c:pt>
                <c:pt idx="5">
                  <c:v>-7.6929999999999998E-2</c:v>
                </c:pt>
                <c:pt idx="6">
                  <c:v>-7.7090000000000006E-2</c:v>
                </c:pt>
                <c:pt idx="7">
                  <c:v>-4.5859999999999998E-2</c:v>
                </c:pt>
                <c:pt idx="8">
                  <c:v>-1.2019999999999999E-2</c:v>
                </c:pt>
                <c:pt idx="9">
                  <c:v>-2.512E-2</c:v>
                </c:pt>
                <c:pt idx="10">
                  <c:v>-5.5669999999999997E-2</c:v>
                </c:pt>
                <c:pt idx="11">
                  <c:v>-4.4790000000000003E-2</c:v>
                </c:pt>
                <c:pt idx="12">
                  <c:v>-7.0220000000000005E-2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2.1950000000000001E-2</c:v>
                </c:pt>
                <c:pt idx="1">
                  <c:v>2.597E-2</c:v>
                </c:pt>
                <c:pt idx="2">
                  <c:v>-8.3499999999999998E-3</c:v>
                </c:pt>
                <c:pt idx="3">
                  <c:v>-3.619E-2</c:v>
                </c:pt>
                <c:pt idx="4">
                  <c:v>-4.6460000000000001E-2</c:v>
                </c:pt>
                <c:pt idx="5">
                  <c:v>-0.10052</c:v>
                </c:pt>
                <c:pt idx="6">
                  <c:v>-8.1850000000000006E-2</c:v>
                </c:pt>
                <c:pt idx="7">
                  <c:v>-3.4099999999999998E-2</c:v>
                </c:pt>
                <c:pt idx="8">
                  <c:v>1.1679999999999999E-2</c:v>
                </c:pt>
                <c:pt idx="9">
                  <c:v>-4.7289999999999999E-2</c:v>
                </c:pt>
                <c:pt idx="10">
                  <c:v>-7.6069999999999999E-2</c:v>
                </c:pt>
                <c:pt idx="11">
                  <c:v>-6.3039999999999999E-2</c:v>
                </c:pt>
                <c:pt idx="12">
                  <c:v>-7.7979999999999994E-2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25.110473684199999</c:v>
                </c:pt>
                <c:pt idx="1">
                  <c:v>25.691947368400001</c:v>
                </c:pt>
                <c:pt idx="2">
                  <c:v>25.508947368400001</c:v>
                </c:pt>
                <c:pt idx="3">
                  <c:v>24.909631578900001</c:v>
                </c:pt>
                <c:pt idx="4">
                  <c:v>25.448526315799999</c:v>
                </c:pt>
                <c:pt idx="5">
                  <c:v>25.692473684199999</c:v>
                </c:pt>
                <c:pt idx="6">
                  <c:v>25.897789473700001</c:v>
                </c:pt>
                <c:pt idx="7">
                  <c:v>25.687578947399999</c:v>
                </c:pt>
                <c:pt idx="8">
                  <c:v>25.860789473699999</c:v>
                </c:pt>
                <c:pt idx="9">
                  <c:v>25.928105263199999</c:v>
                </c:pt>
                <c:pt idx="10">
                  <c:v>25.927578947400001</c:v>
                </c:pt>
                <c:pt idx="11">
                  <c:v>26.543789473699999</c:v>
                </c:pt>
                <c:pt idx="12">
                  <c:v>26.727526315799999</c:v>
                </c:pt>
                <c:pt idx="13">
                  <c:v>25.804052631600001</c:v>
                </c:pt>
                <c:pt idx="14">
                  <c:v>26.749368421100002</c:v>
                </c:pt>
                <c:pt idx="15">
                  <c:v>26.5587368421</c:v>
                </c:pt>
                <c:pt idx="16">
                  <c:v>26.654157894699999</c:v>
                </c:pt>
                <c:pt idx="17">
                  <c:v>27.312210526299999</c:v>
                </c:pt>
                <c:pt idx="18">
                  <c:v>26.676894736800001</c:v>
                </c:pt>
                <c:pt idx="19">
                  <c:v>26.761210526300001</c:v>
                </c:pt>
                <c:pt idx="20">
                  <c:v>27.664052631600001</c:v>
                </c:pt>
                <c:pt idx="21">
                  <c:v>28.433684210500001</c:v>
                </c:pt>
                <c:pt idx="22">
                  <c:v>28.0519473684</c:v>
                </c:pt>
                <c:pt idx="23">
                  <c:v>27.784157894700002</c:v>
                </c:pt>
                <c:pt idx="24">
                  <c:v>27.7563157895</c:v>
                </c:pt>
                <c:pt idx="25">
                  <c:v>28.175736842100001</c:v>
                </c:pt>
                <c:pt idx="26">
                  <c:v>28.277210526299999</c:v>
                </c:pt>
                <c:pt idx="27">
                  <c:v>28.985105263200001</c:v>
                </c:pt>
                <c:pt idx="28">
                  <c:v>28.827315789499998</c:v>
                </c:pt>
                <c:pt idx="29">
                  <c:v>28.613842105300002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14.518842105299999</c:v>
                </c:pt>
                <c:pt idx="1">
                  <c:v>14.748315789499999</c:v>
                </c:pt>
                <c:pt idx="2">
                  <c:v>14.8131578947</c:v>
                </c:pt>
                <c:pt idx="3">
                  <c:v>14.687105263199999</c:v>
                </c:pt>
                <c:pt idx="4">
                  <c:v>14.6062105263</c:v>
                </c:pt>
                <c:pt idx="5">
                  <c:v>14.824789473699999</c:v>
                </c:pt>
                <c:pt idx="6">
                  <c:v>15.0559473684</c:v>
                </c:pt>
                <c:pt idx="7">
                  <c:v>15.3131578947</c:v>
                </c:pt>
                <c:pt idx="8">
                  <c:v>15.587789473699999</c:v>
                </c:pt>
                <c:pt idx="9">
                  <c:v>15.7002631579</c:v>
                </c:pt>
                <c:pt idx="10">
                  <c:v>15.828789473700001</c:v>
                </c:pt>
                <c:pt idx="11">
                  <c:v>16.013157894700001</c:v>
                </c:pt>
                <c:pt idx="12">
                  <c:v>16.209842105300002</c:v>
                </c:pt>
                <c:pt idx="13">
                  <c:v>15.5237368421</c:v>
                </c:pt>
                <c:pt idx="14">
                  <c:v>16.082105263199999</c:v>
                </c:pt>
                <c:pt idx="15">
                  <c:v>16.073105263199999</c:v>
                </c:pt>
                <c:pt idx="16">
                  <c:v>16.188473684200002</c:v>
                </c:pt>
                <c:pt idx="17">
                  <c:v>16.285473684199999</c:v>
                </c:pt>
                <c:pt idx="18">
                  <c:v>16.698315789500001</c:v>
                </c:pt>
                <c:pt idx="19">
                  <c:v>16.8238947368</c:v>
                </c:pt>
                <c:pt idx="20">
                  <c:v>16.527315789500001</c:v>
                </c:pt>
                <c:pt idx="21">
                  <c:v>16.8449473684</c:v>
                </c:pt>
                <c:pt idx="22">
                  <c:v>17.288736842100001</c:v>
                </c:pt>
                <c:pt idx="23">
                  <c:v>17.255789473699998</c:v>
                </c:pt>
                <c:pt idx="24">
                  <c:v>17.203210526300001</c:v>
                </c:pt>
                <c:pt idx="25">
                  <c:v>17.490736842099999</c:v>
                </c:pt>
                <c:pt idx="26">
                  <c:v>17.4586842105</c:v>
                </c:pt>
                <c:pt idx="27">
                  <c:v>17.588631578899999</c:v>
                </c:pt>
                <c:pt idx="28">
                  <c:v>17.7797368421</c:v>
                </c:pt>
                <c:pt idx="29">
                  <c:v>17.613631578900002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24.547000000000001</c:v>
                </c:pt>
                <c:pt idx="1">
                  <c:v>25.032</c:v>
                </c:pt>
                <c:pt idx="2">
                  <c:v>25.556000000000001</c:v>
                </c:pt>
                <c:pt idx="3">
                  <c:v>26.045000000000002</c:v>
                </c:pt>
                <c:pt idx="4">
                  <c:v>26.475000000000001</c:v>
                </c:pt>
                <c:pt idx="5">
                  <c:v>27.881</c:v>
                </c:pt>
                <c:pt idx="6">
                  <c:v>24.225000000000001</c:v>
                </c:pt>
                <c:pt idx="7">
                  <c:v>24.571000000000002</c:v>
                </c:pt>
                <c:pt idx="8">
                  <c:v>26.475000000000001</c:v>
                </c:pt>
                <c:pt idx="9">
                  <c:v>26.827999999999999</c:v>
                </c:pt>
                <c:pt idx="10">
                  <c:v>27.225000000000001</c:v>
                </c:pt>
                <c:pt idx="11">
                  <c:v>27.213999999999999</c:v>
                </c:pt>
                <c:pt idx="12">
                  <c:v>25.591000000000001</c:v>
                </c:pt>
                <c:pt idx="13">
                  <c:v>27.047000000000001</c:v>
                </c:pt>
                <c:pt idx="14">
                  <c:v>29.396000000000001</c:v>
                </c:pt>
                <c:pt idx="15">
                  <c:v>30.818999999999999</c:v>
                </c:pt>
                <c:pt idx="16">
                  <c:v>30.614999999999998</c:v>
                </c:pt>
                <c:pt idx="17">
                  <c:v>27.872</c:v>
                </c:pt>
                <c:pt idx="18">
                  <c:v>27.588999999999999</c:v>
                </c:pt>
                <c:pt idx="19">
                  <c:v>27.175000000000001</c:v>
                </c:pt>
                <c:pt idx="20">
                  <c:v>26.812000000000001</c:v>
                </c:pt>
                <c:pt idx="21">
                  <c:v>29.045999999999999</c:v>
                </c:pt>
                <c:pt idx="22">
                  <c:v>30.652000000000001</c:v>
                </c:pt>
                <c:pt idx="23">
                  <c:v>32.47</c:v>
                </c:pt>
                <c:pt idx="24">
                  <c:v>32.566000000000003</c:v>
                </c:pt>
                <c:pt idx="25">
                  <c:v>31.776</c:v>
                </c:pt>
                <c:pt idx="26">
                  <c:v>31.184000000000001</c:v>
                </c:pt>
                <c:pt idx="27">
                  <c:v>30.85</c:v>
                </c:pt>
                <c:pt idx="28">
                  <c:v>29.626999999999999</c:v>
                </c:pt>
                <c:pt idx="29">
                  <c:v>27.748999999999999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19.748000000000001</c:v>
                </c:pt>
                <c:pt idx="1">
                  <c:v>19.905999999999999</c:v>
                </c:pt>
                <c:pt idx="2">
                  <c:v>20.372</c:v>
                </c:pt>
                <c:pt idx="3">
                  <c:v>20.984999999999999</c:v>
                </c:pt>
                <c:pt idx="4">
                  <c:v>21.327000000000002</c:v>
                </c:pt>
                <c:pt idx="5">
                  <c:v>22.2</c:v>
                </c:pt>
                <c:pt idx="6">
                  <c:v>20.914000000000001</c:v>
                </c:pt>
                <c:pt idx="7">
                  <c:v>21.055</c:v>
                </c:pt>
                <c:pt idx="8">
                  <c:v>21.940999999999999</c:v>
                </c:pt>
                <c:pt idx="9">
                  <c:v>22.227</c:v>
                </c:pt>
                <c:pt idx="10">
                  <c:v>22.431000000000001</c:v>
                </c:pt>
                <c:pt idx="11">
                  <c:v>22.388000000000002</c:v>
                </c:pt>
                <c:pt idx="12">
                  <c:v>21.113</c:v>
                </c:pt>
                <c:pt idx="13">
                  <c:v>21.704999999999998</c:v>
                </c:pt>
                <c:pt idx="14">
                  <c:v>23.401</c:v>
                </c:pt>
                <c:pt idx="15">
                  <c:v>24.545999999999999</c:v>
                </c:pt>
                <c:pt idx="16">
                  <c:v>25.023</c:v>
                </c:pt>
                <c:pt idx="17">
                  <c:v>23.617999999999999</c:v>
                </c:pt>
                <c:pt idx="18">
                  <c:v>23.068999999999999</c:v>
                </c:pt>
                <c:pt idx="19">
                  <c:v>22.875</c:v>
                </c:pt>
                <c:pt idx="20">
                  <c:v>22.539000000000001</c:v>
                </c:pt>
                <c:pt idx="21">
                  <c:v>23.402999999999999</c:v>
                </c:pt>
                <c:pt idx="22">
                  <c:v>24.817</c:v>
                </c:pt>
                <c:pt idx="23">
                  <c:v>26.190999999999999</c:v>
                </c:pt>
                <c:pt idx="24">
                  <c:v>26.446000000000002</c:v>
                </c:pt>
                <c:pt idx="25">
                  <c:v>26.370999999999999</c:v>
                </c:pt>
                <c:pt idx="26">
                  <c:v>25.815000000000001</c:v>
                </c:pt>
                <c:pt idx="27">
                  <c:v>25.469000000000001</c:v>
                </c:pt>
                <c:pt idx="28">
                  <c:v>24.295999999999999</c:v>
                </c:pt>
                <c:pt idx="29">
                  <c:v>22.806000000000001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14.949</c:v>
                </c:pt>
                <c:pt idx="1">
                  <c:v>14.78</c:v>
                </c:pt>
                <c:pt idx="2">
                  <c:v>15.188000000000001</c:v>
                </c:pt>
                <c:pt idx="3">
                  <c:v>15.925000000000001</c:v>
                </c:pt>
                <c:pt idx="4">
                  <c:v>16.18</c:v>
                </c:pt>
                <c:pt idx="5">
                  <c:v>16.518000000000001</c:v>
                </c:pt>
                <c:pt idx="6">
                  <c:v>17.603000000000002</c:v>
                </c:pt>
                <c:pt idx="7">
                  <c:v>17.54</c:v>
                </c:pt>
                <c:pt idx="8">
                  <c:v>17.407</c:v>
                </c:pt>
                <c:pt idx="9">
                  <c:v>17.626000000000001</c:v>
                </c:pt>
                <c:pt idx="10">
                  <c:v>17.637</c:v>
                </c:pt>
                <c:pt idx="11">
                  <c:v>17.562999999999999</c:v>
                </c:pt>
                <c:pt idx="12">
                  <c:v>16.634</c:v>
                </c:pt>
                <c:pt idx="13">
                  <c:v>16.363</c:v>
                </c:pt>
                <c:pt idx="14">
                  <c:v>17.405000000000001</c:v>
                </c:pt>
                <c:pt idx="15">
                  <c:v>18.273</c:v>
                </c:pt>
                <c:pt idx="16">
                  <c:v>19.43</c:v>
                </c:pt>
                <c:pt idx="17">
                  <c:v>19.364000000000001</c:v>
                </c:pt>
                <c:pt idx="18">
                  <c:v>18.547999999999998</c:v>
                </c:pt>
                <c:pt idx="19">
                  <c:v>18.574999999999999</c:v>
                </c:pt>
                <c:pt idx="20">
                  <c:v>18.265999999999998</c:v>
                </c:pt>
                <c:pt idx="21">
                  <c:v>17.760000000000002</c:v>
                </c:pt>
                <c:pt idx="22">
                  <c:v>18.981999999999999</c:v>
                </c:pt>
                <c:pt idx="23">
                  <c:v>19.911000000000001</c:v>
                </c:pt>
                <c:pt idx="24">
                  <c:v>20.327000000000002</c:v>
                </c:pt>
                <c:pt idx="25">
                  <c:v>20.965</c:v>
                </c:pt>
                <c:pt idx="26">
                  <c:v>20.445</c:v>
                </c:pt>
                <c:pt idx="27">
                  <c:v>20.088000000000001</c:v>
                </c:pt>
                <c:pt idx="28">
                  <c:v>18.963999999999999</c:v>
                </c:pt>
                <c:pt idx="29">
                  <c:v>17.863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21.545999999999999</c:v>
                </c:pt>
                <c:pt idx="1">
                  <c:v>21.488</c:v>
                </c:pt>
                <c:pt idx="2">
                  <c:v>21.85</c:v>
                </c:pt>
                <c:pt idx="3">
                  <c:v>21.053999999999998</c:v>
                </c:pt>
                <c:pt idx="4">
                  <c:v>21.792000000000002</c:v>
                </c:pt>
                <c:pt idx="5">
                  <c:v>22.309000000000001</c:v>
                </c:pt>
                <c:pt idx="6">
                  <c:v>22.981000000000002</c:v>
                </c:pt>
                <c:pt idx="7">
                  <c:v>22.725999999999999</c:v>
                </c:pt>
                <c:pt idx="8">
                  <c:v>23.774999999999999</c:v>
                </c:pt>
                <c:pt idx="9">
                  <c:v>24.167999999999999</c:v>
                </c:pt>
                <c:pt idx="10">
                  <c:v>24.934999999999999</c:v>
                </c:pt>
                <c:pt idx="11">
                  <c:v>25.475999999999999</c:v>
                </c:pt>
                <c:pt idx="12">
                  <c:v>26.04</c:v>
                </c:pt>
                <c:pt idx="13">
                  <c:v>26.445</c:v>
                </c:pt>
                <c:pt idx="14">
                  <c:v>27.556999999999999</c:v>
                </c:pt>
                <c:pt idx="15">
                  <c:v>27.56</c:v>
                </c:pt>
                <c:pt idx="16">
                  <c:v>28.641999999999999</c:v>
                </c:pt>
                <c:pt idx="17">
                  <c:v>27.151</c:v>
                </c:pt>
                <c:pt idx="18">
                  <c:v>23.442</c:v>
                </c:pt>
                <c:pt idx="19">
                  <c:v>22.738</c:v>
                </c:pt>
                <c:pt idx="20">
                  <c:v>22.138999999999999</c:v>
                </c:pt>
                <c:pt idx="21">
                  <c:v>21.542000000000002</c:v>
                </c:pt>
                <c:pt idx="22">
                  <c:v>21.66</c:v>
                </c:pt>
                <c:pt idx="23">
                  <c:v>21.948</c:v>
                </c:pt>
                <c:pt idx="24">
                  <c:v>21.324000000000002</c:v>
                </c:pt>
                <c:pt idx="25">
                  <c:v>21.097999999999999</c:v>
                </c:pt>
                <c:pt idx="26">
                  <c:v>20.914999999999999</c:v>
                </c:pt>
                <c:pt idx="27">
                  <c:v>21.876999999999999</c:v>
                </c:pt>
                <c:pt idx="28">
                  <c:v>22.242000000000001</c:v>
                </c:pt>
                <c:pt idx="29">
                  <c:v>21.407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19598.383325727998</c:v>
                </c:pt>
                <c:pt idx="1">
                  <c:v>21581.642629954</c:v>
                </c:pt>
                <c:pt idx="2">
                  <c:v>20660.576296340001</c:v>
                </c:pt>
                <c:pt idx="3">
                  <c:v>19669.459694279001</c:v>
                </c:pt>
                <c:pt idx="4">
                  <c:v>18985.552829442</c:v>
                </c:pt>
                <c:pt idx="5">
                  <c:v>20289.534024413999</c:v>
                </c:pt>
                <c:pt idx="6">
                  <c:v>20841.076042528999</c:v>
                </c:pt>
                <c:pt idx="7">
                  <c:v>21516.771039136001</c:v>
                </c:pt>
                <c:pt idx="8">
                  <c:v>19090.950745144</c:v>
                </c:pt>
                <c:pt idx="9">
                  <c:v>20289.026170149999</c:v>
                </c:pt>
                <c:pt idx="10">
                  <c:v>18449.237369888</c:v>
                </c:pt>
                <c:pt idx="11">
                  <c:v>19096.727579549999</c:v>
                </c:pt>
                <c:pt idx="12">
                  <c:v>20028.621185946999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20028.621185946999</c:v>
                </c:pt>
                <c:pt idx="1">
                  <c:v>22142.162826078998</c:v>
                </c:pt>
                <c:pt idx="2">
                  <c:v>20488.100444894</c:v>
                </c:pt>
                <c:pt idx="3">
                  <c:v>18957.591012450001</c:v>
                </c:pt>
                <c:pt idx="4">
                  <c:v>18103.482523557999</c:v>
                </c:pt>
                <c:pt idx="5">
                  <c:v>18249.937992624</c:v>
                </c:pt>
                <c:pt idx="6">
                  <c:v>19134.921273295</c:v>
                </c:pt>
                <c:pt idx="7">
                  <c:v>20781.901939071999</c:v>
                </c:pt>
                <c:pt idx="8">
                  <c:v>19312.118540595999</c:v>
                </c:pt>
                <c:pt idx="9">
                  <c:v>19326.980030939001</c:v>
                </c:pt>
                <c:pt idx="10">
                  <c:v>17042.260466231</c:v>
                </c:pt>
                <c:pt idx="11">
                  <c:v>17889.654965862999</c:v>
                </c:pt>
                <c:pt idx="12">
                  <c:v>18463.503809408001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jun-23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34703</c:v>
                </c:pt>
                <c:pt idx="4">
                  <c:v>34703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jun-23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603.80063731200005</c:v>
                </c:pt>
                <c:pt idx="1">
                  <c:v>595.719288216</c:v>
                </c:pt>
                <c:pt idx="2">
                  <c:v>526.13213256799997</c:v>
                </c:pt>
                <c:pt idx="3">
                  <c:v>486.19317614400001</c:v>
                </c:pt>
                <c:pt idx="4">
                  <c:v>584.58782473600002</c:v>
                </c:pt>
                <c:pt idx="5">
                  <c:v>612.25454858399996</c:v>
                </c:pt>
                <c:pt idx="6">
                  <c:v>626.32677883199995</c:v>
                </c:pt>
                <c:pt idx="7">
                  <c:v>617.51441367999996</c:v>
                </c:pt>
                <c:pt idx="8">
                  <c:v>606.26775404800003</c:v>
                </c:pt>
                <c:pt idx="9">
                  <c:v>536.59946767199995</c:v>
                </c:pt>
                <c:pt idx="10">
                  <c:v>500.41480785599998</c:v>
                </c:pt>
                <c:pt idx="11">
                  <c:v>603.91362416000004</c:v>
                </c:pt>
                <c:pt idx="12">
                  <c:v>621.04703063199997</c:v>
                </c:pt>
                <c:pt idx="13">
                  <c:v>624.80319059199996</c:v>
                </c:pt>
                <c:pt idx="14">
                  <c:v>634.95554375999996</c:v>
                </c:pt>
                <c:pt idx="15">
                  <c:v>645.49897628799999</c:v>
                </c:pt>
                <c:pt idx="16">
                  <c:v>578.98990913600005</c:v>
                </c:pt>
                <c:pt idx="17">
                  <c:v>531.16522236000003</c:v>
                </c:pt>
                <c:pt idx="18">
                  <c:v>632.69165743999997</c:v>
                </c:pt>
                <c:pt idx="19">
                  <c:v>651.12453876799998</c:v>
                </c:pt>
                <c:pt idx="20">
                  <c:v>660.18798279999999</c:v>
                </c:pt>
                <c:pt idx="21">
                  <c:v>654.059405416</c:v>
                </c:pt>
                <c:pt idx="22">
                  <c:v>652.12152700800004</c:v>
                </c:pt>
                <c:pt idx="23">
                  <c:v>578.11039484000003</c:v>
                </c:pt>
                <c:pt idx="24">
                  <c:v>567.63045690399997</c:v>
                </c:pt>
                <c:pt idx="25">
                  <c:v>699.71042245599995</c:v>
                </c:pt>
                <c:pt idx="26">
                  <c:v>718.08278997599996</c:v>
                </c:pt>
                <c:pt idx="27">
                  <c:v>722.60711900000001</c:v>
                </c:pt>
                <c:pt idx="28">
                  <c:v>716.10273068000004</c:v>
                </c:pt>
                <c:pt idx="29">
                  <c:v>674.89045754400001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27982.220399999998</c:v>
                </c:pt>
                <c:pt idx="1">
                  <c:v>27116.341784</c:v>
                </c:pt>
                <c:pt idx="2">
                  <c:v>24029.464</c:v>
                </c:pt>
                <c:pt idx="3">
                  <c:v>23864.592000000001</c:v>
                </c:pt>
                <c:pt idx="4">
                  <c:v>27932.625</c:v>
                </c:pt>
                <c:pt idx="5">
                  <c:v>28514.156999999999</c:v>
                </c:pt>
                <c:pt idx="6">
                  <c:v>29679.011399999999</c:v>
                </c:pt>
                <c:pt idx="7">
                  <c:v>28769.43216</c:v>
                </c:pt>
                <c:pt idx="8">
                  <c:v>28134.824400000001</c:v>
                </c:pt>
                <c:pt idx="9">
                  <c:v>24442.075000000001</c:v>
                </c:pt>
                <c:pt idx="10">
                  <c:v>24276.179</c:v>
                </c:pt>
                <c:pt idx="11">
                  <c:v>28493.49</c:v>
                </c:pt>
                <c:pt idx="12">
                  <c:v>29138.6944</c:v>
                </c:pt>
                <c:pt idx="13">
                  <c:v>28887.337911999999</c:v>
                </c:pt>
                <c:pt idx="14">
                  <c:v>29468.328679999999</c:v>
                </c:pt>
                <c:pt idx="15">
                  <c:v>30166.579399999999</c:v>
                </c:pt>
                <c:pt idx="16">
                  <c:v>26418.758312000002</c:v>
                </c:pt>
                <c:pt idx="17">
                  <c:v>25577.418000000001</c:v>
                </c:pt>
                <c:pt idx="18">
                  <c:v>29970.7834</c:v>
                </c:pt>
                <c:pt idx="19">
                  <c:v>30232.652399999999</c:v>
                </c:pt>
                <c:pt idx="20">
                  <c:v>30991.840543999999</c:v>
                </c:pt>
                <c:pt idx="21">
                  <c:v>30468.5834</c:v>
                </c:pt>
                <c:pt idx="22">
                  <c:v>30678.7644</c:v>
                </c:pt>
                <c:pt idx="23">
                  <c:v>26786.952000000001</c:v>
                </c:pt>
                <c:pt idx="24">
                  <c:v>28686.252</c:v>
                </c:pt>
                <c:pt idx="25">
                  <c:v>33462.953399999999</c:v>
                </c:pt>
                <c:pt idx="26">
                  <c:v>33443.471400000002</c:v>
                </c:pt>
                <c:pt idx="27">
                  <c:v>33825.716719999997</c:v>
                </c:pt>
                <c:pt idx="28">
                  <c:v>33685.280696000002</c:v>
                </c:pt>
                <c:pt idx="29">
                  <c:v>31105.723399999999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28 junio (14:21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28 junio (14:21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Junio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200</v>
      </c>
    </row>
    <row r="3" spans="1:2">
      <c r="A3" t="s">
        <v>195</v>
      </c>
    </row>
    <row r="4" spans="1:2">
      <c r="A4" t="s">
        <v>196</v>
      </c>
    </row>
    <row r="5" spans="1:2">
      <c r="A5" t="s">
        <v>199</v>
      </c>
    </row>
    <row r="6" spans="1:2">
      <c r="A6" t="s">
        <v>204</v>
      </c>
    </row>
    <row r="7" spans="1:2">
      <c r="A7" t="s">
        <v>198</v>
      </c>
    </row>
    <row r="8" spans="1:2">
      <c r="A8" t="s">
        <v>163</v>
      </c>
    </row>
    <row r="9" spans="1:2">
      <c r="A9" t="s">
        <v>202</v>
      </c>
    </row>
    <row r="10" spans="1:2">
      <c r="A10" t="s">
        <v>164</v>
      </c>
    </row>
    <row r="11" spans="1:2">
      <c r="A11" t="s">
        <v>165</v>
      </c>
    </row>
    <row r="12" spans="1:2">
      <c r="A12" t="s">
        <v>206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Junio 2023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Junio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18463.503809408001</v>
      </c>
      <c r="G9" s="47">
        <f>VLOOKUP("Demanda transporte (b.c.)",Dat_01!A4:J29,4,FALSE)*100</f>
        <v>-7.8144040100000005</v>
      </c>
      <c r="H9" s="31">
        <f>VLOOKUP("Demanda transporte (b.c.)",Dat_01!A4:J29,5,FALSE)/1000</f>
        <v>112816.41975210901</v>
      </c>
      <c r="I9" s="47">
        <f>VLOOKUP("Demanda transporte (b.c.)",Dat_01!A4:J29,7,FALSE)*100</f>
        <v>-4.7732342900000004</v>
      </c>
      <c r="J9" s="31">
        <f>VLOOKUP("Demanda transporte (b.c.)",Dat_01!A4:J29,8,FALSE)/1000</f>
        <v>229892.61582500898</v>
      </c>
      <c r="K9" s="47">
        <f>VLOOKUP("Demanda transporte (b.c.)",Dat_01!A4:J29,10,FALSE)*100</f>
        <v>-4.4102270800000003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0.372</v>
      </c>
      <c r="H12" s="43"/>
      <c r="I12" s="43">
        <f>Dat_01!H45*100</f>
        <v>0.11199999999999999</v>
      </c>
      <c r="J12" s="43"/>
      <c r="K12" s="43">
        <f>Dat_01!L45*100</f>
        <v>8.3000000000000004E-2</v>
      </c>
    </row>
    <row r="13" spans="3:12">
      <c r="E13" s="34" t="s">
        <v>26</v>
      </c>
      <c r="F13" s="33"/>
      <c r="G13" s="43">
        <f>Dat_01!E45*100</f>
        <v>-1.1480000000000001</v>
      </c>
      <c r="H13" s="43"/>
      <c r="I13" s="43">
        <f>Dat_01!I45*100</f>
        <v>-0.63400000000000001</v>
      </c>
      <c r="J13" s="43"/>
      <c r="K13" s="43">
        <f>Dat_01!M45*100</f>
        <v>0.184</v>
      </c>
    </row>
    <row r="14" spans="3:12">
      <c r="E14" s="35" t="s">
        <v>5</v>
      </c>
      <c r="F14" s="36"/>
      <c r="G14" s="44">
        <f>Dat_01!F45*100</f>
        <v>-7.0220000000000002</v>
      </c>
      <c r="H14" s="44"/>
      <c r="I14" s="44">
        <f>Dat_01!J45*100</f>
        <v>-4.2380000000000004</v>
      </c>
      <c r="J14" s="44"/>
      <c r="K14" s="44">
        <f>Dat_01!N45*100</f>
        <v>-4.6710000000000003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Junio 2023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D46" sqref="D46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Junio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Junio 2023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3" workbookViewId="0">
      <selection activeCell="B37" sqref="B37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Junio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01/06/2023</v>
      </c>
      <c r="C7" s="99">
        <f>Dat_01!B52</f>
        <v>24.547000000000001</v>
      </c>
      <c r="D7" s="99">
        <f>Dat_01!C52</f>
        <v>19.748000000000001</v>
      </c>
      <c r="E7" s="99">
        <f>Dat_01!D52</f>
        <v>14.949</v>
      </c>
      <c r="F7" s="99">
        <f>Dat_01!H52</f>
        <v>14.518842105299999</v>
      </c>
      <c r="G7" s="99">
        <f>Dat_01!G52</f>
        <v>25.110473684199999</v>
      </c>
      <c r="H7" s="99">
        <f>Dat_01!E52</f>
        <v>21.545999999999999</v>
      </c>
    </row>
    <row r="8" spans="1:16" ht="11.25" customHeight="1">
      <c r="A8" s="92">
        <v>2</v>
      </c>
      <c r="B8" s="98" t="str">
        <f>Dat_01!A53</f>
        <v>02/06/2023</v>
      </c>
      <c r="C8" s="99">
        <f>Dat_01!B53</f>
        <v>25.032</v>
      </c>
      <c r="D8" s="99">
        <f>Dat_01!C53</f>
        <v>19.905999999999999</v>
      </c>
      <c r="E8" s="99">
        <f>Dat_01!D53</f>
        <v>14.78</v>
      </c>
      <c r="F8" s="99">
        <f>Dat_01!H53</f>
        <v>14.748315789499999</v>
      </c>
      <c r="G8" s="99">
        <f>Dat_01!G53</f>
        <v>25.691947368400001</v>
      </c>
      <c r="H8" s="99">
        <f>Dat_01!E53</f>
        <v>21.488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03/06/2023</v>
      </c>
      <c r="C9" s="99">
        <f>Dat_01!B54</f>
        <v>25.556000000000001</v>
      </c>
      <c r="D9" s="99">
        <f>Dat_01!C54</f>
        <v>20.372</v>
      </c>
      <c r="E9" s="99">
        <f>Dat_01!D54</f>
        <v>15.188000000000001</v>
      </c>
      <c r="F9" s="99">
        <f>Dat_01!H54</f>
        <v>14.8131578947</v>
      </c>
      <c r="G9" s="99">
        <f>Dat_01!G54</f>
        <v>25.508947368400001</v>
      </c>
      <c r="H9" s="99">
        <f>Dat_01!E54</f>
        <v>21.85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04/06/2023</v>
      </c>
      <c r="C10" s="99">
        <f>Dat_01!B55</f>
        <v>26.045000000000002</v>
      </c>
      <c r="D10" s="99">
        <f>Dat_01!C55</f>
        <v>20.984999999999999</v>
      </c>
      <c r="E10" s="99">
        <f>Dat_01!D55</f>
        <v>15.925000000000001</v>
      </c>
      <c r="F10" s="99">
        <f>Dat_01!H55</f>
        <v>14.687105263199999</v>
      </c>
      <c r="G10" s="99">
        <f>Dat_01!G55</f>
        <v>24.909631578900001</v>
      </c>
      <c r="H10" s="99">
        <f>Dat_01!E55</f>
        <v>21.053999999999998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05/06/2023</v>
      </c>
      <c r="C11" s="99">
        <f>Dat_01!B56</f>
        <v>26.475000000000001</v>
      </c>
      <c r="D11" s="99">
        <f>Dat_01!C56</f>
        <v>21.327000000000002</v>
      </c>
      <c r="E11" s="99">
        <f>Dat_01!D56</f>
        <v>16.18</v>
      </c>
      <c r="F11" s="99">
        <f>Dat_01!H56</f>
        <v>14.6062105263</v>
      </c>
      <c r="G11" s="99">
        <f>Dat_01!G56</f>
        <v>25.448526315799999</v>
      </c>
      <c r="H11" s="99">
        <f>Dat_01!E56</f>
        <v>21.792000000000002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06/06/2023</v>
      </c>
      <c r="C12" s="99">
        <f>Dat_01!B57</f>
        <v>27.881</v>
      </c>
      <c r="D12" s="99">
        <f>Dat_01!C57</f>
        <v>22.2</v>
      </c>
      <c r="E12" s="99">
        <f>Dat_01!D57</f>
        <v>16.518000000000001</v>
      </c>
      <c r="F12" s="99">
        <f>Dat_01!H57</f>
        <v>14.824789473699999</v>
      </c>
      <c r="G12" s="99">
        <f>Dat_01!G57</f>
        <v>25.692473684199999</v>
      </c>
      <c r="H12" s="99">
        <f>Dat_01!E57</f>
        <v>22.309000000000001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07/06/2023</v>
      </c>
      <c r="C13" s="99">
        <f>Dat_01!B58</f>
        <v>24.225000000000001</v>
      </c>
      <c r="D13" s="99">
        <f>Dat_01!C58</f>
        <v>20.914000000000001</v>
      </c>
      <c r="E13" s="99">
        <f>Dat_01!D58</f>
        <v>17.603000000000002</v>
      </c>
      <c r="F13" s="99">
        <f>Dat_01!H58</f>
        <v>15.0559473684</v>
      </c>
      <c r="G13" s="99">
        <f>Dat_01!G58</f>
        <v>25.897789473700001</v>
      </c>
      <c r="H13" s="99">
        <f>Dat_01!E58</f>
        <v>22.981000000000002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08/06/2023</v>
      </c>
      <c r="C14" s="99">
        <f>Dat_01!B59</f>
        <v>24.571000000000002</v>
      </c>
      <c r="D14" s="99">
        <f>Dat_01!C59</f>
        <v>21.055</v>
      </c>
      <c r="E14" s="99">
        <f>Dat_01!D59</f>
        <v>17.54</v>
      </c>
      <c r="F14" s="99">
        <f>Dat_01!H59</f>
        <v>15.3131578947</v>
      </c>
      <c r="G14" s="99">
        <f>Dat_01!G59</f>
        <v>25.687578947399999</v>
      </c>
      <c r="H14" s="99">
        <f>Dat_01!E59</f>
        <v>22.725999999999999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09/06/2023</v>
      </c>
      <c r="C15" s="99">
        <f>Dat_01!B60</f>
        <v>26.475000000000001</v>
      </c>
      <c r="D15" s="99">
        <f>Dat_01!C60</f>
        <v>21.940999999999999</v>
      </c>
      <c r="E15" s="99">
        <f>Dat_01!D60</f>
        <v>17.407</v>
      </c>
      <c r="F15" s="99">
        <f>Dat_01!H60</f>
        <v>15.587789473699999</v>
      </c>
      <c r="G15" s="99">
        <f>Dat_01!G60</f>
        <v>25.860789473699999</v>
      </c>
      <c r="H15" s="99">
        <f>Dat_01!E60</f>
        <v>23.774999999999999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10/06/2023</v>
      </c>
      <c r="C16" s="99">
        <f>Dat_01!B61</f>
        <v>26.827999999999999</v>
      </c>
      <c r="D16" s="99">
        <f>Dat_01!C61</f>
        <v>22.227</v>
      </c>
      <c r="E16" s="99">
        <f>Dat_01!D61</f>
        <v>17.626000000000001</v>
      </c>
      <c r="F16" s="99">
        <f>Dat_01!H61</f>
        <v>15.7002631579</v>
      </c>
      <c r="G16" s="99">
        <f>Dat_01!G61</f>
        <v>25.928105263199999</v>
      </c>
      <c r="H16" s="99">
        <f>Dat_01!E61</f>
        <v>24.167999999999999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11/06/2023</v>
      </c>
      <c r="C17" s="99">
        <f>Dat_01!B62</f>
        <v>27.225000000000001</v>
      </c>
      <c r="D17" s="99">
        <f>Dat_01!C62</f>
        <v>22.431000000000001</v>
      </c>
      <c r="E17" s="99">
        <f>Dat_01!D62</f>
        <v>17.637</v>
      </c>
      <c r="F17" s="99">
        <f>Dat_01!H62</f>
        <v>15.828789473700001</v>
      </c>
      <c r="G17" s="99">
        <f>Dat_01!G62</f>
        <v>25.927578947400001</v>
      </c>
      <c r="H17" s="99">
        <f>Dat_01!E62</f>
        <v>24.934999999999999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12/06/2023</v>
      </c>
      <c r="C18" s="99">
        <f>Dat_01!B63</f>
        <v>27.213999999999999</v>
      </c>
      <c r="D18" s="99">
        <f>Dat_01!C63</f>
        <v>22.388000000000002</v>
      </c>
      <c r="E18" s="99">
        <f>Dat_01!D63</f>
        <v>17.562999999999999</v>
      </c>
      <c r="F18" s="99">
        <f>Dat_01!H63</f>
        <v>16.013157894700001</v>
      </c>
      <c r="G18" s="99">
        <f>Dat_01!G63</f>
        <v>26.543789473699999</v>
      </c>
      <c r="H18" s="99">
        <f>Dat_01!E63</f>
        <v>25.475999999999999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13/06/2023</v>
      </c>
      <c r="C19" s="99">
        <f>Dat_01!B64</f>
        <v>25.591000000000001</v>
      </c>
      <c r="D19" s="99">
        <f>Dat_01!C64</f>
        <v>21.113</v>
      </c>
      <c r="E19" s="99">
        <f>Dat_01!D64</f>
        <v>16.634</v>
      </c>
      <c r="F19" s="99">
        <f>Dat_01!H64</f>
        <v>16.209842105300002</v>
      </c>
      <c r="G19" s="99">
        <f>Dat_01!G64</f>
        <v>26.727526315799999</v>
      </c>
      <c r="H19" s="99">
        <f>Dat_01!E64</f>
        <v>26.04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14/06/2023</v>
      </c>
      <c r="C20" s="99">
        <f>Dat_01!B65</f>
        <v>27.047000000000001</v>
      </c>
      <c r="D20" s="99">
        <f>Dat_01!C65</f>
        <v>21.704999999999998</v>
      </c>
      <c r="E20" s="99">
        <f>Dat_01!D65</f>
        <v>16.363</v>
      </c>
      <c r="F20" s="99">
        <f>Dat_01!H65</f>
        <v>15.5237368421</v>
      </c>
      <c r="G20" s="99">
        <f>Dat_01!G65</f>
        <v>25.804052631600001</v>
      </c>
      <c r="H20" s="99">
        <f>Dat_01!E65</f>
        <v>26.445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15/06/2023</v>
      </c>
      <c r="C21" s="99">
        <f>Dat_01!B66</f>
        <v>29.396000000000001</v>
      </c>
      <c r="D21" s="99">
        <f>Dat_01!C66</f>
        <v>23.401</v>
      </c>
      <c r="E21" s="99">
        <f>Dat_01!D66</f>
        <v>17.405000000000001</v>
      </c>
      <c r="F21" s="99">
        <f>Dat_01!H66</f>
        <v>16.082105263199999</v>
      </c>
      <c r="G21" s="99">
        <f>Dat_01!G66</f>
        <v>26.749368421100002</v>
      </c>
      <c r="H21" s="99">
        <f>Dat_01!E66</f>
        <v>27.556999999999999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16/06/2023</v>
      </c>
      <c r="C22" s="99">
        <f>Dat_01!B67</f>
        <v>30.818999999999999</v>
      </c>
      <c r="D22" s="99">
        <f>Dat_01!C67</f>
        <v>24.545999999999999</v>
      </c>
      <c r="E22" s="99">
        <f>Dat_01!D67</f>
        <v>18.273</v>
      </c>
      <c r="F22" s="99">
        <f>Dat_01!H67</f>
        <v>16.073105263199999</v>
      </c>
      <c r="G22" s="99">
        <f>Dat_01!G67</f>
        <v>26.5587368421</v>
      </c>
      <c r="H22" s="99">
        <f>Dat_01!E67</f>
        <v>27.56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17/06/2023</v>
      </c>
      <c r="C23" s="99">
        <f>Dat_01!B68</f>
        <v>30.614999999999998</v>
      </c>
      <c r="D23" s="99">
        <f>Dat_01!C68</f>
        <v>25.023</v>
      </c>
      <c r="E23" s="99">
        <f>Dat_01!D68</f>
        <v>19.43</v>
      </c>
      <c r="F23" s="99">
        <f>Dat_01!H68</f>
        <v>16.188473684200002</v>
      </c>
      <c r="G23" s="99">
        <f>Dat_01!G68</f>
        <v>26.654157894699999</v>
      </c>
      <c r="H23" s="99">
        <f>Dat_01!E68</f>
        <v>28.641999999999999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18/06/2023</v>
      </c>
      <c r="C24" s="99">
        <f>Dat_01!B69</f>
        <v>27.872</v>
      </c>
      <c r="D24" s="99">
        <f>Dat_01!C69</f>
        <v>23.617999999999999</v>
      </c>
      <c r="E24" s="99">
        <f>Dat_01!D69</f>
        <v>19.364000000000001</v>
      </c>
      <c r="F24" s="99">
        <f>Dat_01!H69</f>
        <v>16.285473684199999</v>
      </c>
      <c r="G24" s="99">
        <f>Dat_01!G69</f>
        <v>27.312210526299999</v>
      </c>
      <c r="H24" s="99">
        <f>Dat_01!E69</f>
        <v>27.151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19/06/2023</v>
      </c>
      <c r="C25" s="99">
        <f>Dat_01!B70</f>
        <v>27.588999999999999</v>
      </c>
      <c r="D25" s="99">
        <f>Dat_01!C70</f>
        <v>23.068999999999999</v>
      </c>
      <c r="E25" s="99">
        <f>Dat_01!D70</f>
        <v>18.547999999999998</v>
      </c>
      <c r="F25" s="99">
        <f>Dat_01!H70</f>
        <v>16.698315789500001</v>
      </c>
      <c r="G25" s="99">
        <f>Dat_01!G70</f>
        <v>26.676894736800001</v>
      </c>
      <c r="H25" s="99">
        <f>Dat_01!E70</f>
        <v>23.442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20/06/2023</v>
      </c>
      <c r="C26" s="99">
        <f>Dat_01!B71</f>
        <v>27.175000000000001</v>
      </c>
      <c r="D26" s="99">
        <f>Dat_01!C71</f>
        <v>22.875</v>
      </c>
      <c r="E26" s="99">
        <f>Dat_01!D71</f>
        <v>18.574999999999999</v>
      </c>
      <c r="F26" s="99">
        <f>Dat_01!H71</f>
        <v>16.8238947368</v>
      </c>
      <c r="G26" s="99">
        <f>Dat_01!G71</f>
        <v>26.761210526300001</v>
      </c>
      <c r="H26" s="99">
        <f>Dat_01!E71</f>
        <v>22.738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21/06/2023</v>
      </c>
      <c r="C27" s="99">
        <f>Dat_01!B72</f>
        <v>26.812000000000001</v>
      </c>
      <c r="D27" s="99">
        <f>Dat_01!C72</f>
        <v>22.539000000000001</v>
      </c>
      <c r="E27" s="99">
        <f>Dat_01!D72</f>
        <v>18.265999999999998</v>
      </c>
      <c r="F27" s="99">
        <f>Dat_01!H72</f>
        <v>16.527315789500001</v>
      </c>
      <c r="G27" s="99">
        <f>Dat_01!G72</f>
        <v>27.664052631600001</v>
      </c>
      <c r="H27" s="99">
        <f>Dat_01!E72</f>
        <v>22.138999999999999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22/06/2023</v>
      </c>
      <c r="C28" s="99">
        <f>Dat_01!B73</f>
        <v>29.045999999999999</v>
      </c>
      <c r="D28" s="99">
        <f>Dat_01!C73</f>
        <v>23.402999999999999</v>
      </c>
      <c r="E28" s="99">
        <f>Dat_01!D73</f>
        <v>17.760000000000002</v>
      </c>
      <c r="F28" s="99">
        <f>Dat_01!H73</f>
        <v>16.8449473684</v>
      </c>
      <c r="G28" s="99">
        <f>Dat_01!G73</f>
        <v>28.433684210500001</v>
      </c>
      <c r="H28" s="99">
        <f>Dat_01!E73</f>
        <v>21.542000000000002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23/06/2023</v>
      </c>
      <c r="C29" s="99">
        <f>Dat_01!B74</f>
        <v>30.652000000000001</v>
      </c>
      <c r="D29" s="99">
        <f>Dat_01!C74</f>
        <v>24.817</v>
      </c>
      <c r="E29" s="99">
        <f>Dat_01!D74</f>
        <v>18.981999999999999</v>
      </c>
      <c r="F29" s="99">
        <f>Dat_01!H74</f>
        <v>17.288736842100001</v>
      </c>
      <c r="G29" s="99">
        <f>Dat_01!G74</f>
        <v>28.0519473684</v>
      </c>
      <c r="H29" s="99">
        <f>Dat_01!E74</f>
        <v>21.66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24/06/2023</v>
      </c>
      <c r="C30" s="99">
        <f>Dat_01!B75</f>
        <v>32.47</v>
      </c>
      <c r="D30" s="99">
        <f>Dat_01!C75</f>
        <v>26.190999999999999</v>
      </c>
      <c r="E30" s="99">
        <f>Dat_01!D75</f>
        <v>19.911000000000001</v>
      </c>
      <c r="F30" s="99">
        <f>Dat_01!H75</f>
        <v>17.255789473699998</v>
      </c>
      <c r="G30" s="99">
        <f>Dat_01!G75</f>
        <v>27.784157894700002</v>
      </c>
      <c r="H30" s="99">
        <f>Dat_01!E75</f>
        <v>21.948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25/06/2023</v>
      </c>
      <c r="C31" s="99">
        <f>Dat_01!B76</f>
        <v>32.566000000000003</v>
      </c>
      <c r="D31" s="99">
        <f>Dat_01!C76</f>
        <v>26.446000000000002</v>
      </c>
      <c r="E31" s="99">
        <f>Dat_01!D76</f>
        <v>20.327000000000002</v>
      </c>
      <c r="F31" s="99">
        <f>Dat_01!H76</f>
        <v>17.203210526300001</v>
      </c>
      <c r="G31" s="99">
        <f>Dat_01!G76</f>
        <v>27.7563157895</v>
      </c>
      <c r="H31" s="99">
        <f>Dat_01!E76</f>
        <v>21.324000000000002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26/06/2023</v>
      </c>
      <c r="C32" s="99">
        <f>Dat_01!B77</f>
        <v>31.776</v>
      </c>
      <c r="D32" s="99">
        <f>Dat_01!C77</f>
        <v>26.370999999999999</v>
      </c>
      <c r="E32" s="99">
        <f>Dat_01!D77</f>
        <v>20.965</v>
      </c>
      <c r="F32" s="99">
        <f>Dat_01!H77</f>
        <v>17.490736842099999</v>
      </c>
      <c r="G32" s="99">
        <f>Dat_01!G77</f>
        <v>28.175736842100001</v>
      </c>
      <c r="H32" s="99">
        <f>Dat_01!E77</f>
        <v>21.097999999999999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27/06/2023</v>
      </c>
      <c r="C33" s="99">
        <f>Dat_01!B78</f>
        <v>31.184000000000001</v>
      </c>
      <c r="D33" s="99">
        <f>Dat_01!C78</f>
        <v>25.815000000000001</v>
      </c>
      <c r="E33" s="99">
        <f>Dat_01!D78</f>
        <v>20.445</v>
      </c>
      <c r="F33" s="99">
        <f>Dat_01!H78</f>
        <v>17.4586842105</v>
      </c>
      <c r="G33" s="99">
        <f>Dat_01!G78</f>
        <v>28.277210526299999</v>
      </c>
      <c r="H33" s="99">
        <f>Dat_01!E78</f>
        <v>20.914999999999999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28/06/2023</v>
      </c>
      <c r="C34" s="99">
        <f>Dat_01!B79</f>
        <v>30.85</v>
      </c>
      <c r="D34" s="99">
        <f>Dat_01!C79</f>
        <v>25.469000000000001</v>
      </c>
      <c r="E34" s="99">
        <f>Dat_01!D79</f>
        <v>20.088000000000001</v>
      </c>
      <c r="F34" s="99">
        <f>Dat_01!H79</f>
        <v>17.588631578899999</v>
      </c>
      <c r="G34" s="99">
        <f>Dat_01!G79</f>
        <v>28.985105263200001</v>
      </c>
      <c r="H34" s="99">
        <f>Dat_01!E79</f>
        <v>21.876999999999999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29/06/2023</v>
      </c>
      <c r="C35" s="99">
        <f>Dat_01!B80</f>
        <v>29.626999999999999</v>
      </c>
      <c r="D35" s="99">
        <f>Dat_01!C80</f>
        <v>24.295999999999999</v>
      </c>
      <c r="E35" s="99">
        <f>Dat_01!D80</f>
        <v>18.963999999999999</v>
      </c>
      <c r="F35" s="99">
        <f>Dat_01!H80</f>
        <v>17.7797368421</v>
      </c>
      <c r="G35" s="99">
        <f>Dat_01!G80</f>
        <v>28.827315789499998</v>
      </c>
      <c r="H35" s="99">
        <f>Dat_01!E80</f>
        <v>22.242000000000001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30/06/2023</v>
      </c>
      <c r="C36" s="99">
        <f>Dat_01!B81</f>
        <v>27.748999999999999</v>
      </c>
      <c r="D36" s="99">
        <f>Dat_01!C81</f>
        <v>22.806000000000001</v>
      </c>
      <c r="E36" s="99">
        <f>Dat_01!D81</f>
        <v>17.863</v>
      </c>
      <c r="F36" s="99">
        <f>Dat_01!H81</f>
        <v>17.613631578900002</v>
      </c>
      <c r="G36" s="99">
        <f>Dat_01!G81</f>
        <v>28.613842105300002</v>
      </c>
      <c r="H36" s="99">
        <f>Dat_01!E81</f>
        <v>21.407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28.030333333333338</v>
      </c>
      <c r="D38" s="101">
        <f>AVERAGE(D7:D37)</f>
        <v>22.966566666666676</v>
      </c>
      <c r="E38" s="101">
        <f t="shared" ref="E38:F38" si="0">AVERAGE(E7:E37)</f>
        <v>17.902633333333331</v>
      </c>
      <c r="F38" s="101">
        <f t="shared" si="0"/>
        <v>16.154463157893332</v>
      </c>
      <c r="G38" s="101">
        <f>AVERAGE(G7:G37)</f>
        <v>26.800705263160005</v>
      </c>
      <c r="H38" s="101">
        <f>AVERAGE(H7:H37)</f>
        <v>23.327566666666662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22142.162826078998</v>
      </c>
    </row>
    <row r="54" spans="1:3" ht="11.25" customHeight="1">
      <c r="A54" s="103" t="s">
        <v>86</v>
      </c>
      <c r="B54" s="98">
        <v>42978</v>
      </c>
      <c r="C54" s="104">
        <f>Dat_01!B106</f>
        <v>20488.100444894</v>
      </c>
    </row>
    <row r="55" spans="1:3" ht="11.25" customHeight="1">
      <c r="A55" s="103" t="s">
        <v>87</v>
      </c>
      <c r="B55" s="98">
        <v>43008</v>
      </c>
      <c r="C55" s="104">
        <f>Dat_01!B107</f>
        <v>18957.591012450001</v>
      </c>
    </row>
    <row r="56" spans="1:3" ht="11.25" customHeight="1">
      <c r="A56" s="103" t="s">
        <v>88</v>
      </c>
      <c r="B56" s="98">
        <v>43039</v>
      </c>
      <c r="C56" s="104">
        <f>Dat_01!B108</f>
        <v>18103.482523557999</v>
      </c>
    </row>
    <row r="57" spans="1:3" ht="11.25" customHeight="1">
      <c r="A57" s="103" t="s">
        <v>89</v>
      </c>
      <c r="B57" s="98">
        <v>43069</v>
      </c>
      <c r="C57" s="104">
        <f>Dat_01!B109</f>
        <v>18249.937992624</v>
      </c>
    </row>
    <row r="58" spans="1:3" ht="11.25" customHeight="1">
      <c r="A58" s="103" t="s">
        <v>90</v>
      </c>
      <c r="B58" s="98">
        <v>43100</v>
      </c>
      <c r="C58" s="104">
        <f>Dat_01!B110</f>
        <v>19134.921273295</v>
      </c>
    </row>
    <row r="59" spans="1:3" ht="11.25" customHeight="1">
      <c r="A59" s="103" t="s">
        <v>91</v>
      </c>
      <c r="B59" s="98">
        <v>43131</v>
      </c>
      <c r="C59" s="104">
        <f>Dat_01!B111</f>
        <v>20781.901939071999</v>
      </c>
    </row>
    <row r="60" spans="1:3" ht="11.25" customHeight="1">
      <c r="A60" s="103" t="s">
        <v>92</v>
      </c>
      <c r="B60" s="98">
        <v>43159</v>
      </c>
      <c r="C60" s="104">
        <f>Dat_01!B112</f>
        <v>19312.118540595999</v>
      </c>
    </row>
    <row r="61" spans="1:3" ht="11.25" customHeight="1">
      <c r="A61" s="103" t="s">
        <v>93</v>
      </c>
      <c r="B61" s="98">
        <v>43190</v>
      </c>
      <c r="C61" s="104">
        <f>Dat_01!B113</f>
        <v>19326.980030939001</v>
      </c>
    </row>
    <row r="62" spans="1:3" ht="11.25" customHeight="1">
      <c r="A62" s="103" t="s">
        <v>94</v>
      </c>
      <c r="B62" s="98">
        <v>43220</v>
      </c>
      <c r="C62" s="104">
        <f>Dat_01!B114</f>
        <v>17042.260466231</v>
      </c>
    </row>
    <row r="63" spans="1:3" ht="11.25" customHeight="1">
      <c r="A63" s="103" t="s">
        <v>87</v>
      </c>
      <c r="B63" s="98">
        <v>43251</v>
      </c>
      <c r="C63" s="104">
        <f>Dat_01!B115</f>
        <v>17889.654965862999</v>
      </c>
    </row>
    <row r="64" spans="1:3" ht="11.25" customHeight="1">
      <c r="A64" s="103" t="s">
        <v>94</v>
      </c>
      <c r="B64" s="98">
        <v>43281</v>
      </c>
      <c r="C64" s="104">
        <f>Dat_01!B116</f>
        <v>18463.503809408001</v>
      </c>
    </row>
    <row r="65" spans="1:4" ht="11.25" customHeight="1">
      <c r="A65" s="103" t="s">
        <v>86</v>
      </c>
      <c r="B65" s="98">
        <v>43312</v>
      </c>
      <c r="C65" s="104">
        <f>Dat_01!B117</f>
        <v>8897.5951999999997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01/06/2023</v>
      </c>
      <c r="C70" s="104">
        <f>Dat_01!B129</f>
        <v>27982.220399999998</v>
      </c>
      <c r="D70" s="104">
        <f>Dat_01!D129</f>
        <v>603.80063731200005</v>
      </c>
    </row>
    <row r="71" spans="1:4" ht="11.25" customHeight="1">
      <c r="A71" s="92">
        <v>2</v>
      </c>
      <c r="B71" s="98" t="str">
        <f>Dat_01!A130</f>
        <v>02/06/2023</v>
      </c>
      <c r="C71" s="104">
        <f>Dat_01!B130</f>
        <v>27116.341784</v>
      </c>
      <c r="D71" s="104">
        <f>Dat_01!D130</f>
        <v>595.719288216</v>
      </c>
    </row>
    <row r="72" spans="1:4" ht="11.25" customHeight="1">
      <c r="A72" s="92">
        <v>3</v>
      </c>
      <c r="B72" s="98" t="str">
        <f>Dat_01!A131</f>
        <v>03/06/2023</v>
      </c>
      <c r="C72" s="104">
        <f>Dat_01!B131</f>
        <v>24029.464</v>
      </c>
      <c r="D72" s="104">
        <f>Dat_01!D131</f>
        <v>526.13213256799997</v>
      </c>
    </row>
    <row r="73" spans="1:4" ht="11.25" customHeight="1">
      <c r="A73" s="92">
        <v>4</v>
      </c>
      <c r="B73" s="98" t="str">
        <f>Dat_01!A132</f>
        <v>04/06/2023</v>
      </c>
      <c r="C73" s="104">
        <f>Dat_01!B132</f>
        <v>23864.592000000001</v>
      </c>
      <c r="D73" s="104">
        <f>Dat_01!D132</f>
        <v>486.19317614400001</v>
      </c>
    </row>
    <row r="74" spans="1:4" ht="11.25" customHeight="1">
      <c r="A74" s="92">
        <v>5</v>
      </c>
      <c r="B74" s="98" t="str">
        <f>Dat_01!A133</f>
        <v>05/06/2023</v>
      </c>
      <c r="C74" s="104">
        <f>Dat_01!B133</f>
        <v>27932.625</v>
      </c>
      <c r="D74" s="104">
        <f>Dat_01!D133</f>
        <v>584.58782473600002</v>
      </c>
    </row>
    <row r="75" spans="1:4" ht="11.25" customHeight="1">
      <c r="A75" s="92">
        <v>6</v>
      </c>
      <c r="B75" s="98" t="str">
        <f>Dat_01!A134</f>
        <v>06/06/2023</v>
      </c>
      <c r="C75" s="104">
        <f>Dat_01!B134</f>
        <v>28514.156999999999</v>
      </c>
      <c r="D75" s="104">
        <f>Dat_01!D134</f>
        <v>612.25454858399996</v>
      </c>
    </row>
    <row r="76" spans="1:4" ht="11.25" customHeight="1">
      <c r="A76" s="92">
        <v>7</v>
      </c>
      <c r="B76" s="98" t="str">
        <f>Dat_01!A135</f>
        <v>07/06/2023</v>
      </c>
      <c r="C76" s="104">
        <f>Dat_01!B135</f>
        <v>29679.011399999999</v>
      </c>
      <c r="D76" s="104">
        <f>Dat_01!D135</f>
        <v>626.32677883199995</v>
      </c>
    </row>
    <row r="77" spans="1:4" ht="11.25" customHeight="1">
      <c r="A77" s="92">
        <v>8</v>
      </c>
      <c r="B77" s="98" t="str">
        <f>Dat_01!A136</f>
        <v>08/06/2023</v>
      </c>
      <c r="C77" s="104">
        <f>Dat_01!B136</f>
        <v>28769.43216</v>
      </c>
      <c r="D77" s="104">
        <f>Dat_01!D136</f>
        <v>617.51441367999996</v>
      </c>
    </row>
    <row r="78" spans="1:4" ht="11.25" customHeight="1">
      <c r="A78" s="92">
        <v>9</v>
      </c>
      <c r="B78" s="98" t="str">
        <f>Dat_01!A137</f>
        <v>09/06/2023</v>
      </c>
      <c r="C78" s="104">
        <f>Dat_01!B137</f>
        <v>28134.824400000001</v>
      </c>
      <c r="D78" s="104">
        <f>Dat_01!D137</f>
        <v>606.26775404800003</v>
      </c>
    </row>
    <row r="79" spans="1:4" ht="11.25" customHeight="1">
      <c r="A79" s="92">
        <v>10</v>
      </c>
      <c r="B79" s="98" t="str">
        <f>Dat_01!A138</f>
        <v>10/06/2023</v>
      </c>
      <c r="C79" s="104">
        <f>Dat_01!B138</f>
        <v>24442.075000000001</v>
      </c>
      <c r="D79" s="104">
        <f>Dat_01!D138</f>
        <v>536.59946767199995</v>
      </c>
    </row>
    <row r="80" spans="1:4" ht="11.25" customHeight="1">
      <c r="A80" s="92">
        <v>11</v>
      </c>
      <c r="B80" s="98" t="str">
        <f>Dat_01!A139</f>
        <v>11/06/2023</v>
      </c>
      <c r="C80" s="104">
        <f>Dat_01!B139</f>
        <v>24276.179</v>
      </c>
      <c r="D80" s="104">
        <f>Dat_01!D139</f>
        <v>500.41480785599998</v>
      </c>
    </row>
    <row r="81" spans="1:4" ht="11.25" customHeight="1">
      <c r="A81" s="92">
        <v>12</v>
      </c>
      <c r="B81" s="98" t="str">
        <f>Dat_01!A140</f>
        <v>12/06/2023</v>
      </c>
      <c r="C81" s="104">
        <f>Dat_01!B140</f>
        <v>28493.49</v>
      </c>
      <c r="D81" s="104">
        <f>Dat_01!D140</f>
        <v>603.91362416000004</v>
      </c>
    </row>
    <row r="82" spans="1:4" ht="11.25" customHeight="1">
      <c r="A82" s="92">
        <v>13</v>
      </c>
      <c r="B82" s="98" t="str">
        <f>Dat_01!A141</f>
        <v>13/06/2023</v>
      </c>
      <c r="C82" s="104">
        <f>Dat_01!B141</f>
        <v>29138.6944</v>
      </c>
      <c r="D82" s="104">
        <f>Dat_01!D141</f>
        <v>621.04703063199997</v>
      </c>
    </row>
    <row r="83" spans="1:4" ht="11.25" customHeight="1">
      <c r="A83" s="92">
        <v>14</v>
      </c>
      <c r="B83" s="98" t="str">
        <f>Dat_01!A142</f>
        <v>14/06/2023</v>
      </c>
      <c r="C83" s="104">
        <f>Dat_01!B142</f>
        <v>28887.337911999999</v>
      </c>
      <c r="D83" s="104">
        <f>Dat_01!D142</f>
        <v>624.80319059199996</v>
      </c>
    </row>
    <row r="84" spans="1:4" ht="11.25" customHeight="1">
      <c r="A84" s="92">
        <v>15</v>
      </c>
      <c r="B84" s="98" t="str">
        <f>Dat_01!A143</f>
        <v>15/06/2023</v>
      </c>
      <c r="C84" s="104">
        <f>Dat_01!B143</f>
        <v>29468.328679999999</v>
      </c>
      <c r="D84" s="104">
        <f>Dat_01!D143</f>
        <v>634.95554375999996</v>
      </c>
    </row>
    <row r="85" spans="1:4" ht="11.25" customHeight="1">
      <c r="A85" s="92">
        <v>16</v>
      </c>
      <c r="B85" s="98" t="str">
        <f>Dat_01!A144</f>
        <v>16/06/2023</v>
      </c>
      <c r="C85" s="104">
        <f>Dat_01!B144</f>
        <v>30166.579399999999</v>
      </c>
      <c r="D85" s="104">
        <f>Dat_01!D144</f>
        <v>645.49897628799999</v>
      </c>
    </row>
    <row r="86" spans="1:4" ht="11.25" customHeight="1">
      <c r="A86" s="92">
        <v>17</v>
      </c>
      <c r="B86" s="98" t="str">
        <f>Dat_01!A145</f>
        <v>17/06/2023</v>
      </c>
      <c r="C86" s="104">
        <f>Dat_01!B145</f>
        <v>26418.758312000002</v>
      </c>
      <c r="D86" s="104">
        <f>Dat_01!D145</f>
        <v>578.98990913600005</v>
      </c>
    </row>
    <row r="87" spans="1:4" ht="11.25" customHeight="1">
      <c r="A87" s="92">
        <v>18</v>
      </c>
      <c r="B87" s="98" t="str">
        <f>Dat_01!A146</f>
        <v>18/06/2023</v>
      </c>
      <c r="C87" s="104">
        <f>Dat_01!B146</f>
        <v>25577.418000000001</v>
      </c>
      <c r="D87" s="104">
        <f>Dat_01!D146</f>
        <v>531.16522236000003</v>
      </c>
    </row>
    <row r="88" spans="1:4" ht="11.25" customHeight="1">
      <c r="A88" s="92">
        <v>19</v>
      </c>
      <c r="B88" s="98" t="str">
        <f>Dat_01!A147</f>
        <v>19/06/2023</v>
      </c>
      <c r="C88" s="104">
        <f>Dat_01!B147</f>
        <v>29970.7834</v>
      </c>
      <c r="D88" s="104">
        <f>Dat_01!D147</f>
        <v>632.69165743999997</v>
      </c>
    </row>
    <row r="89" spans="1:4" ht="11.25" customHeight="1">
      <c r="A89" s="92">
        <v>20</v>
      </c>
      <c r="B89" s="98" t="str">
        <f>Dat_01!A148</f>
        <v>20/06/2023</v>
      </c>
      <c r="C89" s="104">
        <f>Dat_01!B148</f>
        <v>30232.652399999999</v>
      </c>
      <c r="D89" s="104">
        <f>Dat_01!D148</f>
        <v>651.12453876799998</v>
      </c>
    </row>
    <row r="90" spans="1:4" ht="11.25" customHeight="1">
      <c r="A90" s="92">
        <v>21</v>
      </c>
      <c r="B90" s="98" t="str">
        <f>Dat_01!A149</f>
        <v>21/06/2023</v>
      </c>
      <c r="C90" s="104">
        <f>Dat_01!B149</f>
        <v>30991.840543999999</v>
      </c>
      <c r="D90" s="104">
        <f>Dat_01!D149</f>
        <v>660.18798279999999</v>
      </c>
    </row>
    <row r="91" spans="1:4" ht="11.25" customHeight="1">
      <c r="A91" s="92">
        <v>22</v>
      </c>
      <c r="B91" s="98" t="str">
        <f>Dat_01!A150</f>
        <v>22/06/2023</v>
      </c>
      <c r="C91" s="104">
        <f>Dat_01!B150</f>
        <v>30468.5834</v>
      </c>
      <c r="D91" s="104">
        <f>Dat_01!D150</f>
        <v>654.059405416</v>
      </c>
    </row>
    <row r="92" spans="1:4" ht="11.25" customHeight="1">
      <c r="A92" s="92">
        <v>23</v>
      </c>
      <c r="B92" s="98" t="str">
        <f>Dat_01!A151</f>
        <v>23/06/2023</v>
      </c>
      <c r="C92" s="104">
        <f>Dat_01!B151</f>
        <v>30678.7644</v>
      </c>
      <c r="D92" s="104">
        <f>Dat_01!D151</f>
        <v>652.12152700800004</v>
      </c>
    </row>
    <row r="93" spans="1:4" ht="11.25" customHeight="1">
      <c r="A93" s="92">
        <v>24</v>
      </c>
      <c r="B93" s="98" t="str">
        <f>Dat_01!A152</f>
        <v>24/06/2023</v>
      </c>
      <c r="C93" s="104">
        <f>Dat_01!B152</f>
        <v>26786.952000000001</v>
      </c>
      <c r="D93" s="104">
        <f>Dat_01!D152</f>
        <v>578.11039484000003</v>
      </c>
    </row>
    <row r="94" spans="1:4" ht="11.25" customHeight="1">
      <c r="A94" s="92">
        <v>25</v>
      </c>
      <c r="B94" s="98" t="str">
        <f>Dat_01!A153</f>
        <v>25/06/2023</v>
      </c>
      <c r="C94" s="104">
        <f>Dat_01!B153</f>
        <v>28686.252</v>
      </c>
      <c r="D94" s="104">
        <f>Dat_01!D153</f>
        <v>567.63045690399997</v>
      </c>
    </row>
    <row r="95" spans="1:4" ht="11.25" customHeight="1">
      <c r="A95" s="92">
        <v>26</v>
      </c>
      <c r="B95" s="98" t="str">
        <f>Dat_01!A154</f>
        <v>26/06/2023</v>
      </c>
      <c r="C95" s="104">
        <f>Dat_01!B154</f>
        <v>33462.953399999999</v>
      </c>
      <c r="D95" s="104">
        <f>Dat_01!D154</f>
        <v>699.71042245599995</v>
      </c>
    </row>
    <row r="96" spans="1:4" ht="11.25" customHeight="1">
      <c r="A96" s="92">
        <v>27</v>
      </c>
      <c r="B96" s="98" t="str">
        <f>Dat_01!A155</f>
        <v>27/06/2023</v>
      </c>
      <c r="C96" s="104">
        <f>Dat_01!B155</f>
        <v>33443.471400000002</v>
      </c>
      <c r="D96" s="104">
        <f>Dat_01!D155</f>
        <v>718.08278997599996</v>
      </c>
    </row>
    <row r="97" spans="1:9" ht="11.25" customHeight="1">
      <c r="A97" s="92">
        <v>28</v>
      </c>
      <c r="B97" s="98" t="str">
        <f>Dat_01!A156</f>
        <v>28/06/2023</v>
      </c>
      <c r="C97" s="104">
        <f>Dat_01!B156</f>
        <v>33825.716719999997</v>
      </c>
      <c r="D97" s="104">
        <f>Dat_01!D156</f>
        <v>722.60711900000001</v>
      </c>
    </row>
    <row r="98" spans="1:9" ht="11.25" customHeight="1">
      <c r="A98" s="92">
        <v>29</v>
      </c>
      <c r="B98" s="98" t="str">
        <f>Dat_01!A157</f>
        <v>29/06/2023</v>
      </c>
      <c r="C98" s="104">
        <f>Dat_01!B157</f>
        <v>33685.280696000002</v>
      </c>
      <c r="D98" s="104">
        <f>Dat_01!D157</f>
        <v>716.10273068000004</v>
      </c>
    </row>
    <row r="99" spans="1:9" ht="11.25" customHeight="1">
      <c r="A99" s="92">
        <v>30</v>
      </c>
      <c r="B99" s="98" t="str">
        <f>Dat_01!A158</f>
        <v>30/06/2023</v>
      </c>
      <c r="C99" s="104">
        <f>Dat_01!B158</f>
        <v>31105.723399999999</v>
      </c>
      <c r="D99" s="104">
        <f>Dat_01!D158</f>
        <v>674.89045754400001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33825.716719999997</v>
      </c>
      <c r="D101" s="107">
        <f>MAX(D70:D100)</f>
        <v>722.60711900000001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34703</v>
      </c>
      <c r="D108" s="110">
        <f>Dat_01!B174</f>
        <v>39101</v>
      </c>
      <c r="E108" s="110"/>
      <c r="F108" s="111" t="str">
        <f>Dat_01!D186</f>
        <v>28 junio (14:21 h)</v>
      </c>
      <c r="G108" s="111" t="str">
        <f>Dat_01!E186</f>
        <v>24 enero (20:43 h)</v>
      </c>
    </row>
    <row r="109" spans="1:9" ht="11.25" customHeight="1">
      <c r="B109" s="112" t="str">
        <f>Dat_01!A187</f>
        <v>jun-23</v>
      </c>
      <c r="C109" s="113">
        <f>Dat_01!B166</f>
        <v>34703</v>
      </c>
      <c r="D109" s="113"/>
      <c r="E109" s="113"/>
      <c r="F109" s="114" t="str">
        <f>Dat_01!D187</f>
        <v>28 junio (14:21 h)</v>
      </c>
      <c r="G109" s="114" t="str">
        <f>Dat_01!E187</f>
        <v/>
      </c>
      <c r="H109" s="128">
        <f>Dat_01!D166</f>
        <v>37870</v>
      </c>
      <c r="I109" s="130">
        <f>(C109/H109-1)*100</f>
        <v>-8.3628201742804276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8" t="str">
        <f>Dat_01!A33</f>
        <v>Junio 2022</v>
      </c>
      <c r="C113" s="99">
        <f>Dat_01!C33*100</f>
        <v>2.1950000000000003</v>
      </c>
      <c r="D113" s="99">
        <f>Dat_01!D33*100</f>
        <v>-0.128</v>
      </c>
      <c r="E113" s="99">
        <f>Dat_01!E33*100</f>
        <v>2.7199999999999998</v>
      </c>
      <c r="F113" s="99">
        <f>Dat_01!F33*100</f>
        <v>-0.39699999999999996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8" t="str">
        <f>Dat_01!A34</f>
        <v>Julio 2022</v>
      </c>
      <c r="C114" s="99">
        <f>Dat_01!C34*100</f>
        <v>2.597</v>
      </c>
      <c r="D114" s="99">
        <f>Dat_01!D34*100</f>
        <v>-0.89200000000000013</v>
      </c>
      <c r="E114" s="99">
        <f>Dat_01!E34*100</f>
        <v>4.2690000000000001</v>
      </c>
      <c r="F114" s="99">
        <f>Dat_01!F34*100</f>
        <v>-0.77999999999999992</v>
      </c>
    </row>
    <row r="115" spans="1:6" ht="11.25" customHeight="1">
      <c r="A115" s="103" t="str">
        <f t="shared" si="1"/>
        <v>A</v>
      </c>
      <c r="B115" s="98" t="str">
        <f>Dat_01!A35</f>
        <v>Agosto 2022</v>
      </c>
      <c r="C115" s="99">
        <f>Dat_01!C35*100</f>
        <v>-0.83499999999999996</v>
      </c>
      <c r="D115" s="99">
        <f>Dat_01!D35*100</f>
        <v>0.438</v>
      </c>
      <c r="E115" s="99">
        <f>Dat_01!E35*100</f>
        <v>2.2200000000000002</v>
      </c>
      <c r="F115" s="99">
        <f>Dat_01!F35*100</f>
        <v>-3.4930000000000003</v>
      </c>
    </row>
    <row r="116" spans="1:6" ht="11.25" customHeight="1">
      <c r="A116" s="103" t="str">
        <f t="shared" si="1"/>
        <v>S</v>
      </c>
      <c r="B116" s="98" t="str">
        <f>Dat_01!A36</f>
        <v>Septiembre 2022</v>
      </c>
      <c r="C116" s="99">
        <f>Dat_01!C36*100</f>
        <v>-3.6189999999999998</v>
      </c>
      <c r="D116" s="99">
        <f>Dat_01!D36*100</f>
        <v>-3.4999999999999996E-2</v>
      </c>
      <c r="E116" s="99">
        <f>Dat_01!E36*100</f>
        <v>0.95899999999999996</v>
      </c>
      <c r="F116" s="99">
        <f>Dat_01!F36*100</f>
        <v>-4.5430000000000001</v>
      </c>
    </row>
    <row r="117" spans="1:6" ht="11.25" customHeight="1">
      <c r="A117" s="103" t="str">
        <f t="shared" si="1"/>
        <v>O</v>
      </c>
      <c r="B117" s="98" t="str">
        <f>Dat_01!A37</f>
        <v>Octubre 2022</v>
      </c>
      <c r="C117" s="99">
        <f>Dat_01!C37*100</f>
        <v>-4.6459999999999999</v>
      </c>
      <c r="D117" s="99">
        <f>Dat_01!D37*100</f>
        <v>0.27399999999999997</v>
      </c>
      <c r="E117" s="99">
        <f>Dat_01!E37*100</f>
        <v>1.423</v>
      </c>
      <c r="F117" s="99">
        <f>Dat_01!F37*100</f>
        <v>-6.343</v>
      </c>
    </row>
    <row r="118" spans="1:6" ht="11.25" customHeight="1">
      <c r="A118" s="103" t="str">
        <f t="shared" si="1"/>
        <v>N</v>
      </c>
      <c r="B118" s="98" t="str">
        <f>Dat_01!A38</f>
        <v>Noviembre 2022</v>
      </c>
      <c r="C118" s="99">
        <f>Dat_01!C38*100</f>
        <v>-10.052</v>
      </c>
      <c r="D118" s="99">
        <f>Dat_01!D38*100</f>
        <v>0.21199999999999999</v>
      </c>
      <c r="E118" s="99">
        <f>Dat_01!E38*100</f>
        <v>-2.5710000000000002</v>
      </c>
      <c r="F118" s="99">
        <f>Dat_01!F38*100</f>
        <v>-7.6929999999999996</v>
      </c>
    </row>
    <row r="119" spans="1:6" ht="11.25" customHeight="1">
      <c r="A119" s="103" t="str">
        <f t="shared" si="1"/>
        <v>D</v>
      </c>
      <c r="B119" s="98" t="str">
        <f>Dat_01!A39</f>
        <v>Diciembre 2022</v>
      </c>
      <c r="C119" s="99">
        <f>Dat_01!C39*100</f>
        <v>-8.1850000000000005</v>
      </c>
      <c r="D119" s="99">
        <f>Dat_01!D39*100</f>
        <v>0.29699999999999999</v>
      </c>
      <c r="E119" s="99">
        <f>Dat_01!E39*100</f>
        <v>-0.77300000000000002</v>
      </c>
      <c r="F119" s="99">
        <f>Dat_01!F39*100</f>
        <v>-7.7090000000000005</v>
      </c>
    </row>
    <row r="120" spans="1:6" ht="11.25" customHeight="1">
      <c r="A120" s="103" t="str">
        <f t="shared" si="1"/>
        <v>E</v>
      </c>
      <c r="B120" s="98" t="str">
        <f>Dat_01!A40</f>
        <v>Enero 2023</v>
      </c>
      <c r="C120" s="99">
        <f>Dat_01!C40*100</f>
        <v>-3.4099999999999997</v>
      </c>
      <c r="D120" s="99">
        <f>Dat_01!D40*100</f>
        <v>0.73099999999999998</v>
      </c>
      <c r="E120" s="99">
        <f>Dat_01!E40*100</f>
        <v>0.44500000000000001</v>
      </c>
      <c r="F120" s="99">
        <f>Dat_01!F40*100</f>
        <v>-4.5859999999999994</v>
      </c>
    </row>
    <row r="121" spans="1:6" ht="11.25" customHeight="1">
      <c r="A121" s="103" t="str">
        <f t="shared" si="1"/>
        <v>F</v>
      </c>
      <c r="B121" s="98" t="str">
        <f>Dat_01!A41</f>
        <v>Febrero 2023</v>
      </c>
      <c r="C121" s="99">
        <f>Dat_01!C41*100</f>
        <v>1.1679999999999999</v>
      </c>
      <c r="D121" s="99">
        <f>Dat_01!D41*100</f>
        <v>-1.4999999999999999E-2</v>
      </c>
      <c r="E121" s="99">
        <f>Dat_01!E41*100</f>
        <v>2.3849999999999998</v>
      </c>
      <c r="F121" s="99">
        <f>Dat_01!F41*100</f>
        <v>-1.202</v>
      </c>
    </row>
    <row r="122" spans="1:6" ht="11.25" customHeight="1">
      <c r="A122" s="103" t="str">
        <f t="shared" si="1"/>
        <v>M</v>
      </c>
      <c r="B122" s="98" t="str">
        <f>Dat_01!A42</f>
        <v>Marzo 2023</v>
      </c>
      <c r="C122" s="99">
        <f>Dat_01!C42*100</f>
        <v>-4.7290000000000001</v>
      </c>
      <c r="D122" s="99">
        <f>Dat_01!D42*100</f>
        <v>-6.4000000000000001E-2</v>
      </c>
      <c r="E122" s="99">
        <f>Dat_01!E42*100</f>
        <v>-2.153</v>
      </c>
      <c r="F122" s="99">
        <f>Dat_01!F42*100</f>
        <v>-2.512</v>
      </c>
    </row>
    <row r="123" spans="1:6" ht="11.25" customHeight="1">
      <c r="A123" s="103" t="str">
        <f t="shared" si="1"/>
        <v>A</v>
      </c>
      <c r="B123" s="98" t="str">
        <f>Dat_01!A43</f>
        <v>Abril 2023</v>
      </c>
      <c r="C123" s="99">
        <f>Dat_01!C43*100</f>
        <v>-7.6070000000000002</v>
      </c>
      <c r="D123" s="99">
        <f>Dat_01!D43*100</f>
        <v>-0.65500000000000003</v>
      </c>
      <c r="E123" s="99">
        <f>Dat_01!E43*100</f>
        <v>-1.385</v>
      </c>
      <c r="F123" s="99">
        <f>Dat_01!F43*100</f>
        <v>-5.5670000000000002</v>
      </c>
    </row>
    <row r="124" spans="1:6" ht="11.25" customHeight="1">
      <c r="A124" s="103" t="str">
        <f t="shared" si="1"/>
        <v>M</v>
      </c>
      <c r="B124" s="98" t="str">
        <f>Dat_01!A44</f>
        <v>Mayo 2023</v>
      </c>
      <c r="C124" s="99">
        <f>Dat_01!C44*100</f>
        <v>-6.3040000000000003</v>
      </c>
      <c r="D124" s="99">
        <f>Dat_01!D44*100</f>
        <v>0.104</v>
      </c>
      <c r="E124" s="99">
        <f>Dat_01!E44*100</f>
        <v>-1.9290000000000003</v>
      </c>
      <c r="F124" s="99">
        <f>Dat_01!F44*100</f>
        <v>-4.4790000000000001</v>
      </c>
    </row>
    <row r="125" spans="1:6" ht="11.25" customHeight="1">
      <c r="A125" s="103" t="str">
        <f t="shared" si="1"/>
        <v>J</v>
      </c>
      <c r="B125" s="105" t="str">
        <f>Dat_01!A45</f>
        <v>Junio 2023</v>
      </c>
      <c r="C125" s="116">
        <f>Dat_01!C45*100</f>
        <v>-7.7979999999999992</v>
      </c>
      <c r="D125" s="116">
        <f>Dat_01!D45*100</f>
        <v>0.372</v>
      </c>
      <c r="E125" s="116">
        <f>Dat_01!E45*100</f>
        <v>-1.1480000000000001</v>
      </c>
      <c r="F125" s="116">
        <f>Dat_01!F45*100</f>
        <v>-7.0220000000000002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58" zoomScale="90" zoomScaleNormal="90" workbookViewId="0">
      <selection activeCell="D174" sqref="D174:E174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161</v>
      </c>
      <c r="B2" s="53" t="s">
        <v>162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junio</v>
      </c>
    </row>
    <row r="4" spans="1:10">
      <c r="A4" s="51" t="s">
        <v>52</v>
      </c>
      <c r="B4" s="139" t="s">
        <v>161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1913854.111422</v>
      </c>
      <c r="C8" s="85">
        <v>1192633.6106759999</v>
      </c>
      <c r="D8" s="131">
        <v>0.60472931019999998</v>
      </c>
      <c r="E8" s="85">
        <v>13198853.960201999</v>
      </c>
      <c r="F8" s="85">
        <v>9953991.5149559993</v>
      </c>
      <c r="G8" s="131">
        <v>0.325986057</v>
      </c>
      <c r="H8" s="85">
        <v>21148438.963808998</v>
      </c>
      <c r="I8" s="85">
        <v>20201363.459141999</v>
      </c>
      <c r="J8" s="131">
        <v>4.6881761500000001E-2</v>
      </c>
    </row>
    <row r="9" spans="1:10">
      <c r="A9" s="53" t="s">
        <v>32</v>
      </c>
      <c r="B9" s="85">
        <v>288841.625986</v>
      </c>
      <c r="C9" s="85">
        <v>271315.03823800001</v>
      </c>
      <c r="D9" s="131">
        <v>6.4598659399999994E-2</v>
      </c>
      <c r="E9" s="85">
        <v>2726743.69147</v>
      </c>
      <c r="F9" s="85">
        <v>1682611.1985760001</v>
      </c>
      <c r="G9" s="131">
        <v>0.62054293579999997</v>
      </c>
      <c r="H9" s="85">
        <v>4820308.3737730002</v>
      </c>
      <c r="I9" s="85">
        <v>2781221.325952</v>
      </c>
      <c r="J9" s="131">
        <v>0.73316245229999999</v>
      </c>
    </row>
    <row r="10" spans="1:10">
      <c r="A10" s="53" t="s">
        <v>33</v>
      </c>
      <c r="B10" s="85">
        <v>4008721.21</v>
      </c>
      <c r="C10" s="85">
        <v>4459458.3080000002</v>
      </c>
      <c r="D10" s="131">
        <v>-0.1010744056</v>
      </c>
      <c r="E10" s="85">
        <v>27104755.583000001</v>
      </c>
      <c r="F10" s="85">
        <v>27526702.388</v>
      </c>
      <c r="G10" s="131">
        <v>-1.5328636099999999E-2</v>
      </c>
      <c r="H10" s="85">
        <v>55561664.072999999</v>
      </c>
      <c r="I10" s="85">
        <v>54921440.068999998</v>
      </c>
      <c r="J10" s="131">
        <v>1.1657087E-2</v>
      </c>
    </row>
    <row r="11" spans="1:10">
      <c r="A11" s="53" t="s">
        <v>34</v>
      </c>
      <c r="B11" s="85">
        <v>297649.54599999997</v>
      </c>
      <c r="C11" s="85">
        <v>803894.51300000004</v>
      </c>
      <c r="D11" s="131">
        <v>-0.62974054280000002</v>
      </c>
      <c r="E11" s="85">
        <v>1928720.2790000001</v>
      </c>
      <c r="F11" s="85">
        <v>4009384.7310000001</v>
      </c>
      <c r="G11" s="131">
        <v>-0.51894856479999996</v>
      </c>
      <c r="H11" s="85">
        <v>5605736.8760000002</v>
      </c>
      <c r="I11" s="85">
        <v>6934306.3320000004</v>
      </c>
      <c r="J11" s="131">
        <v>-0.19159370710000001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-1E-3</v>
      </c>
      <c r="F12" s="85">
        <v>0</v>
      </c>
      <c r="G12" s="131">
        <v>0</v>
      </c>
      <c r="H12" s="85">
        <v>-1E-3</v>
      </c>
      <c r="I12" s="85">
        <v>-1E-3</v>
      </c>
      <c r="J12" s="131">
        <v>0</v>
      </c>
    </row>
    <row r="13" spans="1:10">
      <c r="A13" s="53" t="s">
        <v>36</v>
      </c>
      <c r="B13" s="85">
        <v>4052747.344</v>
      </c>
      <c r="C13" s="85">
        <v>5827771.9910000004</v>
      </c>
      <c r="D13" s="131">
        <v>-0.30458031810000002</v>
      </c>
      <c r="E13" s="85">
        <v>17883918.414000001</v>
      </c>
      <c r="F13" s="85">
        <v>24033544.447999999</v>
      </c>
      <c r="G13" s="131">
        <v>-0.25587678289999999</v>
      </c>
      <c r="H13" s="85">
        <v>54412182.741999999</v>
      </c>
      <c r="I13" s="85">
        <v>48685464.859999999</v>
      </c>
      <c r="J13" s="131">
        <v>0.11762685019999999</v>
      </c>
    </row>
    <row r="14" spans="1:10">
      <c r="A14" s="53" t="s">
        <v>37</v>
      </c>
      <c r="B14" s="85">
        <v>3017757.804</v>
      </c>
      <c r="C14" s="85">
        <v>3650628.0529999998</v>
      </c>
      <c r="D14" s="131">
        <v>-0.17335927949999999</v>
      </c>
      <c r="E14" s="85">
        <v>31657984.609000001</v>
      </c>
      <c r="F14" s="85">
        <v>30153060.416000001</v>
      </c>
      <c r="G14" s="131">
        <v>4.9909500799999999E-2</v>
      </c>
      <c r="H14" s="85">
        <v>61324613.329999998</v>
      </c>
      <c r="I14" s="85">
        <v>58383981.226000004</v>
      </c>
      <c r="J14" s="131">
        <v>5.0367104900000001E-2</v>
      </c>
    </row>
    <row r="15" spans="1:10">
      <c r="A15" s="53" t="s">
        <v>38</v>
      </c>
      <c r="B15" s="85">
        <v>3777781.9950000001</v>
      </c>
      <c r="C15" s="85">
        <v>3163689.4210000001</v>
      </c>
      <c r="D15" s="131">
        <v>0.1941064663</v>
      </c>
      <c r="E15" s="85">
        <v>18086860.969000001</v>
      </c>
      <c r="F15" s="85">
        <v>13599597.899</v>
      </c>
      <c r="G15" s="131">
        <v>0.32995556949999999</v>
      </c>
      <c r="H15" s="85">
        <v>31806158.057999998</v>
      </c>
      <c r="I15" s="85">
        <v>24462089.458999999</v>
      </c>
      <c r="J15" s="131">
        <v>0.30022245689999999</v>
      </c>
    </row>
    <row r="16" spans="1:10">
      <c r="A16" s="53" t="s">
        <v>39</v>
      </c>
      <c r="B16" s="85">
        <v>541903.95700000005</v>
      </c>
      <c r="C16" s="85">
        <v>534217.86699999997</v>
      </c>
      <c r="D16" s="131">
        <v>1.4387557E-2</v>
      </c>
      <c r="E16" s="85">
        <v>2376152.4270000001</v>
      </c>
      <c r="F16" s="85">
        <v>2067982.5490000001</v>
      </c>
      <c r="G16" s="131">
        <v>0.1490195738</v>
      </c>
      <c r="H16" s="85">
        <v>4431362.7060000002</v>
      </c>
      <c r="I16" s="85">
        <v>4609929.943</v>
      </c>
      <c r="J16" s="131">
        <v>-3.8735347199999999E-2</v>
      </c>
    </row>
    <row r="17" spans="1:74">
      <c r="A17" s="53" t="s">
        <v>40</v>
      </c>
      <c r="B17" s="85">
        <v>320732.98300000001</v>
      </c>
      <c r="C17" s="85">
        <v>415072.97200000001</v>
      </c>
      <c r="D17" s="131">
        <v>-0.22728530969999999</v>
      </c>
      <c r="E17" s="85">
        <v>1882798.834</v>
      </c>
      <c r="F17" s="85">
        <v>2465229.6129999999</v>
      </c>
      <c r="G17" s="131">
        <v>-0.23625822760000001</v>
      </c>
      <c r="H17" s="85">
        <v>4063782.5619999999</v>
      </c>
      <c r="I17" s="85">
        <v>4923629.3260000004</v>
      </c>
      <c r="J17" s="131">
        <v>-0.17463677850000001</v>
      </c>
    </row>
    <row r="18" spans="1:74">
      <c r="A18" s="53" t="s">
        <v>41</v>
      </c>
      <c r="B18" s="85">
        <v>1682039.4839999999</v>
      </c>
      <c r="C18" s="85">
        <v>1466342.5390000001</v>
      </c>
      <c r="D18" s="131">
        <v>0.1470986071</v>
      </c>
      <c r="E18" s="85">
        <v>9596669.9470000006</v>
      </c>
      <c r="F18" s="85">
        <v>11516972.887</v>
      </c>
      <c r="G18" s="131">
        <v>-0.166736777</v>
      </c>
      <c r="H18" s="85">
        <v>15807551.348999999</v>
      </c>
      <c r="I18" s="85">
        <v>24508122.493999999</v>
      </c>
      <c r="J18" s="131">
        <v>-0.35500765699999998</v>
      </c>
    </row>
    <row r="19" spans="1:74">
      <c r="A19" s="53" t="s">
        <v>43</v>
      </c>
      <c r="B19" s="85">
        <v>65018.799500000001</v>
      </c>
      <c r="C19" s="85">
        <v>63217.4035</v>
      </c>
      <c r="D19" s="131">
        <v>2.8495254500000001E-2</v>
      </c>
      <c r="E19" s="85">
        <v>328666.87699999998</v>
      </c>
      <c r="F19" s="85">
        <v>403330.40850000002</v>
      </c>
      <c r="G19" s="131">
        <v>-0.18511753619999999</v>
      </c>
      <c r="H19" s="85">
        <v>664135.47699999996</v>
      </c>
      <c r="I19" s="85">
        <v>797538.25450000004</v>
      </c>
      <c r="J19" s="131">
        <v>-0.1672681865</v>
      </c>
    </row>
    <row r="20" spans="1:74">
      <c r="A20" s="53" t="s">
        <v>42</v>
      </c>
      <c r="B20" s="85">
        <v>106860.5245</v>
      </c>
      <c r="C20" s="85">
        <v>142179.9135</v>
      </c>
      <c r="D20" s="131">
        <v>-0.24841335270000001</v>
      </c>
      <c r="E20" s="85">
        <v>556328.12</v>
      </c>
      <c r="F20" s="85">
        <v>936115.37749999994</v>
      </c>
      <c r="G20" s="131">
        <v>-0.40570560709999998</v>
      </c>
      <c r="H20" s="85">
        <v>1381265.1129999999</v>
      </c>
      <c r="I20" s="85">
        <v>2012379.5285</v>
      </c>
      <c r="J20" s="131">
        <v>-0.31361599870000001</v>
      </c>
    </row>
    <row r="21" spans="1:74">
      <c r="A21" s="66" t="s">
        <v>72</v>
      </c>
      <c r="B21" s="86">
        <v>20073909.384408001</v>
      </c>
      <c r="C21" s="86">
        <v>21990421.629914001</v>
      </c>
      <c r="D21" s="67">
        <v>-8.7152137300000002E-2</v>
      </c>
      <c r="E21" s="86">
        <v>127328453.709672</v>
      </c>
      <c r="F21" s="86">
        <v>128348523.43053199</v>
      </c>
      <c r="G21" s="67">
        <v>-7.9476544999999999E-3</v>
      </c>
      <c r="H21" s="86">
        <v>261027199.62258199</v>
      </c>
      <c r="I21" s="86">
        <v>253221466.27609399</v>
      </c>
      <c r="J21" s="67">
        <v>3.0825717400000001E-2</v>
      </c>
    </row>
    <row r="22" spans="1:74">
      <c r="A22" s="53" t="s">
        <v>73</v>
      </c>
      <c r="B22" s="85">
        <v>-414946.022</v>
      </c>
      <c r="C22" s="85">
        <v>-467845.87496699998</v>
      </c>
      <c r="D22" s="131">
        <v>-0.1130711112</v>
      </c>
      <c r="E22" s="85">
        <v>-4315566.1855629999</v>
      </c>
      <c r="F22" s="85">
        <v>-2799300.9107169998</v>
      </c>
      <c r="G22" s="131">
        <v>0.54165855090000004</v>
      </c>
      <c r="H22" s="85">
        <v>-7611581.2515730001</v>
      </c>
      <c r="I22" s="85">
        <v>-4492894.5483210003</v>
      </c>
      <c r="J22" s="131">
        <v>0.69413752529999995</v>
      </c>
    </row>
    <row r="23" spans="1:74">
      <c r="A23" s="53" t="s">
        <v>44</v>
      </c>
      <c r="B23" s="85">
        <v>-124350.13400000001</v>
      </c>
      <c r="C23" s="85">
        <v>-35225.063999999998</v>
      </c>
      <c r="D23" s="131">
        <v>2.5301606264999998</v>
      </c>
      <c r="E23" s="85">
        <v>-637024.66500000004</v>
      </c>
      <c r="F23" s="85">
        <v>-190264.30100000001</v>
      </c>
      <c r="G23" s="131">
        <v>2.3481039883000001</v>
      </c>
      <c r="H23" s="85">
        <v>-1049494.068</v>
      </c>
      <c r="I23" s="85">
        <v>-412792.29599999997</v>
      </c>
      <c r="J23" s="131">
        <v>1.5424264894999999</v>
      </c>
    </row>
    <row r="24" spans="1:74">
      <c r="A24" s="53" t="s">
        <v>74</v>
      </c>
      <c r="B24" s="85">
        <v>-1071109.419</v>
      </c>
      <c r="C24" s="85">
        <v>-1458729.5049999999</v>
      </c>
      <c r="D24" s="131">
        <v>-0.26572444350000002</v>
      </c>
      <c r="E24" s="85">
        <v>-9559443.1070000008</v>
      </c>
      <c r="F24" s="85">
        <v>-6887624.1289999997</v>
      </c>
      <c r="G24" s="131">
        <v>0.38791590949999999</v>
      </c>
      <c r="H24" s="85">
        <v>-22473508.478</v>
      </c>
      <c r="I24" s="85">
        <v>-7816603.8250000002</v>
      </c>
      <c r="J24" s="131">
        <v>1.8750988257000001</v>
      </c>
    </row>
    <row r="25" spans="1:74">
      <c r="A25" s="66" t="s">
        <v>75</v>
      </c>
      <c r="B25" s="86">
        <v>18463503.809408002</v>
      </c>
      <c r="C25" s="86">
        <v>20028621.185947001</v>
      </c>
      <c r="D25" s="67">
        <v>-7.8144040100000006E-2</v>
      </c>
      <c r="E25" s="86">
        <v>112816419.75210901</v>
      </c>
      <c r="F25" s="86">
        <v>118471334.08981501</v>
      </c>
      <c r="G25" s="67">
        <v>-4.7732342900000002E-2</v>
      </c>
      <c r="H25" s="86">
        <v>229892615.82500899</v>
      </c>
      <c r="I25" s="86">
        <v>240499175.60677299</v>
      </c>
      <c r="J25" s="67">
        <v>-4.4102270800000003E-2</v>
      </c>
    </row>
    <row r="26" spans="1:74">
      <c r="A26" s="53" t="s">
        <v>149</v>
      </c>
      <c r="B26" s="85">
        <v>3294.855</v>
      </c>
      <c r="C26" s="85">
        <v>0</v>
      </c>
      <c r="D26" s="131">
        <v>0</v>
      </c>
      <c r="E26" s="85">
        <v>15625.62</v>
      </c>
      <c r="F26" s="85">
        <v>0</v>
      </c>
      <c r="G26" s="131">
        <v>0</v>
      </c>
      <c r="H26" s="85">
        <v>15931.349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134</v>
      </c>
      <c r="B33" s="123" t="s">
        <v>135</v>
      </c>
      <c r="C33" s="127">
        <v>2.1950000000000001E-2</v>
      </c>
      <c r="D33" s="127">
        <v>-1.2800000000000001E-3</v>
      </c>
      <c r="E33" s="127">
        <v>2.7199999999999998E-2</v>
      </c>
      <c r="F33" s="127">
        <v>-3.9699999999999996E-3</v>
      </c>
      <c r="G33" s="127">
        <v>-1.6979999999999999E-2</v>
      </c>
      <c r="H33" s="127">
        <v>2.1900000000000001E-3</v>
      </c>
      <c r="I33" s="127">
        <v>6.43E-3</v>
      </c>
      <c r="J33" s="127">
        <v>-2.5600000000000001E-2</v>
      </c>
      <c r="K33" s="127">
        <v>-1.093E-2</v>
      </c>
      <c r="L33" s="127">
        <v>1.2700000000000001E-3</v>
      </c>
      <c r="M33" s="127">
        <v>1.6000000000000001E-3</v>
      </c>
      <c r="N33" s="127">
        <v>-1.38E-2</v>
      </c>
      <c r="O33" s="65" t="str">
        <f t="shared" ref="O33:O45" si="0">MID(UPPER(TEXT(A33,"mmm")),1,1)</f>
        <v>J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136</v>
      </c>
      <c r="B34" s="123" t="s">
        <v>137</v>
      </c>
      <c r="C34" s="127">
        <v>2.597E-2</v>
      </c>
      <c r="D34" s="127">
        <v>-8.9200000000000008E-3</v>
      </c>
      <c r="E34" s="127">
        <v>4.2689999999999999E-2</v>
      </c>
      <c r="F34" s="127">
        <v>-7.7999999999999996E-3</v>
      </c>
      <c r="G34" s="127">
        <v>-1.0460000000000001E-2</v>
      </c>
      <c r="H34" s="127">
        <v>5.5999999999999995E-4</v>
      </c>
      <c r="I34" s="127">
        <v>1.197E-2</v>
      </c>
      <c r="J34" s="127">
        <v>-2.299E-2</v>
      </c>
      <c r="K34" s="127">
        <v>-7.1300000000000001E-3</v>
      </c>
      <c r="L34" s="127">
        <v>8.8999999999999995E-4</v>
      </c>
      <c r="M34" s="127">
        <v>7.0299999999999998E-3</v>
      </c>
      <c r="N34" s="127">
        <v>-1.5049999999999999E-2</v>
      </c>
      <c r="O34" s="65" t="str">
        <f t="shared" si="0"/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138</v>
      </c>
      <c r="B35" s="123" t="s">
        <v>140</v>
      </c>
      <c r="C35" s="127">
        <v>-8.3499999999999998E-3</v>
      </c>
      <c r="D35" s="127">
        <v>4.3800000000000002E-3</v>
      </c>
      <c r="E35" s="127">
        <v>2.2200000000000001E-2</v>
      </c>
      <c r="F35" s="127">
        <v>-3.4930000000000003E-2</v>
      </c>
      <c r="G35" s="127">
        <v>-1.0189999999999999E-2</v>
      </c>
      <c r="H35" s="127">
        <v>1.0499999999999999E-3</v>
      </c>
      <c r="I35" s="127">
        <v>1.323E-2</v>
      </c>
      <c r="J35" s="127">
        <v>-2.4469999999999999E-2</v>
      </c>
      <c r="K35" s="127">
        <v>-7.4900000000000001E-3</v>
      </c>
      <c r="L35" s="127">
        <v>9.1E-4</v>
      </c>
      <c r="M35" s="127">
        <v>9.5399999999999999E-3</v>
      </c>
      <c r="N35" s="127">
        <v>-1.7940000000000001E-2</v>
      </c>
      <c r="O35" s="65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141</v>
      </c>
      <c r="B36" s="123" t="s">
        <v>142</v>
      </c>
      <c r="C36" s="127">
        <v>-3.619E-2</v>
      </c>
      <c r="D36" s="127">
        <v>-3.5E-4</v>
      </c>
      <c r="E36" s="127">
        <v>9.5899999999999996E-3</v>
      </c>
      <c r="F36" s="127">
        <v>-4.5429999999999998E-2</v>
      </c>
      <c r="G36" s="127">
        <v>-1.299E-2</v>
      </c>
      <c r="H36" s="127">
        <v>8.5999999999999998E-4</v>
      </c>
      <c r="I36" s="127">
        <v>1.285E-2</v>
      </c>
      <c r="J36" s="127">
        <v>-2.6700000000000002E-2</v>
      </c>
      <c r="K36" s="127">
        <v>-1.162E-2</v>
      </c>
      <c r="L36" s="127">
        <v>6.8000000000000005E-4</v>
      </c>
      <c r="M36" s="127">
        <v>1.0529999999999999E-2</v>
      </c>
      <c r="N36" s="127">
        <v>-2.283E-2</v>
      </c>
      <c r="O36" s="65" t="str">
        <f t="shared" si="0"/>
        <v>S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143</v>
      </c>
      <c r="B37" s="123" t="s">
        <v>144</v>
      </c>
      <c r="C37" s="127">
        <v>-4.6460000000000001E-2</v>
      </c>
      <c r="D37" s="127">
        <v>2.7399999999999998E-3</v>
      </c>
      <c r="E37" s="127">
        <v>1.423E-2</v>
      </c>
      <c r="F37" s="127">
        <v>-6.343E-2</v>
      </c>
      <c r="G37" s="127">
        <v>-1.6150000000000001E-2</v>
      </c>
      <c r="H37" s="127">
        <v>1.0499999999999999E-3</v>
      </c>
      <c r="I37" s="127">
        <v>1.3100000000000001E-2</v>
      </c>
      <c r="J37" s="127">
        <v>-3.0300000000000001E-2</v>
      </c>
      <c r="K37" s="127">
        <v>-1.268E-2</v>
      </c>
      <c r="L37" s="127">
        <v>1.81E-3</v>
      </c>
      <c r="M37" s="127">
        <v>1.167E-2</v>
      </c>
      <c r="N37" s="127">
        <v>-2.6159999999999999E-2</v>
      </c>
      <c r="O37" s="65" t="str">
        <f t="shared" si="0"/>
        <v>O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145</v>
      </c>
      <c r="B38" s="123" t="s">
        <v>146</v>
      </c>
      <c r="C38" s="127">
        <v>-0.10052</v>
      </c>
      <c r="D38" s="127">
        <v>2.1199999999999999E-3</v>
      </c>
      <c r="E38" s="127">
        <v>-2.571E-2</v>
      </c>
      <c r="F38" s="127">
        <v>-7.6929999999999998E-2</v>
      </c>
      <c r="G38" s="127">
        <v>-2.3869999999999999E-2</v>
      </c>
      <c r="H38" s="127">
        <v>1.08E-3</v>
      </c>
      <c r="I38" s="127">
        <v>9.5499999999999995E-3</v>
      </c>
      <c r="J38" s="127">
        <v>-3.4500000000000003E-2</v>
      </c>
      <c r="K38" s="127">
        <v>-2.367E-2</v>
      </c>
      <c r="L38" s="127">
        <v>1.8E-3</v>
      </c>
      <c r="M38" s="127">
        <v>7.4900000000000001E-3</v>
      </c>
      <c r="N38" s="127">
        <v>-3.2960000000000003E-2</v>
      </c>
      <c r="O38" s="65" t="str">
        <f t="shared" si="0"/>
        <v>N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147</v>
      </c>
      <c r="B39" s="123" t="s">
        <v>148</v>
      </c>
      <c r="C39" s="127">
        <v>-8.1850000000000006E-2</v>
      </c>
      <c r="D39" s="127">
        <v>2.97E-3</v>
      </c>
      <c r="E39" s="127">
        <v>-7.7299999999999999E-3</v>
      </c>
      <c r="F39" s="127">
        <v>-7.7090000000000006E-2</v>
      </c>
      <c r="G39" s="127">
        <v>-2.8850000000000001E-2</v>
      </c>
      <c r="H39" s="127">
        <v>1.4E-3</v>
      </c>
      <c r="I39" s="127">
        <v>8.0499999999999999E-3</v>
      </c>
      <c r="J39" s="127">
        <v>-3.8300000000000001E-2</v>
      </c>
      <c r="K39" s="127">
        <v>-2.8850000000000001E-2</v>
      </c>
      <c r="L39" s="127">
        <v>1.4E-3</v>
      </c>
      <c r="M39" s="127">
        <v>8.0499999999999999E-3</v>
      </c>
      <c r="N39" s="127">
        <v>-3.8300000000000001E-2</v>
      </c>
      <c r="O39" s="65" t="str">
        <f t="shared" si="0"/>
        <v>D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150</v>
      </c>
      <c r="B40" s="123" t="s">
        <v>151</v>
      </c>
      <c r="C40" s="127">
        <v>-3.4099999999999998E-2</v>
      </c>
      <c r="D40" s="127">
        <v>7.3099999999999997E-3</v>
      </c>
      <c r="E40" s="127">
        <v>4.45E-3</v>
      </c>
      <c r="F40" s="127">
        <v>-4.5859999999999998E-2</v>
      </c>
      <c r="G40" s="127">
        <v>-3.4099999999999998E-2</v>
      </c>
      <c r="H40" s="127">
        <v>7.3099999999999997E-3</v>
      </c>
      <c r="I40" s="127">
        <v>4.45E-3</v>
      </c>
      <c r="J40" s="127">
        <v>-4.5859999999999998E-2</v>
      </c>
      <c r="K40" s="127">
        <v>-2.691E-2</v>
      </c>
      <c r="L40" s="127">
        <v>1.39E-3</v>
      </c>
      <c r="M40" s="127">
        <v>1.09E-2</v>
      </c>
      <c r="N40" s="127">
        <v>-3.9199999999999999E-2</v>
      </c>
      <c r="O40" s="65" t="str">
        <f t="shared" si="0"/>
        <v>E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152</v>
      </c>
      <c r="B41" s="123" t="s">
        <v>154</v>
      </c>
      <c r="C41" s="127">
        <v>1.1679999999999999E-2</v>
      </c>
      <c r="D41" s="127">
        <v>-1.4999999999999999E-4</v>
      </c>
      <c r="E41" s="127">
        <v>2.385E-2</v>
      </c>
      <c r="F41" s="127">
        <v>-1.2019999999999999E-2</v>
      </c>
      <c r="G41" s="127">
        <v>-1.2579999999999999E-2</v>
      </c>
      <c r="H41" s="127">
        <v>4.1900000000000001E-3</v>
      </c>
      <c r="I41" s="127">
        <v>1.337E-2</v>
      </c>
      <c r="J41" s="127">
        <v>-3.014E-2</v>
      </c>
      <c r="K41" s="127">
        <v>-2.5489999999999999E-2</v>
      </c>
      <c r="L41" s="127">
        <v>1.47E-3</v>
      </c>
      <c r="M41" s="127">
        <v>1.315E-2</v>
      </c>
      <c r="N41" s="127">
        <v>-4.011E-2</v>
      </c>
      <c r="O41" s="65" t="str">
        <f t="shared" si="0"/>
        <v>F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155</v>
      </c>
      <c r="B42" s="123" t="s">
        <v>156</v>
      </c>
      <c r="C42" s="127">
        <v>-4.7289999999999999E-2</v>
      </c>
      <c r="D42" s="127">
        <v>-6.4000000000000005E-4</v>
      </c>
      <c r="E42" s="127">
        <v>-2.1530000000000001E-2</v>
      </c>
      <c r="F42" s="127">
        <v>-2.512E-2</v>
      </c>
      <c r="G42" s="127">
        <v>-2.4140000000000002E-2</v>
      </c>
      <c r="H42" s="127">
        <v>2.4499999999999999E-3</v>
      </c>
      <c r="I42" s="127">
        <v>1.75E-3</v>
      </c>
      <c r="J42" s="127">
        <v>-2.8340000000000001E-2</v>
      </c>
      <c r="K42" s="127">
        <v>-2.7650000000000001E-2</v>
      </c>
      <c r="L42" s="127">
        <v>8.1999999999999998E-4</v>
      </c>
      <c r="M42" s="127">
        <v>1.026E-2</v>
      </c>
      <c r="N42" s="127">
        <v>-3.8730000000000001E-2</v>
      </c>
      <c r="O42" s="65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157</v>
      </c>
      <c r="B43" s="123" t="s">
        <v>158</v>
      </c>
      <c r="C43" s="127">
        <v>-7.6069999999999999E-2</v>
      </c>
      <c r="D43" s="127">
        <v>-6.5500000000000003E-3</v>
      </c>
      <c r="E43" s="127">
        <v>-1.3849999999999999E-2</v>
      </c>
      <c r="F43" s="127">
        <v>-5.5669999999999997E-2</v>
      </c>
      <c r="G43" s="127">
        <v>-3.6220000000000002E-2</v>
      </c>
      <c r="H43" s="127">
        <v>5.1000000000000004E-4</v>
      </c>
      <c r="I43" s="127">
        <v>-1.74E-3</v>
      </c>
      <c r="J43" s="127">
        <v>-3.499E-2</v>
      </c>
      <c r="K43" s="127">
        <v>-3.1609999999999999E-2</v>
      </c>
      <c r="L43" s="127">
        <v>8.0999999999999996E-4</v>
      </c>
      <c r="M43" s="127">
        <v>8.2400000000000008E-3</v>
      </c>
      <c r="N43" s="127">
        <v>-4.0660000000000002E-2</v>
      </c>
      <c r="O43" s="65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159</v>
      </c>
      <c r="B44" s="123" t="s">
        <v>160</v>
      </c>
      <c r="C44" s="127">
        <v>-6.3039999999999999E-2</v>
      </c>
      <c r="D44" s="127">
        <v>1.0399999999999999E-3</v>
      </c>
      <c r="E44" s="127">
        <v>-1.9290000000000002E-2</v>
      </c>
      <c r="F44" s="127">
        <v>-4.4790000000000003E-2</v>
      </c>
      <c r="G44" s="127">
        <v>-4.1419999999999998E-2</v>
      </c>
      <c r="H44" s="127">
        <v>6.0999999999999997E-4</v>
      </c>
      <c r="I44" s="127">
        <v>-5.13E-3</v>
      </c>
      <c r="J44" s="127">
        <v>-3.6900000000000002E-2</v>
      </c>
      <c r="K44" s="127">
        <v>-3.5819999999999998E-2</v>
      </c>
      <c r="L44" s="127">
        <v>4.6999999999999999E-4</v>
      </c>
      <c r="M44" s="127">
        <v>5.0600000000000003E-3</v>
      </c>
      <c r="N44" s="127">
        <v>-4.1349999999999998E-2</v>
      </c>
      <c r="O44" s="65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161</v>
      </c>
      <c r="B45" s="123" t="s">
        <v>162</v>
      </c>
      <c r="C45" s="127">
        <v>-7.7979999999999994E-2</v>
      </c>
      <c r="D45" s="127">
        <v>3.7200000000000002E-3</v>
      </c>
      <c r="E45" s="127">
        <v>-1.1480000000000001E-2</v>
      </c>
      <c r="F45" s="127">
        <v>-7.0220000000000005E-2</v>
      </c>
      <c r="G45" s="127">
        <v>-4.7600000000000003E-2</v>
      </c>
      <c r="H45" s="127">
        <v>1.1199999999999999E-3</v>
      </c>
      <c r="I45" s="127">
        <v>-6.3400000000000001E-3</v>
      </c>
      <c r="J45" s="127">
        <v>-4.2380000000000001E-2</v>
      </c>
      <c r="K45" s="127">
        <v>-4.4040000000000003E-2</v>
      </c>
      <c r="L45" s="127">
        <v>8.3000000000000001E-4</v>
      </c>
      <c r="M45" s="127">
        <v>1.8400000000000001E-3</v>
      </c>
      <c r="N45" s="127">
        <v>-4.6710000000000002E-2</v>
      </c>
      <c r="O45" s="65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166</v>
      </c>
      <c r="B52" s="54">
        <v>24.547000000000001</v>
      </c>
      <c r="C52" s="54">
        <v>19.748000000000001</v>
      </c>
      <c r="D52" s="54">
        <v>14.949</v>
      </c>
      <c r="E52" s="54">
        <v>21.545999999999999</v>
      </c>
      <c r="F52" s="55">
        <v>1</v>
      </c>
      <c r="G52" s="54">
        <v>25.110473684199999</v>
      </c>
      <c r="H52" s="54">
        <v>14.518842105299999</v>
      </c>
      <c r="I52" s="126"/>
    </row>
    <row r="53" spans="1:9">
      <c r="A53" s="53" t="s">
        <v>167</v>
      </c>
      <c r="B53" s="54">
        <v>25.032</v>
      </c>
      <c r="C53" s="54">
        <v>19.905999999999999</v>
      </c>
      <c r="D53" s="54">
        <v>14.78</v>
      </c>
      <c r="E53" s="54">
        <v>21.488</v>
      </c>
      <c r="F53" s="55">
        <v>2</v>
      </c>
      <c r="G53" s="54">
        <v>25.691947368400001</v>
      </c>
      <c r="H53" s="54">
        <v>14.748315789499999</v>
      </c>
      <c r="I53" s="126"/>
    </row>
    <row r="54" spans="1:9">
      <c r="A54" s="53" t="s">
        <v>168</v>
      </c>
      <c r="B54" s="54">
        <v>25.556000000000001</v>
      </c>
      <c r="C54" s="54">
        <v>20.372</v>
      </c>
      <c r="D54" s="54">
        <v>15.188000000000001</v>
      </c>
      <c r="E54" s="54">
        <v>21.85</v>
      </c>
      <c r="F54" s="55">
        <v>3</v>
      </c>
      <c r="G54" s="54">
        <v>25.508947368400001</v>
      </c>
      <c r="H54" s="54">
        <v>14.8131578947</v>
      </c>
      <c r="I54" s="126"/>
    </row>
    <row r="55" spans="1:9">
      <c r="A55" s="53" t="s">
        <v>169</v>
      </c>
      <c r="B55" s="54">
        <v>26.045000000000002</v>
      </c>
      <c r="C55" s="54">
        <v>20.984999999999999</v>
      </c>
      <c r="D55" s="54">
        <v>15.925000000000001</v>
      </c>
      <c r="E55" s="54">
        <v>21.053999999999998</v>
      </c>
      <c r="F55" s="55">
        <v>4</v>
      </c>
      <c r="G55" s="54">
        <v>24.909631578900001</v>
      </c>
      <c r="H55" s="54">
        <v>14.687105263199999</v>
      </c>
      <c r="I55" s="126"/>
    </row>
    <row r="56" spans="1:9">
      <c r="A56" s="53" t="s">
        <v>170</v>
      </c>
      <c r="B56" s="54">
        <v>26.475000000000001</v>
      </c>
      <c r="C56" s="54">
        <v>21.327000000000002</v>
      </c>
      <c r="D56" s="54">
        <v>16.18</v>
      </c>
      <c r="E56" s="54">
        <v>21.792000000000002</v>
      </c>
      <c r="F56" s="55">
        <v>5</v>
      </c>
      <c r="G56" s="54">
        <v>25.448526315799999</v>
      </c>
      <c r="H56" s="54">
        <v>14.6062105263</v>
      </c>
      <c r="I56" s="126"/>
    </row>
    <row r="57" spans="1:9">
      <c r="A57" s="53" t="s">
        <v>171</v>
      </c>
      <c r="B57" s="54">
        <v>27.881</v>
      </c>
      <c r="C57" s="54">
        <v>22.2</v>
      </c>
      <c r="D57" s="54">
        <v>16.518000000000001</v>
      </c>
      <c r="E57" s="54">
        <v>22.309000000000001</v>
      </c>
      <c r="F57" s="55">
        <v>6</v>
      </c>
      <c r="G57" s="54">
        <v>25.692473684199999</v>
      </c>
      <c r="H57" s="54">
        <v>14.824789473699999</v>
      </c>
      <c r="I57" s="126"/>
    </row>
    <row r="58" spans="1:9">
      <c r="A58" s="53" t="s">
        <v>172</v>
      </c>
      <c r="B58" s="54">
        <v>24.225000000000001</v>
      </c>
      <c r="C58" s="54">
        <v>20.914000000000001</v>
      </c>
      <c r="D58" s="54">
        <v>17.603000000000002</v>
      </c>
      <c r="E58" s="54">
        <v>22.981000000000002</v>
      </c>
      <c r="F58" s="55">
        <v>7</v>
      </c>
      <c r="G58" s="54">
        <v>25.897789473700001</v>
      </c>
      <c r="H58" s="54">
        <v>15.0559473684</v>
      </c>
      <c r="I58" s="126"/>
    </row>
    <row r="59" spans="1:9">
      <c r="A59" s="53" t="s">
        <v>173</v>
      </c>
      <c r="B59" s="54">
        <v>24.571000000000002</v>
      </c>
      <c r="C59" s="54">
        <v>21.055</v>
      </c>
      <c r="D59" s="54">
        <v>17.54</v>
      </c>
      <c r="E59" s="54">
        <v>22.725999999999999</v>
      </c>
      <c r="F59" s="55">
        <v>8</v>
      </c>
      <c r="G59" s="54">
        <v>25.687578947399999</v>
      </c>
      <c r="H59" s="54">
        <v>15.3131578947</v>
      </c>
      <c r="I59" s="126"/>
    </row>
    <row r="60" spans="1:9">
      <c r="A60" s="53" t="s">
        <v>174</v>
      </c>
      <c r="B60" s="54">
        <v>26.475000000000001</v>
      </c>
      <c r="C60" s="54">
        <v>21.940999999999999</v>
      </c>
      <c r="D60" s="54">
        <v>17.407</v>
      </c>
      <c r="E60" s="54">
        <v>23.774999999999999</v>
      </c>
      <c r="F60" s="55">
        <v>9</v>
      </c>
      <c r="G60" s="54">
        <v>25.860789473699999</v>
      </c>
      <c r="H60" s="54">
        <v>15.587789473699999</v>
      </c>
      <c r="I60" s="126"/>
    </row>
    <row r="61" spans="1:9">
      <c r="A61" s="53" t="s">
        <v>175</v>
      </c>
      <c r="B61" s="54">
        <v>26.827999999999999</v>
      </c>
      <c r="C61" s="54">
        <v>22.227</v>
      </c>
      <c r="D61" s="54">
        <v>17.626000000000001</v>
      </c>
      <c r="E61" s="54">
        <v>24.167999999999999</v>
      </c>
      <c r="F61" s="55">
        <v>10</v>
      </c>
      <c r="G61" s="54">
        <v>25.928105263199999</v>
      </c>
      <c r="H61" s="54">
        <v>15.7002631579</v>
      </c>
      <c r="I61" s="126"/>
    </row>
    <row r="62" spans="1:9">
      <c r="A62" s="53" t="s">
        <v>176</v>
      </c>
      <c r="B62" s="54">
        <v>27.225000000000001</v>
      </c>
      <c r="C62" s="54">
        <v>22.431000000000001</v>
      </c>
      <c r="D62" s="54">
        <v>17.637</v>
      </c>
      <c r="E62" s="54">
        <v>24.934999999999999</v>
      </c>
      <c r="F62" s="55">
        <v>11</v>
      </c>
      <c r="G62" s="54">
        <v>25.927578947400001</v>
      </c>
      <c r="H62" s="54">
        <v>15.828789473700001</v>
      </c>
      <c r="I62" s="126"/>
    </row>
    <row r="63" spans="1:9">
      <c r="A63" s="53" t="s">
        <v>177</v>
      </c>
      <c r="B63" s="54">
        <v>27.213999999999999</v>
      </c>
      <c r="C63" s="54">
        <v>22.388000000000002</v>
      </c>
      <c r="D63" s="54">
        <v>17.562999999999999</v>
      </c>
      <c r="E63" s="54">
        <v>25.475999999999999</v>
      </c>
      <c r="F63" s="55">
        <v>12</v>
      </c>
      <c r="G63" s="54">
        <v>26.543789473699999</v>
      </c>
      <c r="H63" s="54">
        <v>16.013157894700001</v>
      </c>
      <c r="I63" s="126"/>
    </row>
    <row r="64" spans="1:9">
      <c r="A64" s="53" t="s">
        <v>178</v>
      </c>
      <c r="B64" s="54">
        <v>25.591000000000001</v>
      </c>
      <c r="C64" s="54">
        <v>21.113</v>
      </c>
      <c r="D64" s="54">
        <v>16.634</v>
      </c>
      <c r="E64" s="54">
        <v>26.04</v>
      </c>
      <c r="F64" s="55">
        <v>13</v>
      </c>
      <c r="G64" s="54">
        <v>26.727526315799999</v>
      </c>
      <c r="H64" s="54">
        <v>16.209842105300002</v>
      </c>
      <c r="I64" s="126"/>
    </row>
    <row r="65" spans="1:9">
      <c r="A65" s="53" t="s">
        <v>179</v>
      </c>
      <c r="B65" s="54">
        <v>27.047000000000001</v>
      </c>
      <c r="C65" s="54">
        <v>21.704999999999998</v>
      </c>
      <c r="D65" s="54">
        <v>16.363</v>
      </c>
      <c r="E65" s="54">
        <v>26.445</v>
      </c>
      <c r="F65" s="55">
        <v>14</v>
      </c>
      <c r="G65" s="54">
        <v>25.804052631600001</v>
      </c>
      <c r="H65" s="54">
        <v>15.5237368421</v>
      </c>
      <c r="I65" s="126"/>
    </row>
    <row r="66" spans="1:9">
      <c r="A66" s="53" t="s">
        <v>180</v>
      </c>
      <c r="B66" s="54">
        <v>29.396000000000001</v>
      </c>
      <c r="C66" s="54">
        <v>23.401</v>
      </c>
      <c r="D66" s="54">
        <v>17.405000000000001</v>
      </c>
      <c r="E66" s="54">
        <v>27.556999999999999</v>
      </c>
      <c r="F66" s="55">
        <v>15</v>
      </c>
      <c r="G66" s="54">
        <v>26.749368421100002</v>
      </c>
      <c r="H66" s="54">
        <v>16.082105263199999</v>
      </c>
      <c r="I66" s="126"/>
    </row>
    <row r="67" spans="1:9">
      <c r="A67" s="53" t="s">
        <v>181</v>
      </c>
      <c r="B67" s="54">
        <v>30.818999999999999</v>
      </c>
      <c r="C67" s="54">
        <v>24.545999999999999</v>
      </c>
      <c r="D67" s="54">
        <v>18.273</v>
      </c>
      <c r="E67" s="54">
        <v>27.56</v>
      </c>
      <c r="F67" s="55">
        <v>16</v>
      </c>
      <c r="G67" s="54">
        <v>26.5587368421</v>
      </c>
      <c r="H67" s="54">
        <v>16.073105263199999</v>
      </c>
      <c r="I67" s="126"/>
    </row>
    <row r="68" spans="1:9">
      <c r="A68" s="53" t="s">
        <v>182</v>
      </c>
      <c r="B68" s="54">
        <v>30.614999999999998</v>
      </c>
      <c r="C68" s="54">
        <v>25.023</v>
      </c>
      <c r="D68" s="54">
        <v>19.43</v>
      </c>
      <c r="E68" s="54">
        <v>28.641999999999999</v>
      </c>
      <c r="F68" s="55">
        <v>17</v>
      </c>
      <c r="G68" s="54">
        <v>26.654157894699999</v>
      </c>
      <c r="H68" s="54">
        <v>16.188473684200002</v>
      </c>
      <c r="I68" s="126"/>
    </row>
    <row r="69" spans="1:9">
      <c r="A69" s="53" t="s">
        <v>183</v>
      </c>
      <c r="B69" s="54">
        <v>27.872</v>
      </c>
      <c r="C69" s="54">
        <v>23.617999999999999</v>
      </c>
      <c r="D69" s="54">
        <v>19.364000000000001</v>
      </c>
      <c r="E69" s="54">
        <v>27.151</v>
      </c>
      <c r="F69" s="55">
        <v>18</v>
      </c>
      <c r="G69" s="54">
        <v>27.312210526299999</v>
      </c>
      <c r="H69" s="54">
        <v>16.285473684199999</v>
      </c>
      <c r="I69" s="126"/>
    </row>
    <row r="70" spans="1:9">
      <c r="A70" s="53" t="s">
        <v>184</v>
      </c>
      <c r="B70" s="54">
        <v>27.588999999999999</v>
      </c>
      <c r="C70" s="54">
        <v>23.068999999999999</v>
      </c>
      <c r="D70" s="54">
        <v>18.547999999999998</v>
      </c>
      <c r="E70" s="54">
        <v>23.442</v>
      </c>
      <c r="F70" s="55">
        <v>19</v>
      </c>
      <c r="G70" s="54">
        <v>26.676894736800001</v>
      </c>
      <c r="H70" s="54">
        <v>16.698315789500001</v>
      </c>
      <c r="I70" s="126"/>
    </row>
    <row r="71" spans="1:9">
      <c r="A71" s="53" t="s">
        <v>185</v>
      </c>
      <c r="B71" s="54">
        <v>27.175000000000001</v>
      </c>
      <c r="C71" s="54">
        <v>22.875</v>
      </c>
      <c r="D71" s="54">
        <v>18.574999999999999</v>
      </c>
      <c r="E71" s="54">
        <v>22.738</v>
      </c>
      <c r="F71" s="55">
        <v>20</v>
      </c>
      <c r="G71" s="54">
        <v>26.761210526300001</v>
      </c>
      <c r="H71" s="54">
        <v>16.8238947368</v>
      </c>
      <c r="I71" s="126"/>
    </row>
    <row r="72" spans="1:9">
      <c r="A72" s="53" t="s">
        <v>186</v>
      </c>
      <c r="B72" s="54">
        <v>26.812000000000001</v>
      </c>
      <c r="C72" s="54">
        <v>22.539000000000001</v>
      </c>
      <c r="D72" s="54">
        <v>18.265999999999998</v>
      </c>
      <c r="E72" s="54">
        <v>22.138999999999999</v>
      </c>
      <c r="F72" s="55">
        <v>21</v>
      </c>
      <c r="G72" s="54">
        <v>27.664052631600001</v>
      </c>
      <c r="H72" s="54">
        <v>16.527315789500001</v>
      </c>
      <c r="I72" s="126"/>
    </row>
    <row r="73" spans="1:9">
      <c r="A73" s="53" t="s">
        <v>187</v>
      </c>
      <c r="B73" s="54">
        <v>29.045999999999999</v>
      </c>
      <c r="C73" s="54">
        <v>23.402999999999999</v>
      </c>
      <c r="D73" s="54">
        <v>17.760000000000002</v>
      </c>
      <c r="E73" s="54">
        <v>21.542000000000002</v>
      </c>
      <c r="F73" s="55">
        <v>22</v>
      </c>
      <c r="G73" s="54">
        <v>28.433684210500001</v>
      </c>
      <c r="H73" s="54">
        <v>16.8449473684</v>
      </c>
      <c r="I73" s="126"/>
    </row>
    <row r="74" spans="1:9">
      <c r="A74" s="53" t="s">
        <v>188</v>
      </c>
      <c r="B74" s="54">
        <v>30.652000000000001</v>
      </c>
      <c r="C74" s="54">
        <v>24.817</v>
      </c>
      <c r="D74" s="54">
        <v>18.981999999999999</v>
      </c>
      <c r="E74" s="54">
        <v>21.66</v>
      </c>
      <c r="F74" s="55">
        <v>23</v>
      </c>
      <c r="G74" s="54">
        <v>28.0519473684</v>
      </c>
      <c r="H74" s="54">
        <v>17.288736842100001</v>
      </c>
      <c r="I74" s="126"/>
    </row>
    <row r="75" spans="1:9">
      <c r="A75" s="53" t="s">
        <v>189</v>
      </c>
      <c r="B75" s="54">
        <v>32.47</v>
      </c>
      <c r="C75" s="54">
        <v>26.190999999999999</v>
      </c>
      <c r="D75" s="54">
        <v>19.911000000000001</v>
      </c>
      <c r="E75" s="54">
        <v>21.948</v>
      </c>
      <c r="F75" s="55">
        <v>24</v>
      </c>
      <c r="G75" s="54">
        <v>27.784157894700002</v>
      </c>
      <c r="H75" s="54">
        <v>17.255789473699998</v>
      </c>
      <c r="I75" s="126"/>
    </row>
    <row r="76" spans="1:9">
      <c r="A76" s="53" t="s">
        <v>190</v>
      </c>
      <c r="B76" s="54">
        <v>32.566000000000003</v>
      </c>
      <c r="C76" s="54">
        <v>26.446000000000002</v>
      </c>
      <c r="D76" s="54">
        <v>20.327000000000002</v>
      </c>
      <c r="E76" s="54">
        <v>21.324000000000002</v>
      </c>
      <c r="F76" s="55">
        <v>25</v>
      </c>
      <c r="G76" s="54">
        <v>27.7563157895</v>
      </c>
      <c r="H76" s="54">
        <v>17.203210526300001</v>
      </c>
      <c r="I76" s="126"/>
    </row>
    <row r="77" spans="1:9">
      <c r="A77" s="53" t="s">
        <v>191</v>
      </c>
      <c r="B77" s="54">
        <v>31.776</v>
      </c>
      <c r="C77" s="54">
        <v>26.370999999999999</v>
      </c>
      <c r="D77" s="54">
        <v>20.965</v>
      </c>
      <c r="E77" s="54">
        <v>21.097999999999999</v>
      </c>
      <c r="F77" s="55">
        <v>26</v>
      </c>
      <c r="G77" s="54">
        <v>28.175736842100001</v>
      </c>
      <c r="H77" s="54">
        <v>17.490736842099999</v>
      </c>
      <c r="I77" s="126"/>
    </row>
    <row r="78" spans="1:9">
      <c r="A78" s="53" t="s">
        <v>192</v>
      </c>
      <c r="B78" s="54">
        <v>31.184000000000001</v>
      </c>
      <c r="C78" s="54">
        <v>25.815000000000001</v>
      </c>
      <c r="D78" s="54">
        <v>20.445</v>
      </c>
      <c r="E78" s="54">
        <v>20.914999999999999</v>
      </c>
      <c r="F78" s="55">
        <v>27</v>
      </c>
      <c r="G78" s="54">
        <v>28.277210526299999</v>
      </c>
      <c r="H78" s="54">
        <v>17.4586842105</v>
      </c>
      <c r="I78" s="126"/>
    </row>
    <row r="79" spans="1:9">
      <c r="A79" s="53" t="s">
        <v>193</v>
      </c>
      <c r="B79" s="54">
        <v>30.85</v>
      </c>
      <c r="C79" s="54">
        <v>25.469000000000001</v>
      </c>
      <c r="D79" s="54">
        <v>20.088000000000001</v>
      </c>
      <c r="E79" s="54">
        <v>21.876999999999999</v>
      </c>
      <c r="F79" s="55">
        <v>28</v>
      </c>
      <c r="G79" s="54">
        <v>28.985105263200001</v>
      </c>
      <c r="H79" s="54">
        <v>17.588631578899999</v>
      </c>
      <c r="I79" s="126"/>
    </row>
    <row r="80" spans="1:9">
      <c r="A80" s="53" t="s">
        <v>194</v>
      </c>
      <c r="B80" s="54">
        <v>29.626999999999999</v>
      </c>
      <c r="C80" s="54">
        <v>24.295999999999999</v>
      </c>
      <c r="D80" s="54">
        <v>18.963999999999999</v>
      </c>
      <c r="E80" s="54">
        <v>22.242000000000001</v>
      </c>
      <c r="F80" s="55">
        <v>29</v>
      </c>
      <c r="G80" s="54">
        <v>28.827315789499998</v>
      </c>
      <c r="H80" s="54">
        <v>17.7797368421</v>
      </c>
      <c r="I80" s="126"/>
    </row>
    <row r="81" spans="1:9">
      <c r="A81" s="53" t="s">
        <v>162</v>
      </c>
      <c r="B81" s="54">
        <v>27.748999999999999</v>
      </c>
      <c r="C81" s="54">
        <v>22.806000000000001</v>
      </c>
      <c r="D81" s="54">
        <v>17.863</v>
      </c>
      <c r="E81" s="54">
        <v>21.407</v>
      </c>
      <c r="F81" s="55">
        <v>30</v>
      </c>
      <c r="G81" s="54">
        <v>28.613842105300002</v>
      </c>
      <c r="H81" s="54">
        <v>17.613631578900002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J</v>
      </c>
      <c r="D87" s="79" t="str">
        <f t="shared" ref="D87:D109" si="1">TEXT(EDATE(D88,-1),"mmmm aaaa")</f>
        <v>junio 2021</v>
      </c>
      <c r="E87" s="80">
        <f>VLOOKUP(D87,A$87:B$122,2,FALSE)</f>
        <v>19598.383325727998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J</v>
      </c>
      <c r="D88" s="81" t="str">
        <f t="shared" si="1"/>
        <v>julio 2021</v>
      </c>
      <c r="E88" s="82">
        <f t="shared" ref="E88:E111" si="3">VLOOKUP(D88,A$87:B$122,2,FALSE)</f>
        <v>21581.642629954</v>
      </c>
    </row>
    <row r="89" spans="1:9">
      <c r="A89" s="53" t="s">
        <v>117</v>
      </c>
      <c r="B89" s="63">
        <v>20740.701549640002</v>
      </c>
      <c r="C89" s="77" t="str">
        <f t="shared" si="2"/>
        <v>A</v>
      </c>
      <c r="D89" s="81" t="str">
        <f t="shared" si="1"/>
        <v>agosto 2021</v>
      </c>
      <c r="E89" s="82">
        <f t="shared" si="3"/>
        <v>20660.576296340001</v>
      </c>
    </row>
    <row r="90" spans="1:9">
      <c r="A90" s="53" t="s">
        <v>118</v>
      </c>
      <c r="B90" s="63">
        <v>18915.393726295999</v>
      </c>
      <c r="C90" s="77" t="str">
        <f t="shared" si="2"/>
        <v>S</v>
      </c>
      <c r="D90" s="81" t="str">
        <f t="shared" si="1"/>
        <v>septiembre 2021</v>
      </c>
      <c r="E90" s="82">
        <f t="shared" si="3"/>
        <v>19669.459694279001</v>
      </c>
    </row>
    <row r="91" spans="1:9">
      <c r="A91" s="53" t="s">
        <v>119</v>
      </c>
      <c r="B91" s="63">
        <v>19296.112398976002</v>
      </c>
      <c r="C91" s="77" t="str">
        <f t="shared" si="2"/>
        <v>O</v>
      </c>
      <c r="D91" s="81" t="str">
        <f t="shared" si="1"/>
        <v>octubre 2021</v>
      </c>
      <c r="E91" s="82">
        <f t="shared" si="3"/>
        <v>18985.552829442</v>
      </c>
    </row>
    <row r="92" spans="1:9">
      <c r="A92" s="53" t="s">
        <v>120</v>
      </c>
      <c r="B92" s="63">
        <v>19598.383325727998</v>
      </c>
      <c r="C92" s="77" t="str">
        <f t="shared" si="2"/>
        <v>N</v>
      </c>
      <c r="D92" s="81" t="str">
        <f t="shared" si="1"/>
        <v>noviembre 2021</v>
      </c>
      <c r="E92" s="82">
        <f t="shared" si="3"/>
        <v>20289.534024413999</v>
      </c>
    </row>
    <row r="93" spans="1:9">
      <c r="A93" s="53" t="s">
        <v>121</v>
      </c>
      <c r="B93" s="63">
        <v>21581.642629954</v>
      </c>
      <c r="C93" s="77" t="str">
        <f t="shared" si="2"/>
        <v>D</v>
      </c>
      <c r="D93" s="81" t="str">
        <f t="shared" si="1"/>
        <v>diciembre 2021</v>
      </c>
      <c r="E93" s="82">
        <f t="shared" si="3"/>
        <v>20841.076042528999</v>
      </c>
    </row>
    <row r="94" spans="1:9">
      <c r="A94" s="53" t="s">
        <v>123</v>
      </c>
      <c r="B94" s="63">
        <v>20660.576296340001</v>
      </c>
      <c r="C94" s="77" t="str">
        <f t="shared" si="2"/>
        <v>E</v>
      </c>
      <c r="D94" s="81" t="str">
        <f t="shared" si="1"/>
        <v>enero 2022</v>
      </c>
      <c r="E94" s="82">
        <f t="shared" si="3"/>
        <v>21516.771039136001</v>
      </c>
    </row>
    <row r="95" spans="1:9">
      <c r="A95" s="53" t="s">
        <v>124</v>
      </c>
      <c r="B95" s="63">
        <v>19669.459694279001</v>
      </c>
      <c r="C95" s="77" t="str">
        <f t="shared" si="2"/>
        <v>F</v>
      </c>
      <c r="D95" s="81" t="str">
        <f t="shared" si="1"/>
        <v>febrero 2022</v>
      </c>
      <c r="E95" s="82">
        <f t="shared" si="3"/>
        <v>19090.950745144</v>
      </c>
    </row>
    <row r="96" spans="1:9">
      <c r="A96" s="53" t="s">
        <v>125</v>
      </c>
      <c r="B96" s="63">
        <v>18985.552829442</v>
      </c>
      <c r="C96" s="77" t="str">
        <f t="shared" si="2"/>
        <v>M</v>
      </c>
      <c r="D96" s="81" t="str">
        <f t="shared" si="1"/>
        <v>marzo 2022</v>
      </c>
      <c r="E96" s="82">
        <f t="shared" si="3"/>
        <v>20289.026170149999</v>
      </c>
    </row>
    <row r="97" spans="1:5">
      <c r="A97" s="53" t="s">
        <v>126</v>
      </c>
      <c r="B97" s="63">
        <v>20289.534024413999</v>
      </c>
      <c r="C97" s="77" t="str">
        <f t="shared" si="2"/>
        <v>A</v>
      </c>
      <c r="D97" s="81" t="str">
        <f t="shared" si="1"/>
        <v>abril 2022</v>
      </c>
      <c r="E97" s="82">
        <f t="shared" si="3"/>
        <v>18449.237369888</v>
      </c>
    </row>
    <row r="98" spans="1:5">
      <c r="A98" s="53" t="s">
        <v>127</v>
      </c>
      <c r="B98" s="63">
        <v>20841.076042528999</v>
      </c>
      <c r="C98" s="77" t="str">
        <f t="shared" si="2"/>
        <v>M</v>
      </c>
      <c r="D98" s="81" t="str">
        <f t="shared" si="1"/>
        <v>mayo 2022</v>
      </c>
      <c r="E98" s="82">
        <f t="shared" si="3"/>
        <v>19096.727579549999</v>
      </c>
    </row>
    <row r="99" spans="1:5">
      <c r="A99" s="53" t="s">
        <v>128</v>
      </c>
      <c r="B99" s="63">
        <v>21516.771039136001</v>
      </c>
      <c r="C99" s="77" t="str">
        <f t="shared" si="2"/>
        <v>J</v>
      </c>
      <c r="D99" s="81" t="str">
        <f t="shared" si="1"/>
        <v>junio 2022</v>
      </c>
      <c r="E99" s="82">
        <f t="shared" si="3"/>
        <v>20028.621185946999</v>
      </c>
    </row>
    <row r="100" spans="1:5">
      <c r="A100" s="53" t="s">
        <v>129</v>
      </c>
      <c r="B100" s="63">
        <v>19090.950745144</v>
      </c>
      <c r="C100" s="77" t="str">
        <f t="shared" si="2"/>
        <v>J</v>
      </c>
      <c r="D100" s="81" t="str">
        <f t="shared" si="1"/>
        <v>julio 2022</v>
      </c>
      <c r="E100" s="82">
        <f t="shared" si="3"/>
        <v>22142.162826078998</v>
      </c>
    </row>
    <row r="101" spans="1:5">
      <c r="A101" s="53" t="s">
        <v>131</v>
      </c>
      <c r="B101" s="63">
        <v>20289.026170149999</v>
      </c>
      <c r="C101" s="77" t="str">
        <f t="shared" si="2"/>
        <v>A</v>
      </c>
      <c r="D101" s="81" t="str">
        <f t="shared" si="1"/>
        <v>agosto 2022</v>
      </c>
      <c r="E101" s="82">
        <f t="shared" si="3"/>
        <v>20488.100444894</v>
      </c>
    </row>
    <row r="102" spans="1:5">
      <c r="A102" s="53" t="s">
        <v>132</v>
      </c>
      <c r="B102" s="63">
        <v>18449.237369888</v>
      </c>
      <c r="C102" s="77" t="str">
        <f t="shared" si="2"/>
        <v>S</v>
      </c>
      <c r="D102" s="81" t="str">
        <f t="shared" si="1"/>
        <v>septiembre 2022</v>
      </c>
      <c r="E102" s="82">
        <f t="shared" si="3"/>
        <v>18957.591012450001</v>
      </c>
    </row>
    <row r="103" spans="1:5">
      <c r="A103" s="53" t="s">
        <v>133</v>
      </c>
      <c r="B103" s="63">
        <v>19096.727579549999</v>
      </c>
      <c r="C103" s="77" t="str">
        <f t="shared" si="2"/>
        <v>O</v>
      </c>
      <c r="D103" s="81" t="str">
        <f t="shared" si="1"/>
        <v>octubre 2022</v>
      </c>
      <c r="E103" s="82">
        <f t="shared" si="3"/>
        <v>18103.482523557999</v>
      </c>
    </row>
    <row r="104" spans="1:5">
      <c r="A104" s="53" t="s">
        <v>134</v>
      </c>
      <c r="B104" s="63">
        <v>20028.621185946999</v>
      </c>
      <c r="C104" s="77" t="str">
        <f t="shared" si="2"/>
        <v>N</v>
      </c>
      <c r="D104" s="81" t="str">
        <f t="shared" si="1"/>
        <v>noviembre 2022</v>
      </c>
      <c r="E104" s="82">
        <f t="shared" si="3"/>
        <v>18249.937992624</v>
      </c>
    </row>
    <row r="105" spans="1:5">
      <c r="A105" s="53" t="s">
        <v>136</v>
      </c>
      <c r="B105" s="63">
        <v>22142.162826078998</v>
      </c>
      <c r="C105" s="77" t="str">
        <f t="shared" si="2"/>
        <v>D</v>
      </c>
      <c r="D105" s="81" t="str">
        <f t="shared" si="1"/>
        <v>diciembre 2022</v>
      </c>
      <c r="E105" s="82">
        <f t="shared" si="3"/>
        <v>19134.921273295</v>
      </c>
    </row>
    <row r="106" spans="1:5">
      <c r="A106" s="53" t="s">
        <v>138</v>
      </c>
      <c r="B106" s="63">
        <v>20488.100444894</v>
      </c>
      <c r="C106" s="77" t="str">
        <f t="shared" si="2"/>
        <v>E</v>
      </c>
      <c r="D106" s="81" t="str">
        <f t="shared" si="1"/>
        <v>enero 2023</v>
      </c>
      <c r="E106" s="82">
        <f t="shared" si="3"/>
        <v>20781.901939071999</v>
      </c>
    </row>
    <row r="107" spans="1:5">
      <c r="A107" s="53" t="s">
        <v>141</v>
      </c>
      <c r="B107" s="63">
        <v>18957.591012450001</v>
      </c>
      <c r="C107" s="77" t="str">
        <f t="shared" si="2"/>
        <v>F</v>
      </c>
      <c r="D107" s="81" t="str">
        <f t="shared" si="1"/>
        <v>febrero 2023</v>
      </c>
      <c r="E107" s="82">
        <f t="shared" si="3"/>
        <v>19312.118540595999</v>
      </c>
    </row>
    <row r="108" spans="1:5">
      <c r="A108" s="53" t="s">
        <v>143</v>
      </c>
      <c r="B108" s="63">
        <v>18103.482523557999</v>
      </c>
      <c r="C108" s="77" t="str">
        <f t="shared" si="2"/>
        <v>M</v>
      </c>
      <c r="D108" s="81" t="str">
        <f t="shared" si="1"/>
        <v>marzo 2023</v>
      </c>
      <c r="E108" s="82">
        <f t="shared" si="3"/>
        <v>19326.980030939001</v>
      </c>
    </row>
    <row r="109" spans="1:5">
      <c r="A109" s="53" t="s">
        <v>145</v>
      </c>
      <c r="B109" s="63">
        <v>18249.937992624</v>
      </c>
      <c r="C109" s="77" t="str">
        <f t="shared" si="2"/>
        <v>A</v>
      </c>
      <c r="D109" s="81" t="str">
        <f t="shared" si="1"/>
        <v>abril 2023</v>
      </c>
      <c r="E109" s="82">
        <f t="shared" si="3"/>
        <v>17042.260466231</v>
      </c>
    </row>
    <row r="110" spans="1:5">
      <c r="A110" s="53" t="s">
        <v>147</v>
      </c>
      <c r="B110" s="63">
        <v>19134.921273295</v>
      </c>
      <c r="C110" s="77" t="str">
        <f t="shared" si="2"/>
        <v>M</v>
      </c>
      <c r="D110" s="81" t="str">
        <f>TEXT(EDATE(D111,-1),"mmmm aaaa")</f>
        <v>mayo 2023</v>
      </c>
      <c r="E110" s="82">
        <f t="shared" si="3"/>
        <v>17889.654965862999</v>
      </c>
    </row>
    <row r="111" spans="1:5" ht="15" thickBot="1">
      <c r="A111" s="53" t="s">
        <v>150</v>
      </c>
      <c r="B111" s="63">
        <v>20781.901939071999</v>
      </c>
      <c r="C111" s="78" t="str">
        <f t="shared" si="2"/>
        <v>J</v>
      </c>
      <c r="D111" s="83" t="str">
        <f>A2</f>
        <v>Junio 2023</v>
      </c>
      <c r="E111" s="84">
        <f t="shared" si="3"/>
        <v>18463.503809408001</v>
      </c>
    </row>
    <row r="112" spans="1:5">
      <c r="A112" s="53" t="s">
        <v>152</v>
      </c>
      <c r="B112" s="63">
        <v>19312.118540595999</v>
      </c>
    </row>
    <row r="113" spans="1:4">
      <c r="A113" s="53" t="s">
        <v>155</v>
      </c>
      <c r="B113" s="63">
        <v>19326.980030939001</v>
      </c>
    </row>
    <row r="114" spans="1:4">
      <c r="A114" s="53" t="s">
        <v>157</v>
      </c>
      <c r="B114" s="63">
        <v>17042.260466231</v>
      </c>
    </row>
    <row r="115" spans="1:4">
      <c r="A115" s="53" t="s">
        <v>159</v>
      </c>
      <c r="B115" s="63">
        <v>17889.654965862999</v>
      </c>
      <c r="C115"/>
      <c r="D115"/>
    </row>
    <row r="116" spans="1:4">
      <c r="A116" s="53" t="s">
        <v>161</v>
      </c>
      <c r="B116" s="63">
        <v>18463.503809408001</v>
      </c>
      <c r="C116"/>
      <c r="D116"/>
    </row>
    <row r="117" spans="1:4">
      <c r="A117" s="53" t="s">
        <v>197</v>
      </c>
      <c r="B117" s="63">
        <v>8897.5951999999997</v>
      </c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166</v>
      </c>
      <c r="B129" s="62">
        <v>27982.220399999998</v>
      </c>
      <c r="C129" s="55">
        <v>1</v>
      </c>
      <c r="D129" s="62">
        <v>603.80063731200005</v>
      </c>
      <c r="E129" s="87">
        <f>MAX(D129:D159)</f>
        <v>722.60711900000001</v>
      </c>
    </row>
    <row r="130" spans="1:5">
      <c r="A130" s="53" t="s">
        <v>167</v>
      </c>
      <c r="B130" s="62">
        <v>27116.341784</v>
      </c>
      <c r="C130" s="55">
        <v>2</v>
      </c>
      <c r="D130" s="62">
        <v>595.719288216</v>
      </c>
    </row>
    <row r="131" spans="1:5">
      <c r="A131" s="53" t="s">
        <v>168</v>
      </c>
      <c r="B131" s="62">
        <v>24029.464</v>
      </c>
      <c r="C131" s="55">
        <v>3</v>
      </c>
      <c r="D131" s="62">
        <v>526.13213256799997</v>
      </c>
    </row>
    <row r="132" spans="1:5">
      <c r="A132" s="53" t="s">
        <v>169</v>
      </c>
      <c r="B132" s="62">
        <v>23864.592000000001</v>
      </c>
      <c r="C132" s="55">
        <v>4</v>
      </c>
      <c r="D132" s="62">
        <v>486.19317614400001</v>
      </c>
    </row>
    <row r="133" spans="1:5">
      <c r="A133" s="53" t="s">
        <v>170</v>
      </c>
      <c r="B133" s="62">
        <v>27932.625</v>
      </c>
      <c r="C133" s="55">
        <v>5</v>
      </c>
      <c r="D133" s="62">
        <v>584.58782473600002</v>
      </c>
    </row>
    <row r="134" spans="1:5">
      <c r="A134" s="53" t="s">
        <v>171</v>
      </c>
      <c r="B134" s="62">
        <v>28514.156999999999</v>
      </c>
      <c r="C134" s="55">
        <v>6</v>
      </c>
      <c r="D134" s="62">
        <v>612.25454858399996</v>
      </c>
    </row>
    <row r="135" spans="1:5">
      <c r="A135" s="53" t="s">
        <v>172</v>
      </c>
      <c r="B135" s="62">
        <v>29679.011399999999</v>
      </c>
      <c r="C135" s="55">
        <v>7</v>
      </c>
      <c r="D135" s="62">
        <v>626.32677883199995</v>
      </c>
    </row>
    <row r="136" spans="1:5">
      <c r="A136" s="53" t="s">
        <v>173</v>
      </c>
      <c r="B136" s="62">
        <v>28769.43216</v>
      </c>
      <c r="C136" s="55">
        <v>8</v>
      </c>
      <c r="D136" s="62">
        <v>617.51441367999996</v>
      </c>
    </row>
    <row r="137" spans="1:5">
      <c r="A137" s="53" t="s">
        <v>174</v>
      </c>
      <c r="B137" s="62">
        <v>28134.824400000001</v>
      </c>
      <c r="C137" s="55">
        <v>9</v>
      </c>
      <c r="D137" s="62">
        <v>606.26775404800003</v>
      </c>
    </row>
    <row r="138" spans="1:5">
      <c r="A138" s="53" t="s">
        <v>175</v>
      </c>
      <c r="B138" s="62">
        <v>24442.075000000001</v>
      </c>
      <c r="C138" s="55">
        <v>10</v>
      </c>
      <c r="D138" s="62">
        <v>536.59946767199995</v>
      </c>
    </row>
    <row r="139" spans="1:5">
      <c r="A139" s="53" t="s">
        <v>176</v>
      </c>
      <c r="B139" s="62">
        <v>24276.179</v>
      </c>
      <c r="C139" s="55">
        <v>11</v>
      </c>
      <c r="D139" s="62">
        <v>500.41480785599998</v>
      </c>
    </row>
    <row r="140" spans="1:5">
      <c r="A140" s="53" t="s">
        <v>177</v>
      </c>
      <c r="B140" s="62">
        <v>28493.49</v>
      </c>
      <c r="C140" s="55">
        <v>12</v>
      </c>
      <c r="D140" s="62">
        <v>603.91362416000004</v>
      </c>
    </row>
    <row r="141" spans="1:5">
      <c r="A141" s="53" t="s">
        <v>178</v>
      </c>
      <c r="B141" s="62">
        <v>29138.6944</v>
      </c>
      <c r="C141" s="55">
        <v>13</v>
      </c>
      <c r="D141" s="62">
        <v>621.04703063199997</v>
      </c>
    </row>
    <row r="142" spans="1:5">
      <c r="A142" s="53" t="s">
        <v>179</v>
      </c>
      <c r="B142" s="62">
        <v>28887.337911999999</v>
      </c>
      <c r="C142" s="55">
        <v>14</v>
      </c>
      <c r="D142" s="62">
        <v>624.80319059199996</v>
      </c>
    </row>
    <row r="143" spans="1:5">
      <c r="A143" s="53" t="s">
        <v>180</v>
      </c>
      <c r="B143" s="62">
        <v>29468.328679999999</v>
      </c>
      <c r="C143" s="55">
        <v>15</v>
      </c>
      <c r="D143" s="62">
        <v>634.95554375999996</v>
      </c>
    </row>
    <row r="144" spans="1:5">
      <c r="A144" s="53" t="s">
        <v>181</v>
      </c>
      <c r="B144" s="62">
        <v>30166.579399999999</v>
      </c>
      <c r="C144" s="55">
        <v>16</v>
      </c>
      <c r="D144" s="62">
        <v>645.49897628799999</v>
      </c>
    </row>
    <row r="145" spans="1:5">
      <c r="A145" s="53" t="s">
        <v>182</v>
      </c>
      <c r="B145" s="62">
        <v>26418.758312000002</v>
      </c>
      <c r="C145" s="55">
        <v>17</v>
      </c>
      <c r="D145" s="62">
        <v>578.98990913600005</v>
      </c>
    </row>
    <row r="146" spans="1:5">
      <c r="A146" s="53" t="s">
        <v>183</v>
      </c>
      <c r="B146" s="62">
        <v>25577.418000000001</v>
      </c>
      <c r="C146" s="55">
        <v>18</v>
      </c>
      <c r="D146" s="62">
        <v>531.16522236000003</v>
      </c>
    </row>
    <row r="147" spans="1:5">
      <c r="A147" s="53" t="s">
        <v>184</v>
      </c>
      <c r="B147" s="62">
        <v>29970.7834</v>
      </c>
      <c r="C147" s="55">
        <v>19</v>
      </c>
      <c r="D147" s="62">
        <v>632.69165743999997</v>
      </c>
    </row>
    <row r="148" spans="1:5">
      <c r="A148" s="53" t="s">
        <v>185</v>
      </c>
      <c r="B148" s="62">
        <v>30232.652399999999</v>
      </c>
      <c r="C148" s="55">
        <v>20</v>
      </c>
      <c r="D148" s="62">
        <v>651.12453876799998</v>
      </c>
    </row>
    <row r="149" spans="1:5">
      <c r="A149" s="53" t="s">
        <v>186</v>
      </c>
      <c r="B149" s="62">
        <v>30991.840543999999</v>
      </c>
      <c r="C149" s="55">
        <v>21</v>
      </c>
      <c r="D149" s="62">
        <v>660.18798279999999</v>
      </c>
    </row>
    <row r="150" spans="1:5">
      <c r="A150" s="53" t="s">
        <v>187</v>
      </c>
      <c r="B150" s="62">
        <v>30468.5834</v>
      </c>
      <c r="C150" s="55">
        <v>22</v>
      </c>
      <c r="D150" s="62">
        <v>654.059405416</v>
      </c>
    </row>
    <row r="151" spans="1:5">
      <c r="A151" s="53" t="s">
        <v>188</v>
      </c>
      <c r="B151" s="62">
        <v>30678.7644</v>
      </c>
      <c r="C151" s="55">
        <v>23</v>
      </c>
      <c r="D151" s="62">
        <v>652.12152700800004</v>
      </c>
    </row>
    <row r="152" spans="1:5">
      <c r="A152" s="53" t="s">
        <v>189</v>
      </c>
      <c r="B152" s="62">
        <v>26786.952000000001</v>
      </c>
      <c r="C152" s="55">
        <v>24</v>
      </c>
      <c r="D152" s="62">
        <v>578.11039484000003</v>
      </c>
    </row>
    <row r="153" spans="1:5">
      <c r="A153" s="53" t="s">
        <v>190</v>
      </c>
      <c r="B153" s="62">
        <v>28686.252</v>
      </c>
      <c r="C153" s="55">
        <v>25</v>
      </c>
      <c r="D153" s="62">
        <v>567.63045690399997</v>
      </c>
    </row>
    <row r="154" spans="1:5">
      <c r="A154" s="53" t="s">
        <v>191</v>
      </c>
      <c r="B154" s="62">
        <v>33462.953399999999</v>
      </c>
      <c r="C154" s="55">
        <v>26</v>
      </c>
      <c r="D154" s="62">
        <v>699.71042245599995</v>
      </c>
    </row>
    <row r="155" spans="1:5">
      <c r="A155" s="53" t="s">
        <v>192</v>
      </c>
      <c r="B155" s="62">
        <v>33443.471400000002</v>
      </c>
      <c r="C155" s="55">
        <v>27</v>
      </c>
      <c r="D155" s="62">
        <v>718.08278997599996</v>
      </c>
    </row>
    <row r="156" spans="1:5">
      <c r="A156" s="53" t="s">
        <v>193</v>
      </c>
      <c r="B156" s="62">
        <v>33825.716719999997</v>
      </c>
      <c r="C156" s="55">
        <v>28</v>
      </c>
      <c r="D156" s="62">
        <v>722.60711900000001</v>
      </c>
    </row>
    <row r="157" spans="1:5">
      <c r="A157" s="53" t="s">
        <v>194</v>
      </c>
      <c r="B157" s="62">
        <v>33685.280696000002</v>
      </c>
      <c r="C157" s="55">
        <v>29</v>
      </c>
      <c r="D157" s="62">
        <v>716.10273068000004</v>
      </c>
      <c r="E157"/>
    </row>
    <row r="158" spans="1:5">
      <c r="A158" s="53" t="s">
        <v>162</v>
      </c>
      <c r="B158" s="62">
        <v>31105.723399999999</v>
      </c>
      <c r="C158" s="55">
        <v>30</v>
      </c>
      <c r="D158" s="62">
        <v>674.89045754400001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771</v>
      </c>
      <c r="E160" s="118">
        <f>(MAX(D129:D159)/D160-1)*100</f>
        <v>-6.2766382619974026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161</v>
      </c>
      <c r="B166" s="63">
        <v>34703</v>
      </c>
      <c r="C166" s="120" t="s">
        <v>201</v>
      </c>
      <c r="D166" s="88">
        <v>37870</v>
      </c>
      <c r="E166" s="118">
        <f>(B166/D166-1)*100</f>
        <v>-8.3628201742804276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139</v>
      </c>
    </row>
    <row r="174" spans="1:5">
      <c r="A174" s="55">
        <v>2023</v>
      </c>
      <c r="B174" s="63">
        <v>39101</v>
      </c>
      <c r="C174" s="120" t="s">
        <v>153</v>
      </c>
      <c r="D174" s="63">
        <v>34703</v>
      </c>
      <c r="E174" s="120" t="s">
        <v>201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34703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28 junio (14:21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jun-23</v>
      </c>
      <c r="B187" s="73">
        <f>IF(B163="Invierno","",B166)</f>
        <v>34703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28 junio (14:21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28 jun 14:21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2023-07-13T14:33:19Z</dcterms:modified>
</cp:coreProperties>
</file>