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L\INF_ELABORADA\"/>
    </mc:Choice>
  </mc:AlternateContent>
  <xr:revisionPtr revIDLastSave="0" documentId="13_ncr:1_{6D8AD41B-8B6E-49A0-8F24-F5B8448E0AD2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37" i="16" l="1"/>
  <c r="C37" i="16"/>
  <c r="D37" i="16"/>
  <c r="E37" i="16"/>
  <c r="F37" i="16"/>
  <c r="G37" i="16"/>
  <c r="H37" i="16"/>
  <c r="D186" i="10"/>
  <c r="D185" i="10"/>
  <c r="B186" i="10"/>
  <c r="B185" i="10"/>
  <c r="B187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60" i="10"/>
  <c r="H109" i="16" l="1"/>
  <c r="E166" i="10"/>
  <c r="E129" i="10"/>
  <c r="F108" i="16" l="1"/>
  <c r="D187" i="10"/>
  <c r="E188" i="10" s="1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<sst xmlns="http://schemas.openxmlformats.org/spreadsheetml/2006/main" count="341" uniqueCount="208">
  <si>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</si>
  <si>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</si>
  <si>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</si>
  <si>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</si>
  <si>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</si>
  <si>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</si>
  <si>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</si>
  <si>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</si>
  <si>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</si>
  <si>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</si>
  <si>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</si>
  <si>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</si>
  <si>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</si>
  <si>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</si>
  <si>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</si>
  <si>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</si>
  <si>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</si>
  <si>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</si>
  <si>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</si>
  <si>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</si>
  <si>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</si>
  <si>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</si>
  <si>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</si>
  <si>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</si>
  <si>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</si>
  <si>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</si>
  <si>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</si>
  <si>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</si>
  <si>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</si>
  <si>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</si>
  <si>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</si>
  <si>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</si>
  <si>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</si>
  <si>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</si>
  <si>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</si>
  <si>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</si>
  <si>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</si>
  <si>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</si>
  <si>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</si>
  <si>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</si>
  <si>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</si>
  <si>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</si>
  <si>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</si>
  <si>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</si>
  <si>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</si>
  <si>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</si>
  <si>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</si>
  <si>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</si>
  <si>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</si>
  <si>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</si>
  <si>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</si>
  <si>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</si>
  <si>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</si>
  <si>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</si>
  <si>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</si>
  <si>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</si>
  <si>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</si>
  <si>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</si>
  <si>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</si>
  <si>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</si>
  <si>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</si>
  <si>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</si>
  <si>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</si>
  <si>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</si>
  <si>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</si>
  <si>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</si>
  <si>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</si>
  <si>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</si>
  <si>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</si>
  <si>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</si>
  <si>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</si>
  <si>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</si>
  <si>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</si>
  <si>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</si>
  <si>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</si>
  <si>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</si>
  <si>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</si>
  <si>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</si>
  <si>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</si>
  <si>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</si>
  <si>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</si>
  <si>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</si>
  <si>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</si>
  <si>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</si>
  <si>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</si>
  <si>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</si>
  <si>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</si>
  <si>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</si>
  <si>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</si>
  <si>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</si>
  <si>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</si>
  <si>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</si>
  <si>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</si>
  <si>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</si>
  <si>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</si>
  <si>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</si>
  <si>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</si>
  <si>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</si>
  <si>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</si>
  <si>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</si>
  <si>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</si>
  <si>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</si>
  <si>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</si>
  <si>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</si>
  <si>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</si>
  <si>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</si>
  <si>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</si>
  <si>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</si>
  <si>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</si>
  <si>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</si>
  <si>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</si>
  <si>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</si>
  <si>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</si>
  <si>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</si>
  <si>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</si>
  <si>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</si>
  <si>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</si>
  <si>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</si>
  <si>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</si>
  <si>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</si>
  <si>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</si>
  <si>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</si>
  <si>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</si>
  <si>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</si>
  <si>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</si>
  <si>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</si>
  <si>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</si>
  <si>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</si>
  <si>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</si>
  <si>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</si>
  <si>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</si>
  <si>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</si>
  <si>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</si>
  <si>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</si>
  <si>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</si>
  <si>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</si>
  <si>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</si>
  <si>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</si>
  <si>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</si>
  <si>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</si>
  <si>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</si>
  <si>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</si>
  <si>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</si>
  <si>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</si>
  <si>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</si>
  <si>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</si>
  <si>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</si>
  <si>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</si>
  <si>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</si>
  <si>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</si>
  <si>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</si>
  <si>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</si>
  <si>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</si>
  <si>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</si>
  <si>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</si>
  <si>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</si>
  <si>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</si>
  <si>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</si>
  <si>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</si>
  <si>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</si>
  <si>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</si>
  <si>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</si>
  <si>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</si>
  <si>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ut="08/11/2022 07:10:13"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msgID="9FEA5C4011ED1944CD200080EFE53C37"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</si>
  <si>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ut="08/11/2022 07:36:57"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msgID="E492288A11ED1946CD200080EFD51E3B"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nrr="1342" nrc="561"&gt;&lt;pg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</si>
  <si>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ut="08/11/2022 07:40:50"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msgID="E527B38111ED1948CD200080EF25BC38"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nrr="575" nrc="684"&gt;&lt;pg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</si>
  <si>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</si>
  <si>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</si>
  <si>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</si>
  <si>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</si>
  <si>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</si>
  <si>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</si>
  <si>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</si>
  <si>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</si>
  <si>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</si>
  <si>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</si>
  <si>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</si>
  <si>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</si>
  <si>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</si>
  <si>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</si>
  <si>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</si>
  <si>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</si>
  <si>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</si>
  <si>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</si>
  <si>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</si>
  <si>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</si>
  <si>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</si>
  <si>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</si>
  <si>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</si>
  <si>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</si>
  <si>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</si>
  <si>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</si>
  <si>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</si>
  <si>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</si>
  <si>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</si>
  <si>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</si>
  <si>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ut="08/11/2022 07:41:23"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msgID="FEA29A0B11ED1948CD200080EF653D3A"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nrr="2208" nrc="292"&gt;&lt;pg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</si>
  <si>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ut="08/11/2022 07:41:54"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msgID="10D9464211ED1949CD200080EF25BD3A"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nrr="2267" nrc="150"&gt;&lt;pg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</si>
  <si>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Agosto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</si>
  <si>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ut="08/11/2022 07:49:17"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msgID="273D147311ED1949CD200080EFB5DD3B"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rows="34" cols="2" /&gt;&lt;esdo ews="" ece="" ptn="" /&gt;&lt;/excel&gt;&lt;pgs&gt;&lt;pg rows="32" cols="1" nrr="2154" nrc="71"&gt;&lt;pg /&gt;&lt;bls&gt;&lt;bl sr="1" sc="1" rfetch="32" cfetch="1" posid="1" darows="0" dacols="1"&gt;&lt;excel&gt;&lt;epo ews="Dat_01" ece="A85" enr="MSTR.Serie_Balance_B.C._Mensual" ptn="" qtn="" rows="34" cols="2" /&gt;&lt;esdo ews="" ece="" ptn="" /&gt;&lt;/excel&gt;&lt;gridRng&gt;&lt;sect id="TITLE_AREA" rngprop="1:1:2:1" /&gt;&lt;sect id="ROWHEADERS_AREA" rngprop="3:1:32:1" /&gt;&lt;sect id="COLUMNHEADERS_AREA" rngprop="1:2:2:1" /&gt;&lt;sect id="DATA_AREA" rngprop="3:2:32:1"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</si>
  <si>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ut="08/11/2022 07:50:29"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msgID="356F58BB11ED194ACD200080EF857B36"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nrr="2270" nrc="77"&gt;&lt;pg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</si>
  <si>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ut="08/11/2022 07:50:55"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msgID="53D1CA3711ED194ACD200080EF857B36"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nrr="2270" nrc="77"&gt;&lt;pg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</si>
  <si>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14/07/2022 14:19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</si>
  <si>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ut="08/11/2022 07:53:54"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msgID="BE85170211ED194ACD200080EF45FD3A"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nrr="76" nrc="152"&gt;&lt;pg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</si>
  <si>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ut="08/11/2022 07:54:32"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msgID="D4B2625B11ED194ACD200080EFC5FE3B"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nrr="234" nrc="320"&gt;&lt;pg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</si>
  <si>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ut="08/11/2022 07:55:01" si="2.00000001b9f38a2993c47a1aa359ac3b79adfe524604fafaa6f32b5e0bcbf75c5440c1326afec8c5bd93b78ee62b5f512e451e9f0cc215d1837ac20978b5a5868c6eb8c87a5da80ea5ecd606dac97b8a4950c460ee09c3d5b8f9e6848008a7f4bf55d3ca538c2725b1d4b2c1f11b90d0abe99865a769f5811ec16b4d43a0b1181071095e8a2464a048b8442b50e4e61018f87a48551df02bfa6392b3785f8d189d67.p.3082.0.1.Europe/Madrid.upriv*_1*_pidn2*_32*_session*-lat*_1.00000001b050285549269f61203bc760724a5c1ebc6025e0184bf260bf3b967ceab58732567317e2560031d44e3e07e8d16ad81d26f5523c.0000000112022f51c712c3580069e095acef80d3bc6025e0b5b62943bfed3dca3d3d970bbf2ae79a696a409aaafcee9ab0d2aa4079314190.0.1.1.BDEbi.D066E1C611E6257C10D00080EF253B44.0-3082.1.1_-0.1.0_-3082.1.1_5.5.0.*0.0000000160ca555f6f2dc2dea88f8f7d72553d95c911585a7b668df23759cdaf46b9f788dfc58c4a.0.23.11*.2*.0400*.31152J.e.000000010781f5ab9af3f6d8305a3fc814b9b224c911585ae3166401c74ffb5510e5e2cade9eec4f.0.10*.131*.122*.122.0.0" msgID="E64A251711ED194ACD200080EFB5DB37"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nrr="74" nrc="296"&gt;&lt;pg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</si>
  <si>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69a3b7736d1c486781fc74ce55f6a58e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</si>
  <si>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ut="08/11/2022 07:55:55" si="2.000000012cbbf955d956a7d63c31c96f9986d16abbe73d23949141c2dbc4373d75dc145312080c5e5e72259ebdd7765ad4ff61f66cba1c48d110e14ceb60ea737ddd31095109d9a614f9f6541b69e4c5e4090e294322bb4f35dc0571135835f03d077245da3e5675e581bdcec4c9350660c3a319c923c2c7e8d5711af5219f35ea11f42b08225027fb2974ebbf2a07a64d96b59ebe48e8d9f4d6998b105508d76ade.p.3082.0.1.Europe/Madrid.upriv*_1*_pidn2*_74*_session*-lat*_1.000000017f259ee494627f1ce9da5ae5d8866ad4bc6025e04ba3c7323c48adb19aa1716578e81aac5fe19c3cde76751edba7337c0404d1bb.00000001c8f8eb339022807cbb088f1bca7fb4d3bc6025e0eef09e468a594862e42913ee24493d8ddc8f1902703ba6627c4af0495d0182cf.0.1.1.BDEbi.D066E1C611E6257C10D00080EF253B44.0-3082.1.1_-0.1.0_-3082.1.1_5.5.0.*0.00000001f4a1e03f55dd0989fccbad5563c0fce4c911585a9264a1b4db67edcd12f2f38114b82972.0.23.11*.2*.0400*.31152J.e.00000001a2bc0ae93f7e57688ab14ad5d82485e6c911585a3c774ae6e4dc57f0f6a72cbca1aa12b0.0.10*.131*.122*.122.0.0" msgID="FD44C3B611ED194A0A500080EFB52D9D"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nrr="1122" nrc="636"&gt;&lt;pg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</si>
</sst>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-3.98E-3</c:v>
                </c:pt>
                <c:pt idx="1">
                  <c:v>4.2100000000000002E-3</c:v>
                </c:pt>
                <c:pt idx="2">
                  <c:v>1.48E-3</c:v>
                </c:pt>
                <c:pt idx="3">
                  <c:v>-1.0970000000000001E-2</c:v>
                </c:pt>
                <c:pt idx="4">
                  <c:v>4.8000000000000001E-4</c:v>
                </c:pt>
                <c:pt idx="5">
                  <c:v>9.0799999999999995E-3</c:v>
                </c:pt>
                <c:pt idx="6">
                  <c:v>6.4999999999999997E-3</c:v>
                </c:pt>
                <c:pt idx="7">
                  <c:v>-8.8000000000000003E-4</c:v>
                </c:pt>
                <c:pt idx="8">
                  <c:v>6.4999999999999997E-3</c:v>
                </c:pt>
                <c:pt idx="9">
                  <c:v>-5.7499999999999999E-3</c:v>
                </c:pt>
                <c:pt idx="10">
                  <c:v>5.3899999999999998E-3</c:v>
                </c:pt>
                <c:pt idx="11">
                  <c:v>-1.23E-3</c:v>
                </c:pt>
                <c:pt idx="12">
                  <c:v>-8.8699999999999994E-3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-1.89E-2</c:v>
                </c:pt>
                <c:pt idx="1">
                  <c:v>-8.6300000000000005E-3</c:v>
                </c:pt>
                <c:pt idx="2">
                  <c:v>-3.0699999999999998E-3</c:v>
                </c:pt>
                <c:pt idx="3">
                  <c:v>1.0200000000000001E-3</c:v>
                </c:pt>
                <c:pt idx="4">
                  <c:v>2.579E-2</c:v>
                </c:pt>
                <c:pt idx="5">
                  <c:v>-1.4489999999999999E-2</c:v>
                </c:pt>
                <c:pt idx="6">
                  <c:v>-2.5930000000000002E-2</c:v>
                </c:pt>
                <c:pt idx="7">
                  <c:v>-4.3800000000000002E-3</c:v>
                </c:pt>
                <c:pt idx="8">
                  <c:v>1.281E-2</c:v>
                </c:pt>
                <c:pt idx="9">
                  <c:v>1.2869999999999999E-2</c:v>
                </c:pt>
                <c:pt idx="10">
                  <c:v>2.0670000000000001E-2</c:v>
                </c:pt>
                <c:pt idx="11">
                  <c:v>2.6769999999999999E-2</c:v>
                </c:pt>
                <c:pt idx="12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5.2199999999999998E-3</c:v>
                </c:pt>
                <c:pt idx="1">
                  <c:v>-6.9999999999999994E-5</c:v>
                </c:pt>
                <c:pt idx="2">
                  <c:v>1.7909999999999999E-2</c:v>
                </c:pt>
                <c:pt idx="3">
                  <c:v>-2.2440000000000002E-2</c:v>
                </c:pt>
                <c:pt idx="4">
                  <c:v>5.47E-3</c:v>
                </c:pt>
                <c:pt idx="5">
                  <c:v>-1.729E-2</c:v>
                </c:pt>
                <c:pt idx="6">
                  <c:v>-3.6479999999999999E-2</c:v>
                </c:pt>
                <c:pt idx="7">
                  <c:v>-2.8E-3</c:v>
                </c:pt>
                <c:pt idx="8">
                  <c:v>-4.1869999999999997E-2</c:v>
                </c:pt>
                <c:pt idx="9">
                  <c:v>-3.3180000000000001E-2</c:v>
                </c:pt>
                <c:pt idx="10">
                  <c:v>-3.5720000000000002E-2</c:v>
                </c:pt>
                <c:pt idx="11">
                  <c:v>-7.5199999999999998E-3</c:v>
                </c:pt>
                <c:pt idx="12">
                  <c:v>-1.107E-2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-1.7659999999999999E-2</c:v>
                </c:pt>
                <c:pt idx="1">
                  <c:v>-4.4900000000000001E-3</c:v>
                </c:pt>
                <c:pt idx="2">
                  <c:v>1.6320000000000001E-2</c:v>
                </c:pt>
                <c:pt idx="3">
                  <c:v>-3.2390000000000002E-2</c:v>
                </c:pt>
                <c:pt idx="4">
                  <c:v>3.1739999999999997E-2</c:v>
                </c:pt>
                <c:pt idx="5">
                  <c:v>-2.2700000000000001E-2</c:v>
                </c:pt>
                <c:pt idx="6">
                  <c:v>-5.5910000000000001E-2</c:v>
                </c:pt>
                <c:pt idx="7">
                  <c:v>-8.0599999999999995E-3</c:v>
                </c:pt>
                <c:pt idx="8">
                  <c:v>-2.256E-2</c:v>
                </c:pt>
                <c:pt idx="9">
                  <c:v>-2.606E-2</c:v>
                </c:pt>
                <c:pt idx="10">
                  <c:v>-9.6600000000000002E-3</c:v>
                </c:pt>
                <c:pt idx="11">
                  <c:v>1.8020000000000001E-2</c:v>
                </c:pt>
                <c:pt idx="12">
                  <c:v>2.2259999999999999E-2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28.095210526300001</c:v>
                </c:pt>
                <c:pt idx="1">
                  <c:v>28.2860526316</c:v>
                </c:pt>
                <c:pt idx="2">
                  <c:v>28.889894736799999</c:v>
                </c:pt>
                <c:pt idx="3">
                  <c:v>29.316842105300001</c:v>
                </c:pt>
                <c:pt idx="4">
                  <c:v>29.0659473684</c:v>
                </c:pt>
                <c:pt idx="5">
                  <c:v>29.042315789500002</c:v>
                </c:pt>
                <c:pt idx="6">
                  <c:v>29.047947368399999</c:v>
                </c:pt>
                <c:pt idx="7">
                  <c:v>29.144421052599998</c:v>
                </c:pt>
                <c:pt idx="8">
                  <c:v>29.2631052632</c:v>
                </c:pt>
                <c:pt idx="9">
                  <c:v>29.643526315799999</c:v>
                </c:pt>
                <c:pt idx="10">
                  <c:v>29.7487894737</c:v>
                </c:pt>
                <c:pt idx="11">
                  <c:v>29.6992105263</c:v>
                </c:pt>
                <c:pt idx="12">
                  <c:v>29.623263157899999</c:v>
                </c:pt>
                <c:pt idx="13">
                  <c:v>29.219315789500001</c:v>
                </c:pt>
                <c:pt idx="14">
                  <c:v>29.824578947399999</c:v>
                </c:pt>
                <c:pt idx="15">
                  <c:v>30.0034210526</c:v>
                </c:pt>
                <c:pt idx="16">
                  <c:v>30.429315789499999</c:v>
                </c:pt>
                <c:pt idx="17">
                  <c:v>30.702999999999999</c:v>
                </c:pt>
                <c:pt idx="18">
                  <c:v>30.660105263199998</c:v>
                </c:pt>
                <c:pt idx="19">
                  <c:v>30.1352105263</c:v>
                </c:pt>
                <c:pt idx="20">
                  <c:v>30.264894736799999</c:v>
                </c:pt>
                <c:pt idx="21">
                  <c:v>30.0105263158</c:v>
                </c:pt>
                <c:pt idx="22">
                  <c:v>30.635789473700001</c:v>
                </c:pt>
                <c:pt idx="23">
                  <c:v>30.460631578899999</c:v>
                </c:pt>
                <c:pt idx="24">
                  <c:v>30.5913684211</c:v>
                </c:pt>
                <c:pt idx="25">
                  <c:v>30.470105263200001</c:v>
                </c:pt>
                <c:pt idx="26">
                  <c:v>30.4367368421</c:v>
                </c:pt>
                <c:pt idx="27">
                  <c:v>30.334</c:v>
                </c:pt>
                <c:pt idx="28">
                  <c:v>30.300631578899999</c:v>
                </c:pt>
                <c:pt idx="29">
                  <c:v>29.086157894700001</c:v>
                </c:pt>
                <c:pt idx="30">
                  <c:v>30.547263157900002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17.772842105300001</c:v>
                </c:pt>
                <c:pt idx="1">
                  <c:v>17.563105263200001</c:v>
                </c:pt>
                <c:pt idx="2">
                  <c:v>17.916421052600001</c:v>
                </c:pt>
                <c:pt idx="3">
                  <c:v>18.101052631600002</c:v>
                </c:pt>
                <c:pt idx="4">
                  <c:v>18.235105263200001</c:v>
                </c:pt>
                <c:pt idx="5">
                  <c:v>18.4502631579</c:v>
                </c:pt>
                <c:pt idx="6">
                  <c:v>18.045999999999999</c:v>
                </c:pt>
                <c:pt idx="7">
                  <c:v>18.260473684200001</c:v>
                </c:pt>
                <c:pt idx="8">
                  <c:v>18.273578947400001</c:v>
                </c:pt>
                <c:pt idx="9">
                  <c:v>18.178736842100001</c:v>
                </c:pt>
                <c:pt idx="10">
                  <c:v>18.454263157900002</c:v>
                </c:pt>
                <c:pt idx="11">
                  <c:v>18.447105263200001</c:v>
                </c:pt>
                <c:pt idx="12">
                  <c:v>18.227736842100001</c:v>
                </c:pt>
                <c:pt idx="13">
                  <c:v>18.425526315799999</c:v>
                </c:pt>
                <c:pt idx="14">
                  <c:v>18.246315789499999</c:v>
                </c:pt>
                <c:pt idx="15">
                  <c:v>18.340368421099999</c:v>
                </c:pt>
                <c:pt idx="16">
                  <c:v>18.785631578899999</c:v>
                </c:pt>
                <c:pt idx="17">
                  <c:v>18.7928421053</c:v>
                </c:pt>
                <c:pt idx="18">
                  <c:v>18.975315789500002</c:v>
                </c:pt>
                <c:pt idx="19">
                  <c:v>19.236315789500001</c:v>
                </c:pt>
                <c:pt idx="20">
                  <c:v>19.149631578899999</c:v>
                </c:pt>
                <c:pt idx="21">
                  <c:v>19.009947368399999</c:v>
                </c:pt>
                <c:pt idx="22">
                  <c:v>19.252315789499999</c:v>
                </c:pt>
                <c:pt idx="23">
                  <c:v>19.261105263200001</c:v>
                </c:pt>
                <c:pt idx="24">
                  <c:v>19.352210526299999</c:v>
                </c:pt>
                <c:pt idx="25">
                  <c:v>19.3090526316</c:v>
                </c:pt>
                <c:pt idx="26">
                  <c:v>19.2259473684</c:v>
                </c:pt>
                <c:pt idx="27">
                  <c:v>19.2770526316</c:v>
                </c:pt>
                <c:pt idx="28">
                  <c:v>19.127894736799998</c:v>
                </c:pt>
                <c:pt idx="29">
                  <c:v>19.125157894699999</c:v>
                </c:pt>
                <c:pt idx="30">
                  <c:v>18.873210526299999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28.920999999999999</c:v>
                </c:pt>
                <c:pt idx="1">
                  <c:v>30.158000000000001</c:v>
                </c:pt>
                <c:pt idx="2">
                  <c:v>29.17</c:v>
                </c:pt>
                <c:pt idx="3">
                  <c:v>29.812999999999999</c:v>
                </c:pt>
                <c:pt idx="4">
                  <c:v>30.506</c:v>
                </c:pt>
                <c:pt idx="5">
                  <c:v>28.952000000000002</c:v>
                </c:pt>
                <c:pt idx="6">
                  <c:v>30.361999999999998</c:v>
                </c:pt>
                <c:pt idx="7">
                  <c:v>31.562000000000001</c:v>
                </c:pt>
                <c:pt idx="8">
                  <c:v>33.191000000000003</c:v>
                </c:pt>
                <c:pt idx="9">
                  <c:v>33.555</c:v>
                </c:pt>
                <c:pt idx="10">
                  <c:v>33.911999999999999</c:v>
                </c:pt>
                <c:pt idx="11">
                  <c:v>35.335999999999999</c:v>
                </c:pt>
                <c:pt idx="12">
                  <c:v>36.844999999999999</c:v>
                </c:pt>
                <c:pt idx="13">
                  <c:v>36.435000000000002</c:v>
                </c:pt>
                <c:pt idx="14">
                  <c:v>36.332000000000001</c:v>
                </c:pt>
                <c:pt idx="15">
                  <c:v>36.451000000000001</c:v>
                </c:pt>
                <c:pt idx="16">
                  <c:v>36.622999999999998</c:v>
                </c:pt>
                <c:pt idx="17">
                  <c:v>35.628999999999998</c:v>
                </c:pt>
                <c:pt idx="18">
                  <c:v>34.328000000000003</c:v>
                </c:pt>
                <c:pt idx="19">
                  <c:v>35.238999999999997</c:v>
                </c:pt>
                <c:pt idx="20">
                  <c:v>36.061999999999998</c:v>
                </c:pt>
                <c:pt idx="21">
                  <c:v>36.11</c:v>
                </c:pt>
                <c:pt idx="22">
                  <c:v>36.671999999999997</c:v>
                </c:pt>
                <c:pt idx="23">
                  <c:v>35.417999999999999</c:v>
                </c:pt>
                <c:pt idx="24">
                  <c:v>33.837000000000003</c:v>
                </c:pt>
                <c:pt idx="25">
                  <c:v>31.92</c:v>
                </c:pt>
                <c:pt idx="26">
                  <c:v>30.972000000000001</c:v>
                </c:pt>
                <c:pt idx="27">
                  <c:v>31.96</c:v>
                </c:pt>
                <c:pt idx="28">
                  <c:v>32.113</c:v>
                </c:pt>
                <c:pt idx="29">
                  <c:v>32.411999999999999</c:v>
                </c:pt>
                <c:pt idx="30">
                  <c:v>33.621000000000002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22.170999999999999</c:v>
                </c:pt>
                <c:pt idx="1">
                  <c:v>24.05</c:v>
                </c:pt>
                <c:pt idx="2">
                  <c:v>24.369</c:v>
                </c:pt>
                <c:pt idx="3">
                  <c:v>24.349</c:v>
                </c:pt>
                <c:pt idx="4">
                  <c:v>25.074999999999999</c:v>
                </c:pt>
                <c:pt idx="5">
                  <c:v>24.210999999999999</c:v>
                </c:pt>
                <c:pt idx="6">
                  <c:v>24.303999999999998</c:v>
                </c:pt>
                <c:pt idx="7">
                  <c:v>25.19</c:v>
                </c:pt>
                <c:pt idx="8">
                  <c:v>26.268000000000001</c:v>
                </c:pt>
                <c:pt idx="9">
                  <c:v>26.66</c:v>
                </c:pt>
                <c:pt idx="10">
                  <c:v>27.143999999999998</c:v>
                </c:pt>
                <c:pt idx="11">
                  <c:v>28.161000000000001</c:v>
                </c:pt>
                <c:pt idx="12">
                  <c:v>29.183</c:v>
                </c:pt>
                <c:pt idx="13">
                  <c:v>29.219000000000001</c:v>
                </c:pt>
                <c:pt idx="14">
                  <c:v>28.975999999999999</c:v>
                </c:pt>
                <c:pt idx="15">
                  <c:v>29.326000000000001</c:v>
                </c:pt>
                <c:pt idx="16">
                  <c:v>29.513999999999999</c:v>
                </c:pt>
                <c:pt idx="17">
                  <c:v>28.689</c:v>
                </c:pt>
                <c:pt idx="18">
                  <c:v>27.707999999999998</c:v>
                </c:pt>
                <c:pt idx="19">
                  <c:v>28.065999999999999</c:v>
                </c:pt>
                <c:pt idx="20">
                  <c:v>28.972000000000001</c:v>
                </c:pt>
                <c:pt idx="21">
                  <c:v>29.353999999999999</c:v>
                </c:pt>
                <c:pt idx="22">
                  <c:v>29.712</c:v>
                </c:pt>
                <c:pt idx="23">
                  <c:v>27.751000000000001</c:v>
                </c:pt>
                <c:pt idx="24">
                  <c:v>27.728999999999999</c:v>
                </c:pt>
                <c:pt idx="25">
                  <c:v>26.209</c:v>
                </c:pt>
                <c:pt idx="26">
                  <c:v>25.571999999999999</c:v>
                </c:pt>
                <c:pt idx="27">
                  <c:v>25.928000000000001</c:v>
                </c:pt>
                <c:pt idx="28">
                  <c:v>26.327000000000002</c:v>
                </c:pt>
                <c:pt idx="29">
                  <c:v>26.94</c:v>
                </c:pt>
                <c:pt idx="30">
                  <c:v>27.521999999999998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15.420999999999999</c:v>
                </c:pt>
                <c:pt idx="1">
                  <c:v>17.942</c:v>
                </c:pt>
                <c:pt idx="2">
                  <c:v>19.568999999999999</c:v>
                </c:pt>
                <c:pt idx="3">
                  <c:v>18.884</c:v>
                </c:pt>
                <c:pt idx="4">
                  <c:v>19.643999999999998</c:v>
                </c:pt>
                <c:pt idx="5">
                  <c:v>19.469000000000001</c:v>
                </c:pt>
                <c:pt idx="6">
                  <c:v>18.247</c:v>
                </c:pt>
                <c:pt idx="7">
                  <c:v>18.818999999999999</c:v>
                </c:pt>
                <c:pt idx="8">
                  <c:v>19.344999999999999</c:v>
                </c:pt>
                <c:pt idx="9">
                  <c:v>19.765999999999998</c:v>
                </c:pt>
                <c:pt idx="10">
                  <c:v>20.376999999999999</c:v>
                </c:pt>
                <c:pt idx="11">
                  <c:v>20.984999999999999</c:v>
                </c:pt>
                <c:pt idx="12">
                  <c:v>21.521000000000001</c:v>
                </c:pt>
                <c:pt idx="13">
                  <c:v>22.004000000000001</c:v>
                </c:pt>
                <c:pt idx="14">
                  <c:v>21.62</c:v>
                </c:pt>
                <c:pt idx="15">
                  <c:v>22.202000000000002</c:v>
                </c:pt>
                <c:pt idx="16">
                  <c:v>22.405000000000001</c:v>
                </c:pt>
                <c:pt idx="17">
                  <c:v>21.748999999999999</c:v>
                </c:pt>
                <c:pt idx="18">
                  <c:v>21.087</c:v>
                </c:pt>
                <c:pt idx="19">
                  <c:v>20.893999999999998</c:v>
                </c:pt>
                <c:pt idx="20">
                  <c:v>21.882000000000001</c:v>
                </c:pt>
                <c:pt idx="21">
                  <c:v>22.597000000000001</c:v>
                </c:pt>
                <c:pt idx="22">
                  <c:v>22.753</c:v>
                </c:pt>
                <c:pt idx="23">
                  <c:v>20.084</c:v>
                </c:pt>
                <c:pt idx="24">
                  <c:v>21.620999999999999</c:v>
                </c:pt>
                <c:pt idx="25">
                  <c:v>20.498000000000001</c:v>
                </c:pt>
                <c:pt idx="26">
                  <c:v>20.172999999999998</c:v>
                </c:pt>
                <c:pt idx="27">
                  <c:v>19.895</c:v>
                </c:pt>
                <c:pt idx="28">
                  <c:v>20.541</c:v>
                </c:pt>
                <c:pt idx="29">
                  <c:v>21.468</c:v>
                </c:pt>
                <c:pt idx="30">
                  <c:v>21.422999999999998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23.402000000000001</c:v>
                </c:pt>
                <c:pt idx="1">
                  <c:v>23.984000000000002</c:v>
                </c:pt>
                <c:pt idx="2">
                  <c:v>24.43</c:v>
                </c:pt>
                <c:pt idx="3">
                  <c:v>24.710999999999999</c:v>
                </c:pt>
                <c:pt idx="4">
                  <c:v>24.863</c:v>
                </c:pt>
                <c:pt idx="5">
                  <c:v>23.074999999999999</c:v>
                </c:pt>
                <c:pt idx="6">
                  <c:v>21.853000000000002</c:v>
                </c:pt>
                <c:pt idx="7">
                  <c:v>21.658000000000001</c:v>
                </c:pt>
                <c:pt idx="8">
                  <c:v>23.486999999999998</c:v>
                </c:pt>
                <c:pt idx="9">
                  <c:v>25.125</c:v>
                </c:pt>
                <c:pt idx="10">
                  <c:v>25.606999999999999</c:v>
                </c:pt>
                <c:pt idx="11">
                  <c:v>23.48</c:v>
                </c:pt>
                <c:pt idx="12">
                  <c:v>21.242999999999999</c:v>
                </c:pt>
                <c:pt idx="13">
                  <c:v>21.690999999999999</c:v>
                </c:pt>
                <c:pt idx="14">
                  <c:v>22.728000000000002</c:v>
                </c:pt>
                <c:pt idx="15">
                  <c:v>24.161999999999999</c:v>
                </c:pt>
                <c:pt idx="16">
                  <c:v>25.286999999999999</c:v>
                </c:pt>
                <c:pt idx="17">
                  <c:v>25.338000000000001</c:v>
                </c:pt>
                <c:pt idx="18">
                  <c:v>25.51</c:v>
                </c:pt>
                <c:pt idx="19">
                  <c:v>25.423999999999999</c:v>
                </c:pt>
                <c:pt idx="20">
                  <c:v>25.798999999999999</c:v>
                </c:pt>
                <c:pt idx="21">
                  <c:v>26.417000000000002</c:v>
                </c:pt>
                <c:pt idx="22">
                  <c:v>25.584</c:v>
                </c:pt>
                <c:pt idx="23">
                  <c:v>24.449000000000002</c:v>
                </c:pt>
                <c:pt idx="24">
                  <c:v>24.135000000000002</c:v>
                </c:pt>
                <c:pt idx="25">
                  <c:v>23.346</c:v>
                </c:pt>
                <c:pt idx="26">
                  <c:v>24.234999999999999</c:v>
                </c:pt>
                <c:pt idx="27">
                  <c:v>24.582000000000001</c:v>
                </c:pt>
                <c:pt idx="28">
                  <c:v>25.097999999999999</c:v>
                </c:pt>
                <c:pt idx="29">
                  <c:v>24.823</c:v>
                </c:pt>
                <c:pt idx="30">
                  <c:v>21.812999999999999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21947.259823193999</c:v>
                </c:pt>
                <c:pt idx="1">
                  <c:v>20745.843456404</c:v>
                </c:pt>
                <c:pt idx="2">
                  <c:v>19374.545052672001</c:v>
                </c:pt>
                <c:pt idx="3">
                  <c:v>19617.864228332</c:v>
                </c:pt>
                <c:pt idx="4">
                  <c:v>19650.360050158</c:v>
                </c:pt>
                <c:pt idx="5">
                  <c:v>21302.170343446</c:v>
                </c:pt>
                <c:pt idx="6">
                  <c:v>22753.507688590002</c:v>
                </c:pt>
                <c:pt idx="7">
                  <c:v>19213.662175914</c:v>
                </c:pt>
                <c:pt idx="8">
                  <c:v>20740.701549640002</c:v>
                </c:pt>
                <c:pt idx="9">
                  <c:v>18915.393726295999</c:v>
                </c:pt>
                <c:pt idx="10">
                  <c:v>19296.112398976002</c:v>
                </c:pt>
                <c:pt idx="11">
                  <c:v>19593.724998728001</c:v>
                </c:pt>
                <c:pt idx="12">
                  <c:v>21559.740951954002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21559.740951954002</c:v>
                </c:pt>
                <c:pt idx="1">
                  <c:v>20652.739059340001</c:v>
                </c:pt>
                <c:pt idx="2">
                  <c:v>19690.700732279001</c:v>
                </c:pt>
                <c:pt idx="3">
                  <c:v>18982.498801442001</c:v>
                </c:pt>
                <c:pt idx="4">
                  <c:v>20274.148186414001</c:v>
                </c:pt>
                <c:pt idx="5">
                  <c:v>20818.653140728999</c:v>
                </c:pt>
                <c:pt idx="6">
                  <c:v>21481.349362935998</c:v>
                </c:pt>
                <c:pt idx="7">
                  <c:v>19058.873444143999</c:v>
                </c:pt>
                <c:pt idx="8">
                  <c:v>20272.842701149999</c:v>
                </c:pt>
                <c:pt idx="9">
                  <c:v>18422.484872887999</c:v>
                </c:pt>
                <c:pt idx="10">
                  <c:v>19109.80352555</c:v>
                </c:pt>
                <c:pt idx="11">
                  <c:v>19946.717788914</c:v>
                </c:pt>
                <c:pt idx="12">
                  <c:v>22039.666927856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jul-22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38284</c:v>
                </c:pt>
                <c:pt idx="4">
                  <c:v>38284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4-4D22-838C-DDCE37386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jul-22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666.97256747200004</c:v>
                </c:pt>
                <c:pt idx="1">
                  <c:v>619.25251538199996</c:v>
                </c:pt>
                <c:pt idx="2">
                  <c:v>584.91820956799995</c:v>
                </c:pt>
                <c:pt idx="3">
                  <c:v>685.66415241599998</c:v>
                </c:pt>
                <c:pt idx="4">
                  <c:v>716.37228614799994</c:v>
                </c:pt>
                <c:pt idx="5">
                  <c:v>714.54437216199995</c:v>
                </c:pt>
                <c:pt idx="6">
                  <c:v>706.792459678</c:v>
                </c:pt>
                <c:pt idx="7">
                  <c:v>710.25540458399996</c:v>
                </c:pt>
                <c:pt idx="8">
                  <c:v>644.75955116600005</c:v>
                </c:pt>
                <c:pt idx="9">
                  <c:v>606.43686469399995</c:v>
                </c:pt>
                <c:pt idx="10">
                  <c:v>730.36853411200002</c:v>
                </c:pt>
                <c:pt idx="11">
                  <c:v>760.29688151200003</c:v>
                </c:pt>
                <c:pt idx="12">
                  <c:v>777.03810900799999</c:v>
                </c:pt>
                <c:pt idx="13">
                  <c:v>783.50611088000005</c:v>
                </c:pt>
                <c:pt idx="14">
                  <c:v>780.110180668</c:v>
                </c:pt>
                <c:pt idx="15">
                  <c:v>699.00568147800004</c:v>
                </c:pt>
                <c:pt idx="16">
                  <c:v>650.90801526400003</c:v>
                </c:pt>
                <c:pt idx="17">
                  <c:v>769.32968451199997</c:v>
                </c:pt>
                <c:pt idx="18">
                  <c:v>769.58440600799997</c:v>
                </c:pt>
                <c:pt idx="19">
                  <c:v>769.06192902400005</c:v>
                </c:pt>
                <c:pt idx="20">
                  <c:v>781.20594500799996</c:v>
                </c:pt>
                <c:pt idx="21">
                  <c:v>776.52533301599999</c:v>
                </c:pt>
                <c:pt idx="22">
                  <c:v>681.58949380800004</c:v>
                </c:pt>
                <c:pt idx="23">
                  <c:v>636.05945570400002</c:v>
                </c:pt>
                <c:pt idx="24">
                  <c:v>730.28731152800003</c:v>
                </c:pt>
                <c:pt idx="25">
                  <c:v>766.00482952000004</c:v>
                </c:pt>
                <c:pt idx="26">
                  <c:v>748.93284700799995</c:v>
                </c:pt>
                <c:pt idx="27">
                  <c:v>745.38897800799998</c:v>
                </c:pt>
                <c:pt idx="28">
                  <c:v>738.36128300799999</c:v>
                </c:pt>
                <c:pt idx="29">
                  <c:v>665.27192300800004</c:v>
                </c:pt>
                <c:pt idx="30">
                  <c:v>624.86161250400005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31178.315999999999</c:v>
                </c:pt>
                <c:pt idx="1">
                  <c:v>28485.799879999999</c:v>
                </c:pt>
                <c:pt idx="2">
                  <c:v>27794.447</c:v>
                </c:pt>
                <c:pt idx="3">
                  <c:v>32783.476000000002</c:v>
                </c:pt>
                <c:pt idx="4">
                  <c:v>34066.099240000003</c:v>
                </c:pt>
                <c:pt idx="5">
                  <c:v>34071.319000000003</c:v>
                </c:pt>
                <c:pt idx="6">
                  <c:v>32961.636559999999</c:v>
                </c:pt>
                <c:pt idx="7">
                  <c:v>33686.966527999997</c:v>
                </c:pt>
                <c:pt idx="8">
                  <c:v>29720.368999999999</c:v>
                </c:pt>
                <c:pt idx="9">
                  <c:v>29381.856800000001</c:v>
                </c:pt>
                <c:pt idx="10">
                  <c:v>35505.2526</c:v>
                </c:pt>
                <c:pt idx="11">
                  <c:v>36513.288999999997</c:v>
                </c:pt>
                <c:pt idx="12">
                  <c:v>37606.995000000003</c:v>
                </c:pt>
                <c:pt idx="13">
                  <c:v>37693.298719999999</c:v>
                </c:pt>
                <c:pt idx="14">
                  <c:v>37643.175000000003</c:v>
                </c:pt>
                <c:pt idx="15">
                  <c:v>32543.005000000001</c:v>
                </c:pt>
                <c:pt idx="16">
                  <c:v>31360.608</c:v>
                </c:pt>
                <c:pt idx="17">
                  <c:v>37509.578000000001</c:v>
                </c:pt>
                <c:pt idx="18">
                  <c:v>36667.006000000001</c:v>
                </c:pt>
                <c:pt idx="19">
                  <c:v>36899.995000000003</c:v>
                </c:pt>
                <c:pt idx="20">
                  <c:v>37450.428999999996</c:v>
                </c:pt>
                <c:pt idx="21">
                  <c:v>37293.561999999998</c:v>
                </c:pt>
                <c:pt idx="22">
                  <c:v>31403.8874</c:v>
                </c:pt>
                <c:pt idx="23">
                  <c:v>30884.4872</c:v>
                </c:pt>
                <c:pt idx="24">
                  <c:v>35307.276504000001</c:v>
                </c:pt>
                <c:pt idx="25">
                  <c:v>36409.006999999998</c:v>
                </c:pt>
                <c:pt idx="26">
                  <c:v>35164.288</c:v>
                </c:pt>
                <c:pt idx="27">
                  <c:v>35526.635000000002</c:v>
                </c:pt>
                <c:pt idx="28">
                  <c:v>35137.944000000003</c:v>
                </c:pt>
                <c:pt idx="29">
                  <c:v>30669.753000000001</c:v>
                </c:pt>
                <c:pt idx="30">
                  <c:v>30198.493999999999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0.19596</cdr:x>
      <cdr:y>0.47716</cdr:y>
    </cdr:from>
    <cdr:to>
      <cdr:x>0.55766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5289" y="1395299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julio (14:19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julio (14:19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Julio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Julio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Julio 2022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22039.666927855997</v>
      </c>
      <c r="G9" s="47">
        <f>VLOOKUP("Demanda transporte (b.c.)",Dat_01!A4:J29,4,FALSE)*100</f>
        <v>2.22602849</v>
      </c>
      <c r="H9" s="31">
        <f>VLOOKUP("Demanda transporte (b.c.)",Dat_01!A4:J29,5,FALSE)/1000</f>
        <v>140331.738623438</v>
      </c>
      <c r="I9" s="47">
        <f>VLOOKUP("Demanda transporte (b.c.)",Dat_01!A4:J29,7,FALSE)*100</f>
        <v>-1.2255015300000001</v>
      </c>
      <c r="J9" s="31">
        <f>VLOOKUP("Demanda transporte (b.c.)",Dat_01!A4:J29,8,FALSE)/1000</f>
        <v>240750.47854364201</v>
      </c>
      <c r="K9" s="47">
        <f>VLOOKUP("Demanda transporte (b.c.)",Dat_01!A4:J29,10,FALSE)*100</f>
        <v>-0.8292626500000001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-0.8869999999999999</v>
      </c>
      <c r="H12" s="43"/>
      <c r="I12" s="43">
        <f>Dat_01!H45*100</f>
        <v>5.5999999999999994E-2</v>
      </c>
      <c r="J12" s="43"/>
      <c r="K12" s="43">
        <f>Dat_01!L45*100</f>
        <v>8.8999999999999996E-2</v>
      </c>
    </row>
    <row r="13" spans="3:12">
      <c r="E13" s="34" t="s">
        <v>26</v>
      </c>
      <c r="F13" s="33"/>
      <c r="G13" s="43">
        <f>Dat_01!E45*100</f>
        <v>4.22</v>
      </c>
      <c r="H13" s="43"/>
      <c r="I13" s="43">
        <f>Dat_01!I45*100</f>
        <v>1.1809999999999998</v>
      </c>
      <c r="J13" s="43"/>
      <c r="K13" s="43">
        <f>Dat_01!M45*100</f>
        <v>0.69399999999999995</v>
      </c>
    </row>
    <row r="14" spans="3:12">
      <c r="E14" s="35" t="s">
        <v>5</v>
      </c>
      <c r="F14" s="36"/>
      <c r="G14" s="44">
        <f>Dat_01!F45*100</f>
        <v>-1.107</v>
      </c>
      <c r="H14" s="44"/>
      <c r="I14" s="44">
        <f>Dat_01!J45*100</f>
        <v>-2.4630000000000001</v>
      </c>
      <c r="J14" s="44"/>
      <c r="K14" s="44">
        <f>Dat_01!N45*100</f>
        <v>-1.6119999999999999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Julio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Julio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Julio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6" sqref="B36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Julio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01/07/2022</v>
      </c>
      <c r="C7" s="99">
        <f>Dat_01!B52</f>
        <v>28.920999999999999</v>
      </c>
      <c r="D7" s="99">
        <f>Dat_01!C52</f>
        <v>22.170999999999999</v>
      </c>
      <c r="E7" s="99">
        <f>Dat_01!D52</f>
        <v>15.420999999999999</v>
      </c>
      <c r="F7" s="99">
        <f>Dat_01!H52</f>
        <v>17.772842105300001</v>
      </c>
      <c r="G7" s="99">
        <f>Dat_01!G52</f>
        <v>28.095210526300001</v>
      </c>
      <c r="H7" s="99">
        <f>Dat_01!E52</f>
        <v>23.402000000000001</v>
      </c>
    </row>
    <row r="8" spans="1:16" ht="11.25" customHeight="1">
      <c r="A8" s="92">
        <v>2</v>
      </c>
      <c r="B8" s="98" t="str">
        <f>Dat_01!A53</f>
        <v>02/07/2022</v>
      </c>
      <c r="C8" s="99">
        <f>Dat_01!B53</f>
        <v>30.158000000000001</v>
      </c>
      <c r="D8" s="99">
        <f>Dat_01!C53</f>
        <v>24.05</v>
      </c>
      <c r="E8" s="99">
        <f>Dat_01!D53</f>
        <v>17.942</v>
      </c>
      <c r="F8" s="99">
        <f>Dat_01!H53</f>
        <v>17.563105263200001</v>
      </c>
      <c r="G8" s="99">
        <f>Dat_01!G53</f>
        <v>28.2860526316</v>
      </c>
      <c r="H8" s="99">
        <f>Dat_01!E53</f>
        <v>23.984000000000002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03/07/2022</v>
      </c>
      <c r="C9" s="99">
        <f>Dat_01!B54</f>
        <v>29.17</v>
      </c>
      <c r="D9" s="99">
        <f>Dat_01!C54</f>
        <v>24.369</v>
      </c>
      <c r="E9" s="99">
        <f>Dat_01!D54</f>
        <v>19.568999999999999</v>
      </c>
      <c r="F9" s="99">
        <f>Dat_01!H54</f>
        <v>17.916421052600001</v>
      </c>
      <c r="G9" s="99">
        <f>Dat_01!G54</f>
        <v>28.889894736799999</v>
      </c>
      <c r="H9" s="99">
        <f>Dat_01!E54</f>
        <v>24.43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04/07/2022</v>
      </c>
      <c r="C10" s="99">
        <f>Dat_01!B55</f>
        <v>29.812999999999999</v>
      </c>
      <c r="D10" s="99">
        <f>Dat_01!C55</f>
        <v>24.349</v>
      </c>
      <c r="E10" s="99">
        <f>Dat_01!D55</f>
        <v>18.884</v>
      </c>
      <c r="F10" s="99">
        <f>Dat_01!H55</f>
        <v>18.101052631600002</v>
      </c>
      <c r="G10" s="99">
        <f>Dat_01!G55</f>
        <v>29.316842105300001</v>
      </c>
      <c r="H10" s="99">
        <f>Dat_01!E55</f>
        <v>24.710999999999999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05/07/2022</v>
      </c>
      <c r="C11" s="99">
        <f>Dat_01!B56</f>
        <v>30.506</v>
      </c>
      <c r="D11" s="99">
        <f>Dat_01!C56</f>
        <v>25.074999999999999</v>
      </c>
      <c r="E11" s="99">
        <f>Dat_01!D56</f>
        <v>19.643999999999998</v>
      </c>
      <c r="F11" s="99">
        <f>Dat_01!H56</f>
        <v>18.235105263200001</v>
      </c>
      <c r="G11" s="99">
        <f>Dat_01!G56</f>
        <v>29.0659473684</v>
      </c>
      <c r="H11" s="99">
        <f>Dat_01!E56</f>
        <v>24.863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06/07/2022</v>
      </c>
      <c r="C12" s="99">
        <f>Dat_01!B57</f>
        <v>28.952000000000002</v>
      </c>
      <c r="D12" s="99">
        <f>Dat_01!C57</f>
        <v>24.210999999999999</v>
      </c>
      <c r="E12" s="99">
        <f>Dat_01!D57</f>
        <v>19.469000000000001</v>
      </c>
      <c r="F12" s="99">
        <f>Dat_01!H57</f>
        <v>18.4502631579</v>
      </c>
      <c r="G12" s="99">
        <f>Dat_01!G57</f>
        <v>29.042315789500002</v>
      </c>
      <c r="H12" s="99">
        <f>Dat_01!E57</f>
        <v>23.074999999999999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07/07/2022</v>
      </c>
      <c r="C13" s="99">
        <f>Dat_01!B58</f>
        <v>30.361999999999998</v>
      </c>
      <c r="D13" s="99">
        <f>Dat_01!C58</f>
        <v>24.303999999999998</v>
      </c>
      <c r="E13" s="99">
        <f>Dat_01!D58</f>
        <v>18.247</v>
      </c>
      <c r="F13" s="99">
        <f>Dat_01!H58</f>
        <v>18.045999999999999</v>
      </c>
      <c r="G13" s="99">
        <f>Dat_01!G58</f>
        <v>29.047947368399999</v>
      </c>
      <c r="H13" s="99">
        <f>Dat_01!E58</f>
        <v>21.853000000000002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08/07/2022</v>
      </c>
      <c r="C14" s="99">
        <f>Dat_01!B59</f>
        <v>31.562000000000001</v>
      </c>
      <c r="D14" s="99">
        <f>Dat_01!C59</f>
        <v>25.19</v>
      </c>
      <c r="E14" s="99">
        <f>Dat_01!D59</f>
        <v>18.818999999999999</v>
      </c>
      <c r="F14" s="99">
        <f>Dat_01!H59</f>
        <v>18.260473684200001</v>
      </c>
      <c r="G14" s="99">
        <f>Dat_01!G59</f>
        <v>29.144421052599998</v>
      </c>
      <c r="H14" s="99">
        <f>Dat_01!E59</f>
        <v>21.658000000000001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09/07/2022</v>
      </c>
      <c r="C15" s="99">
        <f>Dat_01!B60</f>
        <v>33.191000000000003</v>
      </c>
      <c r="D15" s="99">
        <f>Dat_01!C60</f>
        <v>26.268000000000001</v>
      </c>
      <c r="E15" s="99">
        <f>Dat_01!D60</f>
        <v>19.344999999999999</v>
      </c>
      <c r="F15" s="99">
        <f>Dat_01!H60</f>
        <v>18.273578947400001</v>
      </c>
      <c r="G15" s="99">
        <f>Dat_01!G60</f>
        <v>29.2631052632</v>
      </c>
      <c r="H15" s="99">
        <f>Dat_01!E60</f>
        <v>23.486999999999998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10/07/2022</v>
      </c>
      <c r="C16" s="99">
        <f>Dat_01!B61</f>
        <v>33.555</v>
      </c>
      <c r="D16" s="99">
        <f>Dat_01!C61</f>
        <v>26.66</v>
      </c>
      <c r="E16" s="99">
        <f>Dat_01!D61</f>
        <v>19.765999999999998</v>
      </c>
      <c r="F16" s="99">
        <f>Dat_01!H61</f>
        <v>18.178736842100001</v>
      </c>
      <c r="G16" s="99">
        <f>Dat_01!G61</f>
        <v>29.643526315799999</v>
      </c>
      <c r="H16" s="99">
        <f>Dat_01!E61</f>
        <v>25.125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11/07/2022</v>
      </c>
      <c r="C17" s="99">
        <f>Dat_01!B62</f>
        <v>33.911999999999999</v>
      </c>
      <c r="D17" s="99">
        <f>Dat_01!C62</f>
        <v>27.143999999999998</v>
      </c>
      <c r="E17" s="99">
        <f>Dat_01!D62</f>
        <v>20.376999999999999</v>
      </c>
      <c r="F17" s="99">
        <f>Dat_01!H62</f>
        <v>18.454263157900002</v>
      </c>
      <c r="G17" s="99">
        <f>Dat_01!G62</f>
        <v>29.7487894737</v>
      </c>
      <c r="H17" s="99">
        <f>Dat_01!E62</f>
        <v>25.606999999999999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12/07/2022</v>
      </c>
      <c r="C18" s="99">
        <f>Dat_01!B63</f>
        <v>35.335999999999999</v>
      </c>
      <c r="D18" s="99">
        <f>Dat_01!C63</f>
        <v>28.161000000000001</v>
      </c>
      <c r="E18" s="99">
        <f>Dat_01!D63</f>
        <v>20.984999999999999</v>
      </c>
      <c r="F18" s="99">
        <f>Dat_01!H63</f>
        <v>18.447105263200001</v>
      </c>
      <c r="G18" s="99">
        <f>Dat_01!G63</f>
        <v>29.6992105263</v>
      </c>
      <c r="H18" s="99">
        <f>Dat_01!E63</f>
        <v>23.48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13/07/2022</v>
      </c>
      <c r="C19" s="99">
        <f>Dat_01!B64</f>
        <v>36.844999999999999</v>
      </c>
      <c r="D19" s="99">
        <f>Dat_01!C64</f>
        <v>29.183</v>
      </c>
      <c r="E19" s="99">
        <f>Dat_01!D64</f>
        <v>21.521000000000001</v>
      </c>
      <c r="F19" s="99">
        <f>Dat_01!H64</f>
        <v>18.227736842100001</v>
      </c>
      <c r="G19" s="99">
        <f>Dat_01!G64</f>
        <v>29.623263157899999</v>
      </c>
      <c r="H19" s="99">
        <f>Dat_01!E64</f>
        <v>21.242999999999999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14/07/2022</v>
      </c>
      <c r="C20" s="99">
        <f>Dat_01!B65</f>
        <v>36.435000000000002</v>
      </c>
      <c r="D20" s="99">
        <f>Dat_01!C65</f>
        <v>29.219000000000001</v>
      </c>
      <c r="E20" s="99">
        <f>Dat_01!D65</f>
        <v>22.004000000000001</v>
      </c>
      <c r="F20" s="99">
        <f>Dat_01!H65</f>
        <v>18.425526315799999</v>
      </c>
      <c r="G20" s="99">
        <f>Dat_01!G65</f>
        <v>29.219315789500001</v>
      </c>
      <c r="H20" s="99">
        <f>Dat_01!E65</f>
        <v>21.690999999999999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15/07/2022</v>
      </c>
      <c r="C21" s="99">
        <f>Dat_01!B66</f>
        <v>36.332000000000001</v>
      </c>
      <c r="D21" s="99">
        <f>Dat_01!C66</f>
        <v>28.975999999999999</v>
      </c>
      <c r="E21" s="99">
        <f>Dat_01!D66</f>
        <v>21.62</v>
      </c>
      <c r="F21" s="99">
        <f>Dat_01!H66</f>
        <v>18.246315789499999</v>
      </c>
      <c r="G21" s="99">
        <f>Dat_01!G66</f>
        <v>29.824578947399999</v>
      </c>
      <c r="H21" s="99">
        <f>Dat_01!E66</f>
        <v>22.728000000000002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16/07/2022</v>
      </c>
      <c r="C22" s="99">
        <f>Dat_01!B67</f>
        <v>36.451000000000001</v>
      </c>
      <c r="D22" s="99">
        <f>Dat_01!C67</f>
        <v>29.326000000000001</v>
      </c>
      <c r="E22" s="99">
        <f>Dat_01!D67</f>
        <v>22.202000000000002</v>
      </c>
      <c r="F22" s="99">
        <f>Dat_01!H67</f>
        <v>18.340368421099999</v>
      </c>
      <c r="G22" s="99">
        <f>Dat_01!G67</f>
        <v>30.0034210526</v>
      </c>
      <c r="H22" s="99">
        <f>Dat_01!E67</f>
        <v>24.161999999999999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17/07/2022</v>
      </c>
      <c r="C23" s="99">
        <f>Dat_01!B68</f>
        <v>36.622999999999998</v>
      </c>
      <c r="D23" s="99">
        <f>Dat_01!C68</f>
        <v>29.513999999999999</v>
      </c>
      <c r="E23" s="99">
        <f>Dat_01!D68</f>
        <v>22.405000000000001</v>
      </c>
      <c r="F23" s="99">
        <f>Dat_01!H68</f>
        <v>18.785631578899999</v>
      </c>
      <c r="G23" s="99">
        <f>Dat_01!G68</f>
        <v>30.429315789499999</v>
      </c>
      <c r="H23" s="99">
        <f>Dat_01!E68</f>
        <v>25.286999999999999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18/07/2022</v>
      </c>
      <c r="C24" s="99">
        <f>Dat_01!B69</f>
        <v>35.628999999999998</v>
      </c>
      <c r="D24" s="99">
        <f>Dat_01!C69</f>
        <v>28.689</v>
      </c>
      <c r="E24" s="99">
        <f>Dat_01!D69</f>
        <v>21.748999999999999</v>
      </c>
      <c r="F24" s="99">
        <f>Dat_01!H69</f>
        <v>18.7928421053</v>
      </c>
      <c r="G24" s="99">
        <f>Dat_01!G69</f>
        <v>30.702999999999999</v>
      </c>
      <c r="H24" s="99">
        <f>Dat_01!E69</f>
        <v>25.338000000000001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19/07/2022</v>
      </c>
      <c r="C25" s="99">
        <f>Dat_01!B70</f>
        <v>34.328000000000003</v>
      </c>
      <c r="D25" s="99">
        <f>Dat_01!C70</f>
        <v>27.707999999999998</v>
      </c>
      <c r="E25" s="99">
        <f>Dat_01!D70</f>
        <v>21.087</v>
      </c>
      <c r="F25" s="99">
        <f>Dat_01!H70</f>
        <v>18.975315789500002</v>
      </c>
      <c r="G25" s="99">
        <f>Dat_01!G70</f>
        <v>30.660105263199998</v>
      </c>
      <c r="H25" s="99">
        <f>Dat_01!E70</f>
        <v>25.51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20/07/2022</v>
      </c>
      <c r="C26" s="99">
        <f>Dat_01!B71</f>
        <v>35.238999999999997</v>
      </c>
      <c r="D26" s="99">
        <f>Dat_01!C71</f>
        <v>28.065999999999999</v>
      </c>
      <c r="E26" s="99">
        <f>Dat_01!D71</f>
        <v>20.893999999999998</v>
      </c>
      <c r="F26" s="99">
        <f>Dat_01!H71</f>
        <v>19.236315789500001</v>
      </c>
      <c r="G26" s="99">
        <f>Dat_01!G71</f>
        <v>30.1352105263</v>
      </c>
      <c r="H26" s="99">
        <f>Dat_01!E71</f>
        <v>25.423999999999999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21/07/2022</v>
      </c>
      <c r="C27" s="99">
        <f>Dat_01!B72</f>
        <v>36.061999999999998</v>
      </c>
      <c r="D27" s="99">
        <f>Dat_01!C72</f>
        <v>28.972000000000001</v>
      </c>
      <c r="E27" s="99">
        <f>Dat_01!D72</f>
        <v>21.882000000000001</v>
      </c>
      <c r="F27" s="99">
        <f>Dat_01!H72</f>
        <v>19.149631578899999</v>
      </c>
      <c r="G27" s="99">
        <f>Dat_01!G72</f>
        <v>30.264894736799999</v>
      </c>
      <c r="H27" s="99">
        <f>Dat_01!E72</f>
        <v>25.798999999999999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22/07/2022</v>
      </c>
      <c r="C28" s="99">
        <f>Dat_01!B73</f>
        <v>36.11</v>
      </c>
      <c r="D28" s="99">
        <f>Dat_01!C73</f>
        <v>29.353999999999999</v>
      </c>
      <c r="E28" s="99">
        <f>Dat_01!D73</f>
        <v>22.597000000000001</v>
      </c>
      <c r="F28" s="99">
        <f>Dat_01!H73</f>
        <v>19.009947368399999</v>
      </c>
      <c r="G28" s="99">
        <f>Dat_01!G73</f>
        <v>30.0105263158</v>
      </c>
      <c r="H28" s="99">
        <f>Dat_01!E73</f>
        <v>26.417000000000002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23/07/2022</v>
      </c>
      <c r="C29" s="99">
        <f>Dat_01!B74</f>
        <v>36.671999999999997</v>
      </c>
      <c r="D29" s="99">
        <f>Dat_01!C74</f>
        <v>29.712</v>
      </c>
      <c r="E29" s="99">
        <f>Dat_01!D74</f>
        <v>22.753</v>
      </c>
      <c r="F29" s="99">
        <f>Dat_01!H74</f>
        <v>19.252315789499999</v>
      </c>
      <c r="G29" s="99">
        <f>Dat_01!G74</f>
        <v>30.635789473700001</v>
      </c>
      <c r="H29" s="99">
        <f>Dat_01!E74</f>
        <v>25.584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24/07/2022</v>
      </c>
      <c r="C30" s="99">
        <f>Dat_01!B75</f>
        <v>35.417999999999999</v>
      </c>
      <c r="D30" s="99">
        <f>Dat_01!C75</f>
        <v>27.751000000000001</v>
      </c>
      <c r="E30" s="99">
        <f>Dat_01!D75</f>
        <v>20.084</v>
      </c>
      <c r="F30" s="99">
        <f>Dat_01!H75</f>
        <v>19.261105263200001</v>
      </c>
      <c r="G30" s="99">
        <f>Dat_01!G75</f>
        <v>30.460631578899999</v>
      </c>
      <c r="H30" s="99">
        <f>Dat_01!E75</f>
        <v>24.449000000000002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25/07/2022</v>
      </c>
      <c r="C31" s="99">
        <f>Dat_01!B76</f>
        <v>33.837000000000003</v>
      </c>
      <c r="D31" s="99">
        <f>Dat_01!C76</f>
        <v>27.728999999999999</v>
      </c>
      <c r="E31" s="99">
        <f>Dat_01!D76</f>
        <v>21.620999999999999</v>
      </c>
      <c r="F31" s="99">
        <f>Dat_01!H76</f>
        <v>19.352210526299999</v>
      </c>
      <c r="G31" s="99">
        <f>Dat_01!G76</f>
        <v>30.5913684211</v>
      </c>
      <c r="H31" s="99">
        <f>Dat_01!E76</f>
        <v>24.135000000000002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26/07/2022</v>
      </c>
      <c r="C32" s="99">
        <f>Dat_01!B77</f>
        <v>31.92</v>
      </c>
      <c r="D32" s="99">
        <f>Dat_01!C77</f>
        <v>26.209</v>
      </c>
      <c r="E32" s="99">
        <f>Dat_01!D77</f>
        <v>20.498000000000001</v>
      </c>
      <c r="F32" s="99">
        <f>Dat_01!H77</f>
        <v>19.3090526316</v>
      </c>
      <c r="G32" s="99">
        <f>Dat_01!G77</f>
        <v>30.470105263200001</v>
      </c>
      <c r="H32" s="99">
        <f>Dat_01!E77</f>
        <v>23.346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27/07/2022</v>
      </c>
      <c r="C33" s="99">
        <f>Dat_01!B78</f>
        <v>30.972000000000001</v>
      </c>
      <c r="D33" s="99">
        <f>Dat_01!C78</f>
        <v>25.571999999999999</v>
      </c>
      <c r="E33" s="99">
        <f>Dat_01!D78</f>
        <v>20.172999999999998</v>
      </c>
      <c r="F33" s="99">
        <f>Dat_01!H78</f>
        <v>19.2259473684</v>
      </c>
      <c r="G33" s="99">
        <f>Dat_01!G78</f>
        <v>30.4367368421</v>
      </c>
      <c r="H33" s="99">
        <f>Dat_01!E78</f>
        <v>24.234999999999999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28/07/2022</v>
      </c>
      <c r="C34" s="99">
        <f>Dat_01!B79</f>
        <v>31.96</v>
      </c>
      <c r="D34" s="99">
        <f>Dat_01!C79</f>
        <v>25.928000000000001</v>
      </c>
      <c r="E34" s="99">
        <f>Dat_01!D79</f>
        <v>19.895</v>
      </c>
      <c r="F34" s="99">
        <f>Dat_01!H79</f>
        <v>19.2770526316</v>
      </c>
      <c r="G34" s="99">
        <f>Dat_01!G79</f>
        <v>30.334</v>
      </c>
      <c r="H34" s="99">
        <f>Dat_01!E79</f>
        <v>24.582000000000001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29/07/2022</v>
      </c>
      <c r="C35" s="99">
        <f>Dat_01!B80</f>
        <v>32.113</v>
      </c>
      <c r="D35" s="99">
        <f>Dat_01!C80</f>
        <v>26.327000000000002</v>
      </c>
      <c r="E35" s="99">
        <f>Dat_01!D80</f>
        <v>20.541</v>
      </c>
      <c r="F35" s="99">
        <f>Dat_01!H80</f>
        <v>19.127894736799998</v>
      </c>
      <c r="G35" s="99">
        <f>Dat_01!G80</f>
        <v>30.300631578899999</v>
      </c>
      <c r="H35" s="99">
        <f>Dat_01!E80</f>
        <v>25.097999999999999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30/07/2022</v>
      </c>
      <c r="C36" s="99">
        <f>Dat_01!B81</f>
        <v>32.411999999999999</v>
      </c>
      <c r="D36" s="99">
        <f>Dat_01!C81</f>
        <v>26.94</v>
      </c>
      <c r="E36" s="99">
        <f>Dat_01!D81</f>
        <v>21.468</v>
      </c>
      <c r="F36" s="99">
        <f>Dat_01!H81</f>
        <v>19.125157894699999</v>
      </c>
      <c r="G36" s="99">
        <f>Dat_01!G81</f>
        <v>29.086157894700001</v>
      </c>
      <c r="H36" s="99">
        <f>Dat_01!E81</f>
        <v>24.823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31/07/2022</v>
      </c>
      <c r="C37" s="99">
        <f>Dat_01!B82</f>
        <v>33.621000000000002</v>
      </c>
      <c r="D37" s="99">
        <f>Dat_01!C82</f>
        <v>27.521999999999998</v>
      </c>
      <c r="E37" s="99">
        <f>Dat_01!D82</f>
        <v>21.422999999999998</v>
      </c>
      <c r="F37" s="99">
        <f>Dat_01!H82</f>
        <v>18.873210526299999</v>
      </c>
      <c r="G37" s="99">
        <f>Dat_01!G82</f>
        <v>30.547263157900002</v>
      </c>
      <c r="H37" s="99">
        <f>Dat_01!E82</f>
        <v>21.812999999999999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33.368290322580648</v>
      </c>
      <c r="D38" s="101">
        <f>AVERAGE(D7:D37)</f>
        <v>26.924161290322584</v>
      </c>
      <c r="E38" s="101">
        <f t="shared" ref="E38:F38" si="0">AVERAGE(E7:E37)</f>
        <v>20.480161290322581</v>
      </c>
      <c r="F38" s="101">
        <f t="shared" si="0"/>
        <v>18.635242784387099</v>
      </c>
      <c r="G38" s="101">
        <f>AVERAGE(G7:G37)</f>
        <v>29.773534804754838</v>
      </c>
      <c r="H38" s="101">
        <f>AVERAGE(H7:H37)</f>
        <v>24.107709677419347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22753.507688590002</v>
      </c>
    </row>
    <row r="48" spans="1:16" ht="11.25" customHeight="1">
      <c r="A48" s="103" t="s">
        <v>92</v>
      </c>
      <c r="B48" s="98">
        <v>42794</v>
      </c>
      <c r="C48" s="104">
        <f>Dat_01!B100</f>
        <v>19213.662175914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19593.724998728001</v>
      </c>
    </row>
    <row r="53" spans="1:3" ht="11.25" customHeight="1">
      <c r="A53" s="103" t="s">
        <v>86</v>
      </c>
      <c r="B53" s="98">
        <v>42947</v>
      </c>
      <c r="C53" s="104">
        <f>Dat_01!B105</f>
        <v>21559.740951954002</v>
      </c>
    </row>
    <row r="54" spans="1:3" ht="11.25" customHeight="1">
      <c r="A54" s="103" t="s">
        <v>86</v>
      </c>
      <c r="B54" s="98">
        <v>42978</v>
      </c>
      <c r="C54" s="104">
        <f>Dat_01!B106</f>
        <v>20652.739059340001</v>
      </c>
    </row>
    <row r="55" spans="1:3" ht="11.25" customHeight="1">
      <c r="A55" s="103" t="s">
        <v>87</v>
      </c>
      <c r="B55" s="98">
        <v>43008</v>
      </c>
      <c r="C55" s="104">
        <f>Dat_01!B107</f>
        <v>19690.700732279001</v>
      </c>
    </row>
    <row r="56" spans="1:3" ht="11.25" customHeight="1">
      <c r="A56" s="103" t="s">
        <v>88</v>
      </c>
      <c r="B56" s="98">
        <v>43039</v>
      </c>
      <c r="C56" s="104">
        <f>Dat_01!B108</f>
        <v>18982.498801442001</v>
      </c>
    </row>
    <row r="57" spans="1:3" ht="11.25" customHeight="1">
      <c r="A57" s="103" t="s">
        <v>89</v>
      </c>
      <c r="B57" s="98">
        <v>43069</v>
      </c>
      <c r="C57" s="104">
        <f>Dat_01!B109</f>
        <v>20274.148186414001</v>
      </c>
    </row>
    <row r="58" spans="1:3" ht="11.25" customHeight="1">
      <c r="A58" s="103" t="s">
        <v>90</v>
      </c>
      <c r="B58" s="98">
        <v>43100</v>
      </c>
      <c r="C58" s="104">
        <f>Dat_01!B110</f>
        <v>20818.653140728999</v>
      </c>
    </row>
    <row r="59" spans="1:3" ht="11.25" customHeight="1">
      <c r="A59" s="103" t="s">
        <v>91</v>
      </c>
      <c r="B59" s="98">
        <v>43131</v>
      </c>
      <c r="C59" s="104">
        <f>Dat_01!B111</f>
        <v>21481.349362935998</v>
      </c>
    </row>
    <row r="60" spans="1:3" ht="11.25" customHeight="1">
      <c r="A60" s="103" t="s">
        <v>92</v>
      </c>
      <c r="B60" s="98">
        <v>43159</v>
      </c>
      <c r="C60" s="104">
        <f>Dat_01!B112</f>
        <v>19058.873444143999</v>
      </c>
    </row>
    <row r="61" spans="1:3" ht="11.25" customHeight="1">
      <c r="A61" s="103" t="s">
        <v>93</v>
      </c>
      <c r="B61" s="98">
        <v>43190</v>
      </c>
      <c r="C61" s="104">
        <f>Dat_01!B113</f>
        <v>20272.842701149999</v>
      </c>
    </row>
    <row r="62" spans="1:3" ht="11.25" customHeight="1">
      <c r="A62" s="103" t="s">
        <v>94</v>
      </c>
      <c r="B62" s="98">
        <v>43220</v>
      </c>
      <c r="C62" s="104">
        <f>Dat_01!B114</f>
        <v>18422.484872887999</v>
      </c>
    </row>
    <row r="63" spans="1:3" ht="11.25" customHeight="1">
      <c r="A63" s="103" t="s">
        <v>87</v>
      </c>
      <c r="B63" s="98">
        <v>43251</v>
      </c>
      <c r="C63" s="104">
        <f>Dat_01!B115</f>
        <v>19109.80352555</v>
      </c>
    </row>
    <row r="64" spans="1:3" ht="11.25" customHeight="1">
      <c r="A64" s="103" t="s">
        <v>94</v>
      </c>
      <c r="B64" s="98">
        <v>43281</v>
      </c>
      <c r="C64" s="104">
        <f>Dat_01!B116</f>
        <v>19946.717788914</v>
      </c>
    </row>
    <row r="65" spans="1:4" ht="11.25" customHeight="1">
      <c r="A65" s="103" t="s">
        <v>86</v>
      </c>
      <c r="B65" s="98">
        <v>43312</v>
      </c>
      <c r="C65" s="104">
        <f>Dat_01!B117</f>
        <v>22039.666927856</v>
      </c>
    </row>
    <row r="66" spans="1:4" ht="11.25" customHeight="1">
      <c r="A66" s="103" t="s">
        <v>86</v>
      </c>
      <c r="B66" s="105">
        <v>43343</v>
      </c>
      <c r="C66" s="106">
        <f>Dat_01!B118</f>
        <v>7659.8887999999997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01/07/2022</v>
      </c>
      <c r="C70" s="104">
        <f>Dat_01!B129</f>
        <v>31178.315999999999</v>
      </c>
      <c r="D70" s="104">
        <f>Dat_01!D129</f>
        <v>666.97256747200004</v>
      </c>
    </row>
    <row r="71" spans="1:4" ht="11.25" customHeight="1">
      <c r="A71" s="92">
        <v>2</v>
      </c>
      <c r="B71" s="98" t="str">
        <f>Dat_01!A130</f>
        <v>02/07/2022</v>
      </c>
      <c r="C71" s="104">
        <f>Dat_01!B130</f>
        <v>28485.799879999999</v>
      </c>
      <c r="D71" s="104">
        <f>Dat_01!D130</f>
        <v>619.25251538199996</v>
      </c>
    </row>
    <row r="72" spans="1:4" ht="11.25" customHeight="1">
      <c r="A72" s="92">
        <v>3</v>
      </c>
      <c r="B72" s="98" t="str">
        <f>Dat_01!A131</f>
        <v>03/07/2022</v>
      </c>
      <c r="C72" s="104">
        <f>Dat_01!B131</f>
        <v>27794.447</v>
      </c>
      <c r="D72" s="104">
        <f>Dat_01!D131</f>
        <v>584.91820956799995</v>
      </c>
    </row>
    <row r="73" spans="1:4" ht="11.25" customHeight="1">
      <c r="A73" s="92">
        <v>4</v>
      </c>
      <c r="B73" s="98" t="str">
        <f>Dat_01!A132</f>
        <v>04/07/2022</v>
      </c>
      <c r="C73" s="104">
        <f>Dat_01!B132</f>
        <v>32783.476000000002</v>
      </c>
      <c r="D73" s="104">
        <f>Dat_01!D132</f>
        <v>685.66415241599998</v>
      </c>
    </row>
    <row r="74" spans="1:4" ht="11.25" customHeight="1">
      <c r="A74" s="92">
        <v>5</v>
      </c>
      <c r="B74" s="98" t="str">
        <f>Dat_01!A133</f>
        <v>05/07/2022</v>
      </c>
      <c r="C74" s="104">
        <f>Dat_01!B133</f>
        <v>34066.099240000003</v>
      </c>
      <c r="D74" s="104">
        <f>Dat_01!D133</f>
        <v>716.37228614799994</v>
      </c>
    </row>
    <row r="75" spans="1:4" ht="11.25" customHeight="1">
      <c r="A75" s="92">
        <v>6</v>
      </c>
      <c r="B75" s="98" t="str">
        <f>Dat_01!A134</f>
        <v>06/07/2022</v>
      </c>
      <c r="C75" s="104">
        <f>Dat_01!B134</f>
        <v>34071.319000000003</v>
      </c>
      <c r="D75" s="104">
        <f>Dat_01!D134</f>
        <v>714.54437216199995</v>
      </c>
    </row>
    <row r="76" spans="1:4" ht="11.25" customHeight="1">
      <c r="A76" s="92">
        <v>7</v>
      </c>
      <c r="B76" s="98" t="str">
        <f>Dat_01!A135</f>
        <v>07/07/2022</v>
      </c>
      <c r="C76" s="104">
        <f>Dat_01!B135</f>
        <v>32961.636559999999</v>
      </c>
      <c r="D76" s="104">
        <f>Dat_01!D135</f>
        <v>706.792459678</v>
      </c>
    </row>
    <row r="77" spans="1:4" ht="11.25" customHeight="1">
      <c r="A77" s="92">
        <v>8</v>
      </c>
      <c r="B77" s="98" t="str">
        <f>Dat_01!A136</f>
        <v>08/07/2022</v>
      </c>
      <c r="C77" s="104">
        <f>Dat_01!B136</f>
        <v>33686.966527999997</v>
      </c>
      <c r="D77" s="104">
        <f>Dat_01!D136</f>
        <v>710.25540458399996</v>
      </c>
    </row>
    <row r="78" spans="1:4" ht="11.25" customHeight="1">
      <c r="A78" s="92">
        <v>9</v>
      </c>
      <c r="B78" s="98" t="str">
        <f>Dat_01!A137</f>
        <v>09/07/2022</v>
      </c>
      <c r="C78" s="104">
        <f>Dat_01!B137</f>
        <v>29720.368999999999</v>
      </c>
      <c r="D78" s="104">
        <f>Dat_01!D137</f>
        <v>644.75955116600005</v>
      </c>
    </row>
    <row r="79" spans="1:4" ht="11.25" customHeight="1">
      <c r="A79" s="92">
        <v>10</v>
      </c>
      <c r="B79" s="98" t="str">
        <f>Dat_01!A138</f>
        <v>10/07/2022</v>
      </c>
      <c r="C79" s="104">
        <f>Dat_01!B138</f>
        <v>29381.856800000001</v>
      </c>
      <c r="D79" s="104">
        <f>Dat_01!D138</f>
        <v>606.43686469399995</v>
      </c>
    </row>
    <row r="80" spans="1:4" ht="11.25" customHeight="1">
      <c r="A80" s="92">
        <v>11</v>
      </c>
      <c r="B80" s="98" t="str">
        <f>Dat_01!A139</f>
        <v>11/07/2022</v>
      </c>
      <c r="C80" s="104">
        <f>Dat_01!B139</f>
        <v>35505.2526</v>
      </c>
      <c r="D80" s="104">
        <f>Dat_01!D139</f>
        <v>730.36853411200002</v>
      </c>
    </row>
    <row r="81" spans="1:4" ht="11.25" customHeight="1">
      <c r="A81" s="92">
        <v>12</v>
      </c>
      <c r="B81" s="98" t="str">
        <f>Dat_01!A140</f>
        <v>12/07/2022</v>
      </c>
      <c r="C81" s="104">
        <f>Dat_01!B140</f>
        <v>36513.288999999997</v>
      </c>
      <c r="D81" s="104">
        <f>Dat_01!D140</f>
        <v>760.29688151200003</v>
      </c>
    </row>
    <row r="82" spans="1:4" ht="11.25" customHeight="1">
      <c r="A82" s="92">
        <v>13</v>
      </c>
      <c r="B82" s="98" t="str">
        <f>Dat_01!A141</f>
        <v>13/07/2022</v>
      </c>
      <c r="C82" s="104">
        <f>Dat_01!B141</f>
        <v>37606.995000000003</v>
      </c>
      <c r="D82" s="104">
        <f>Dat_01!D141</f>
        <v>777.03810900799999</v>
      </c>
    </row>
    <row r="83" spans="1:4" ht="11.25" customHeight="1">
      <c r="A83" s="92">
        <v>14</v>
      </c>
      <c r="B83" s="98" t="str">
        <f>Dat_01!A142</f>
        <v>14/07/2022</v>
      </c>
      <c r="C83" s="104">
        <f>Dat_01!B142</f>
        <v>37693.298719999999</v>
      </c>
      <c r="D83" s="104">
        <f>Dat_01!D142</f>
        <v>783.50611088000005</v>
      </c>
    </row>
    <row r="84" spans="1:4" ht="11.25" customHeight="1">
      <c r="A84" s="92">
        <v>15</v>
      </c>
      <c r="B84" s="98" t="str">
        <f>Dat_01!A143</f>
        <v>15/07/2022</v>
      </c>
      <c r="C84" s="104">
        <f>Dat_01!B143</f>
        <v>37643.175000000003</v>
      </c>
      <c r="D84" s="104">
        <f>Dat_01!D143</f>
        <v>780.110180668</v>
      </c>
    </row>
    <row r="85" spans="1:4" ht="11.25" customHeight="1">
      <c r="A85" s="92">
        <v>16</v>
      </c>
      <c r="B85" s="98" t="str">
        <f>Dat_01!A144</f>
        <v>16/07/2022</v>
      </c>
      <c r="C85" s="104">
        <f>Dat_01!B144</f>
        <v>32543.005000000001</v>
      </c>
      <c r="D85" s="104">
        <f>Dat_01!D144</f>
        <v>699.00568147800004</v>
      </c>
    </row>
    <row r="86" spans="1:4" ht="11.25" customHeight="1">
      <c r="A86" s="92">
        <v>17</v>
      </c>
      <c r="B86" s="98" t="str">
        <f>Dat_01!A145</f>
        <v>17/07/2022</v>
      </c>
      <c r="C86" s="104">
        <f>Dat_01!B145</f>
        <v>31360.608</v>
      </c>
      <c r="D86" s="104">
        <f>Dat_01!D145</f>
        <v>650.90801526400003</v>
      </c>
    </row>
    <row r="87" spans="1:4" ht="11.25" customHeight="1">
      <c r="A87" s="92">
        <v>18</v>
      </c>
      <c r="B87" s="98" t="str">
        <f>Dat_01!A146</f>
        <v>18/07/2022</v>
      </c>
      <c r="C87" s="104">
        <f>Dat_01!B146</f>
        <v>37509.578000000001</v>
      </c>
      <c r="D87" s="104">
        <f>Dat_01!D146</f>
        <v>769.32968451199997</v>
      </c>
    </row>
    <row r="88" spans="1:4" ht="11.25" customHeight="1">
      <c r="A88" s="92">
        <v>19</v>
      </c>
      <c r="B88" s="98" t="str">
        <f>Dat_01!A147</f>
        <v>19/07/2022</v>
      </c>
      <c r="C88" s="104">
        <f>Dat_01!B147</f>
        <v>36667.006000000001</v>
      </c>
      <c r="D88" s="104">
        <f>Dat_01!D147</f>
        <v>769.58440600799997</v>
      </c>
    </row>
    <row r="89" spans="1:4" ht="11.25" customHeight="1">
      <c r="A89" s="92">
        <v>20</v>
      </c>
      <c r="B89" s="98" t="str">
        <f>Dat_01!A148</f>
        <v>20/07/2022</v>
      </c>
      <c r="C89" s="104">
        <f>Dat_01!B148</f>
        <v>36899.995000000003</v>
      </c>
      <c r="D89" s="104">
        <f>Dat_01!D148</f>
        <v>769.06192902400005</v>
      </c>
    </row>
    <row r="90" spans="1:4" ht="11.25" customHeight="1">
      <c r="A90" s="92">
        <v>21</v>
      </c>
      <c r="B90" s="98" t="str">
        <f>Dat_01!A149</f>
        <v>21/07/2022</v>
      </c>
      <c r="C90" s="104">
        <f>Dat_01!B149</f>
        <v>37450.428999999996</v>
      </c>
      <c r="D90" s="104">
        <f>Dat_01!D149</f>
        <v>781.20594500799996</v>
      </c>
    </row>
    <row r="91" spans="1:4" ht="11.25" customHeight="1">
      <c r="A91" s="92">
        <v>22</v>
      </c>
      <c r="B91" s="98" t="str">
        <f>Dat_01!A150</f>
        <v>22/07/2022</v>
      </c>
      <c r="C91" s="104">
        <f>Dat_01!B150</f>
        <v>37293.561999999998</v>
      </c>
      <c r="D91" s="104">
        <f>Dat_01!D150</f>
        <v>776.52533301599999</v>
      </c>
    </row>
    <row r="92" spans="1:4" ht="11.25" customHeight="1">
      <c r="A92" s="92">
        <v>23</v>
      </c>
      <c r="B92" s="98" t="str">
        <f>Dat_01!A151</f>
        <v>23/07/2022</v>
      </c>
      <c r="C92" s="104">
        <f>Dat_01!B151</f>
        <v>31403.8874</v>
      </c>
      <c r="D92" s="104">
        <f>Dat_01!D151</f>
        <v>681.58949380800004</v>
      </c>
    </row>
    <row r="93" spans="1:4" ht="11.25" customHeight="1">
      <c r="A93" s="92">
        <v>24</v>
      </c>
      <c r="B93" s="98" t="str">
        <f>Dat_01!A152</f>
        <v>24/07/2022</v>
      </c>
      <c r="C93" s="104">
        <f>Dat_01!B152</f>
        <v>30884.4872</v>
      </c>
      <c r="D93" s="104">
        <f>Dat_01!D152</f>
        <v>636.05945570400002</v>
      </c>
    </row>
    <row r="94" spans="1:4" ht="11.25" customHeight="1">
      <c r="A94" s="92">
        <v>25</v>
      </c>
      <c r="B94" s="98" t="str">
        <f>Dat_01!A153</f>
        <v>25/07/2022</v>
      </c>
      <c r="C94" s="104">
        <f>Dat_01!B153</f>
        <v>35307.276504000001</v>
      </c>
      <c r="D94" s="104">
        <f>Dat_01!D153</f>
        <v>730.28731152800003</v>
      </c>
    </row>
    <row r="95" spans="1:4" ht="11.25" customHeight="1">
      <c r="A95" s="92">
        <v>26</v>
      </c>
      <c r="B95" s="98" t="str">
        <f>Dat_01!A154</f>
        <v>26/07/2022</v>
      </c>
      <c r="C95" s="104">
        <f>Dat_01!B154</f>
        <v>36409.006999999998</v>
      </c>
      <c r="D95" s="104">
        <f>Dat_01!D154</f>
        <v>766.00482952000004</v>
      </c>
    </row>
    <row r="96" spans="1:4" ht="11.25" customHeight="1">
      <c r="A96" s="92">
        <v>27</v>
      </c>
      <c r="B96" s="98" t="str">
        <f>Dat_01!A155</f>
        <v>27/07/2022</v>
      </c>
      <c r="C96" s="104">
        <f>Dat_01!B155</f>
        <v>35164.288</v>
      </c>
      <c r="D96" s="104">
        <f>Dat_01!D155</f>
        <v>748.93284700799995</v>
      </c>
    </row>
    <row r="97" spans="1:9" ht="11.25" customHeight="1">
      <c r="A97" s="92">
        <v>28</v>
      </c>
      <c r="B97" s="98" t="str">
        <f>Dat_01!A156</f>
        <v>28/07/2022</v>
      </c>
      <c r="C97" s="104">
        <f>Dat_01!B156</f>
        <v>35526.635000000002</v>
      </c>
      <c r="D97" s="104">
        <f>Dat_01!D156</f>
        <v>745.38897800799998</v>
      </c>
    </row>
    <row r="98" spans="1:9" ht="11.25" customHeight="1">
      <c r="A98" s="92">
        <v>29</v>
      </c>
      <c r="B98" s="98" t="str">
        <f>Dat_01!A157</f>
        <v>29/07/2022</v>
      </c>
      <c r="C98" s="104">
        <f>Dat_01!B157</f>
        <v>35137.944000000003</v>
      </c>
      <c r="D98" s="104">
        <f>Dat_01!D157</f>
        <v>738.36128300799999</v>
      </c>
    </row>
    <row r="99" spans="1:9" ht="11.25" customHeight="1">
      <c r="A99" s="92">
        <v>30</v>
      </c>
      <c r="B99" s="98" t="str">
        <f>Dat_01!A158</f>
        <v>30/07/2022</v>
      </c>
      <c r="C99" s="104">
        <f>Dat_01!B158</f>
        <v>30669.753000000001</v>
      </c>
      <c r="D99" s="104">
        <f>Dat_01!D158</f>
        <v>665.27192300800004</v>
      </c>
    </row>
    <row r="100" spans="1:9" ht="11.25" customHeight="1">
      <c r="A100" s="92">
        <v>31</v>
      </c>
      <c r="B100" s="98" t="str">
        <f>Dat_01!A159</f>
        <v>31/07/2022</v>
      </c>
      <c r="C100" s="104">
        <f>Dat_01!B159</f>
        <v>30198.493999999999</v>
      </c>
      <c r="D100" s="104">
        <f>Dat_01!D159</f>
        <v>624.86161250400005</v>
      </c>
    </row>
    <row r="101" spans="1:9" ht="11.25" customHeight="1">
      <c r="A101" s="92"/>
      <c r="B101" s="100" t="s">
        <v>96</v>
      </c>
      <c r="C101" s="107">
        <f>MAX(C70:C100)</f>
        <v>37693.298719999999</v>
      </c>
      <c r="D101" s="107">
        <f>MAX(D70:D100)</f>
        <v>783.50611088000005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38284</v>
      </c>
      <c r="D108" s="110">
        <f>Dat_01!B174</f>
        <v>37926</v>
      </c>
      <c r="E108" s="110"/>
      <c r="F108" s="111" t="str">
        <f>Dat_01!D186</f>
        <v>14 julio (14:19 h)</v>
      </c>
      <c r="G108" s="111" t="str">
        <f>Dat_01!E186</f>
        <v>19 enero (20:10 h)</v>
      </c>
    </row>
    <row r="109" spans="1:9" ht="11.25" customHeight="1">
      <c r="B109" s="112" t="str">
        <f>Dat_01!A187</f>
        <v>jul-22</v>
      </c>
      <c r="C109" s="113">
        <f>Dat_01!B166</f>
        <v>38284</v>
      </c>
      <c r="D109" s="113"/>
      <c r="E109" s="113"/>
      <c r="F109" s="114" t="str">
        <f>Dat_01!D187</f>
        <v>14 julio (14:19 h)</v>
      </c>
      <c r="G109" s="114" t="str">
        <f>Dat_01!E187</f>
        <v/>
      </c>
      <c r="H109" s="128">
        <f>Dat_01!D166</f>
        <v>37385</v>
      </c>
      <c r="I109" s="130">
        <f>(C109/H109-1)*100</f>
        <v>2.404707770496195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8" t="str">
        <f>Dat_01!A33</f>
        <v>Julio 2021</v>
      </c>
      <c r="C113" s="99">
        <f>Dat_01!C33*100</f>
        <v>-1.7659999999999998</v>
      </c>
      <c r="D113" s="99">
        <f>Dat_01!D33*100</f>
        <v>-0.39800000000000002</v>
      </c>
      <c r="E113" s="99">
        <f>Dat_01!E33*100</f>
        <v>-1.8900000000000001</v>
      </c>
      <c r="F113" s="99">
        <f>Dat_01!F33*100</f>
        <v>0.52200000000000002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8" t="str">
        <f>Dat_01!A34</f>
        <v>Agosto 2021</v>
      </c>
      <c r="C114" s="99">
        <f>Dat_01!C34*100</f>
        <v>-0.44900000000000001</v>
      </c>
      <c r="D114" s="99">
        <f>Dat_01!D34*100</f>
        <v>0.42100000000000004</v>
      </c>
      <c r="E114" s="99">
        <f>Dat_01!E34*100</f>
        <v>-0.8630000000000001</v>
      </c>
      <c r="F114" s="99">
        <f>Dat_01!F34*100</f>
        <v>-6.9999999999999993E-3</v>
      </c>
    </row>
    <row r="115" spans="1:6" ht="11.25" customHeight="1">
      <c r="A115" s="103" t="str">
        <f t="shared" si="1"/>
        <v>S</v>
      </c>
      <c r="B115" s="98" t="str">
        <f>Dat_01!A35</f>
        <v>Septiembre 2021</v>
      </c>
      <c r="C115" s="99">
        <f>Dat_01!C35*100</f>
        <v>1.6320000000000001</v>
      </c>
      <c r="D115" s="99">
        <f>Dat_01!D35*100</f>
        <v>0.14799999999999999</v>
      </c>
      <c r="E115" s="99">
        <f>Dat_01!E35*100</f>
        <v>-0.307</v>
      </c>
      <c r="F115" s="99">
        <f>Dat_01!F35*100</f>
        <v>1.7909999999999999</v>
      </c>
    </row>
    <row r="116" spans="1:6" ht="11.25" customHeight="1">
      <c r="A116" s="103" t="str">
        <f t="shared" si="1"/>
        <v>O</v>
      </c>
      <c r="B116" s="98" t="str">
        <f>Dat_01!A36</f>
        <v>Octubre 2021</v>
      </c>
      <c r="C116" s="99">
        <f>Dat_01!C36*100</f>
        <v>-3.2390000000000003</v>
      </c>
      <c r="D116" s="99">
        <f>Dat_01!D36*100</f>
        <v>-1.097</v>
      </c>
      <c r="E116" s="99">
        <f>Dat_01!E36*100</f>
        <v>0.10200000000000001</v>
      </c>
      <c r="F116" s="99">
        <f>Dat_01!F36*100</f>
        <v>-2.2440000000000002</v>
      </c>
    </row>
    <row r="117" spans="1:6" ht="11.25" customHeight="1">
      <c r="A117" s="103" t="str">
        <f t="shared" si="1"/>
        <v>N</v>
      </c>
      <c r="B117" s="98" t="str">
        <f>Dat_01!A37</f>
        <v>Noviembre 2021</v>
      </c>
      <c r="C117" s="99">
        <f>Dat_01!C37*100</f>
        <v>3.1739999999999999</v>
      </c>
      <c r="D117" s="99">
        <f>Dat_01!D37*100</f>
        <v>4.8000000000000001E-2</v>
      </c>
      <c r="E117" s="99">
        <f>Dat_01!E37*100</f>
        <v>2.5790000000000002</v>
      </c>
      <c r="F117" s="99">
        <f>Dat_01!F37*100</f>
        <v>0.54700000000000004</v>
      </c>
    </row>
    <row r="118" spans="1:6" ht="11.25" customHeight="1">
      <c r="A118" s="103" t="str">
        <f t="shared" si="1"/>
        <v>D</v>
      </c>
      <c r="B118" s="98" t="str">
        <f>Dat_01!A38</f>
        <v>Diciembre 2021</v>
      </c>
      <c r="C118" s="99">
        <f>Dat_01!C38*100</f>
        <v>-2.27</v>
      </c>
      <c r="D118" s="99">
        <f>Dat_01!D38*100</f>
        <v>0.90799999999999992</v>
      </c>
      <c r="E118" s="99">
        <f>Dat_01!E38*100</f>
        <v>-1.4489999999999998</v>
      </c>
      <c r="F118" s="99">
        <f>Dat_01!F38*100</f>
        <v>-1.7290000000000001</v>
      </c>
    </row>
    <row r="119" spans="1:6" ht="11.25" customHeight="1">
      <c r="A119" s="103" t="str">
        <f t="shared" si="1"/>
        <v>E</v>
      </c>
      <c r="B119" s="98" t="str">
        <f>Dat_01!A39</f>
        <v>Enero 2022</v>
      </c>
      <c r="C119" s="99">
        <f>Dat_01!C39*100</f>
        <v>-5.5910000000000002</v>
      </c>
      <c r="D119" s="99">
        <f>Dat_01!D39*100</f>
        <v>0.65</v>
      </c>
      <c r="E119" s="99">
        <f>Dat_01!E39*100</f>
        <v>-2.593</v>
      </c>
      <c r="F119" s="99">
        <f>Dat_01!F39*100</f>
        <v>-3.6479999999999997</v>
      </c>
    </row>
    <row r="120" spans="1:6" ht="11.25" customHeight="1">
      <c r="A120" s="103" t="str">
        <f t="shared" si="1"/>
        <v>F</v>
      </c>
      <c r="B120" s="98" t="str">
        <f>Dat_01!A40</f>
        <v>Febrero 2022</v>
      </c>
      <c r="C120" s="99">
        <f>Dat_01!C40*100</f>
        <v>-0.80599999999999994</v>
      </c>
      <c r="D120" s="99">
        <f>Dat_01!D40*100</f>
        <v>-8.8000000000000009E-2</v>
      </c>
      <c r="E120" s="99">
        <f>Dat_01!E40*100</f>
        <v>-0.438</v>
      </c>
      <c r="F120" s="99">
        <f>Dat_01!F40*100</f>
        <v>-0.27999999999999997</v>
      </c>
    </row>
    <row r="121" spans="1:6" ht="11.25" customHeight="1">
      <c r="A121" s="103" t="str">
        <f t="shared" si="1"/>
        <v>M</v>
      </c>
      <c r="B121" s="98" t="str">
        <f>Dat_01!A41</f>
        <v>Marzo 2022</v>
      </c>
      <c r="C121" s="99">
        <f>Dat_01!C41*100</f>
        <v>-2.2560000000000002</v>
      </c>
      <c r="D121" s="99">
        <f>Dat_01!D41*100</f>
        <v>0.65</v>
      </c>
      <c r="E121" s="99">
        <f>Dat_01!E41*100</f>
        <v>1.2809999999999999</v>
      </c>
      <c r="F121" s="99">
        <f>Dat_01!F41*100</f>
        <v>-4.1869999999999994</v>
      </c>
    </row>
    <row r="122" spans="1:6" ht="11.25" customHeight="1">
      <c r="A122" s="103" t="str">
        <f t="shared" si="1"/>
        <v>A</v>
      </c>
      <c r="B122" s="98" t="str">
        <f>Dat_01!A42</f>
        <v>Abril 2022</v>
      </c>
      <c r="C122" s="99">
        <f>Dat_01!C42*100</f>
        <v>-2.6059999999999999</v>
      </c>
      <c r="D122" s="99">
        <f>Dat_01!D42*100</f>
        <v>-0.57499999999999996</v>
      </c>
      <c r="E122" s="99">
        <f>Dat_01!E42*100</f>
        <v>1.2869999999999999</v>
      </c>
      <c r="F122" s="99">
        <f>Dat_01!F42*100</f>
        <v>-3.3180000000000001</v>
      </c>
    </row>
    <row r="123" spans="1:6" ht="11.25" customHeight="1">
      <c r="A123" s="103" t="str">
        <f t="shared" si="1"/>
        <v>M</v>
      </c>
      <c r="B123" s="98" t="str">
        <f>Dat_01!A43</f>
        <v>Mayo 2022</v>
      </c>
      <c r="C123" s="99">
        <f>Dat_01!C43*100</f>
        <v>-0.96599999999999997</v>
      </c>
      <c r="D123" s="99">
        <f>Dat_01!D43*100</f>
        <v>0.53900000000000003</v>
      </c>
      <c r="E123" s="99">
        <f>Dat_01!E43*100</f>
        <v>2.0670000000000002</v>
      </c>
      <c r="F123" s="99">
        <f>Dat_01!F43*100</f>
        <v>-3.5720000000000001</v>
      </c>
    </row>
    <row r="124" spans="1:6" ht="11.25" customHeight="1">
      <c r="A124" s="103" t="str">
        <f t="shared" si="1"/>
        <v>J</v>
      </c>
      <c r="B124" s="98" t="str">
        <f>Dat_01!A44</f>
        <v>Junio 2022</v>
      </c>
      <c r="C124" s="99">
        <f>Dat_01!C44*100</f>
        <v>1.802</v>
      </c>
      <c r="D124" s="99">
        <f>Dat_01!D44*100</f>
        <v>-0.123</v>
      </c>
      <c r="E124" s="99">
        <f>Dat_01!E44*100</f>
        <v>2.677</v>
      </c>
      <c r="F124" s="99">
        <f>Dat_01!F44*100</f>
        <v>-0.752</v>
      </c>
    </row>
    <row r="125" spans="1:6" ht="11.25" customHeight="1">
      <c r="A125" s="103" t="str">
        <f t="shared" si="1"/>
        <v>J</v>
      </c>
      <c r="B125" s="105" t="str">
        <f>Dat_01!A45</f>
        <v>Julio 2022</v>
      </c>
      <c r="C125" s="116">
        <f>Dat_01!C45*100</f>
        <v>2.226</v>
      </c>
      <c r="D125" s="116">
        <f>Dat_01!D45*100</f>
        <v>-0.8869999999999999</v>
      </c>
      <c r="E125" s="116">
        <f>Dat_01!E45*100</f>
        <v>4.22</v>
      </c>
      <c r="F125" s="116">
        <f>Dat_01!F45*100</f>
        <v>-1.107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>
      <selection activeCell="O46" sqref="O46:O47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161</v>
      </c>
      <c r="B2" s="53" t="s">
        <v>162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julio</v>
      </c>
    </row>
    <row r="4" spans="1:10">
      <c r="A4" s="51" t="s">
        <v>52</v>
      </c>
      <c r="B4" s="139" t="s">
        <v>161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1041456.428836</v>
      </c>
      <c r="C8" s="85">
        <v>2206779.9777779998</v>
      </c>
      <c r="D8" s="131">
        <v>-0.52806512689999996</v>
      </c>
      <c r="E8" s="85">
        <v>10892485.583992001</v>
      </c>
      <c r="F8" s="85">
        <v>21579928.332508001</v>
      </c>
      <c r="G8" s="131">
        <v>-0.49524922339999999</v>
      </c>
      <c r="H8" s="85">
        <v>18904940.613511998</v>
      </c>
      <c r="I8" s="85">
        <v>32701078.469110001</v>
      </c>
      <c r="J8" s="131">
        <v>-0.42188632609999999</v>
      </c>
    </row>
    <row r="9" spans="1:10">
      <c r="A9" s="53" t="s">
        <v>32</v>
      </c>
      <c r="B9" s="85">
        <v>216617.61801999999</v>
      </c>
      <c r="C9" s="85">
        <v>115791.574032</v>
      </c>
      <c r="D9" s="131">
        <v>0.87075458500000003</v>
      </c>
      <c r="E9" s="85">
        <v>1898518.5231959999</v>
      </c>
      <c r="F9" s="85">
        <v>1666505.063572</v>
      </c>
      <c r="G9" s="131">
        <v>0.13922157499999999</v>
      </c>
      <c r="H9" s="85">
        <v>2881309.5896279998</v>
      </c>
      <c r="I9" s="85">
        <v>2773243.5732700001</v>
      </c>
      <c r="J9" s="131">
        <v>3.8967372899999998E-2</v>
      </c>
    </row>
    <row r="10" spans="1:10">
      <c r="A10" s="53" t="s">
        <v>33</v>
      </c>
      <c r="B10" s="85">
        <v>5073154.1569999997</v>
      </c>
      <c r="C10" s="85">
        <v>5119328.9409999996</v>
      </c>
      <c r="D10" s="131">
        <v>-9.0196947000000006E-3</v>
      </c>
      <c r="E10" s="85">
        <v>32598968.346999999</v>
      </c>
      <c r="F10" s="85">
        <v>31765616.853</v>
      </c>
      <c r="G10" s="131">
        <v>2.6234387299999998E-2</v>
      </c>
      <c r="H10" s="85">
        <v>54874326.766999997</v>
      </c>
      <c r="I10" s="85">
        <v>56229252.855999999</v>
      </c>
      <c r="J10" s="131">
        <v>-2.40964626E-2</v>
      </c>
    </row>
    <row r="11" spans="1:10">
      <c r="A11" s="53" t="s">
        <v>34</v>
      </c>
      <c r="B11" s="85">
        <v>832237.87</v>
      </c>
      <c r="C11" s="85">
        <v>302417.18099999998</v>
      </c>
      <c r="D11" s="131">
        <v>1.7519530049000001</v>
      </c>
      <c r="E11" s="85">
        <v>4844689.5070000002</v>
      </c>
      <c r="F11" s="85">
        <v>2316234.6809999999</v>
      </c>
      <c r="G11" s="131">
        <v>1.0916229028</v>
      </c>
      <c r="H11" s="85">
        <v>7469678.8720000004</v>
      </c>
      <c r="I11" s="85">
        <v>3730059.4849999999</v>
      </c>
      <c r="J11" s="131">
        <v>1.0025629355000001</v>
      </c>
    </row>
    <row r="12" spans="1:10">
      <c r="A12" s="53" t="s">
        <v>35</v>
      </c>
      <c r="B12" s="85">
        <v>0</v>
      </c>
      <c r="C12" s="85">
        <v>-1E-3</v>
      </c>
      <c r="D12" s="131">
        <v>-1</v>
      </c>
      <c r="E12" s="85">
        <v>0</v>
      </c>
      <c r="F12" s="85">
        <v>-1E-3</v>
      </c>
      <c r="G12" s="131">
        <v>-1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7767846.8700000001</v>
      </c>
      <c r="C13" s="85">
        <v>3024733.92</v>
      </c>
      <c r="D13" s="131">
        <v>1.5681091545000001</v>
      </c>
      <c r="E13" s="85">
        <v>31799413.756000001</v>
      </c>
      <c r="F13" s="85">
        <v>15955048.915999999</v>
      </c>
      <c r="G13" s="131">
        <v>0.99306275550000001</v>
      </c>
      <c r="H13" s="85">
        <v>53425175.615999997</v>
      </c>
      <c r="I13" s="85">
        <v>34129774.468000002</v>
      </c>
      <c r="J13" s="131">
        <v>0.56535390139999997</v>
      </c>
    </row>
    <row r="14" spans="1:10">
      <c r="A14" s="53" t="s">
        <v>37</v>
      </c>
      <c r="B14" s="85">
        <v>4381383.8820000002</v>
      </c>
      <c r="C14" s="85">
        <v>4122609.9920000001</v>
      </c>
      <c r="D14" s="131">
        <v>6.2769432599999994E-2</v>
      </c>
      <c r="E14" s="85">
        <v>34508145.266000003</v>
      </c>
      <c r="F14" s="85">
        <v>35096317.700999998</v>
      </c>
      <c r="G14" s="131">
        <v>-1.6758807600000002E-2</v>
      </c>
      <c r="H14" s="85">
        <v>58595802.681000002</v>
      </c>
      <c r="I14" s="85">
        <v>59774908.023999996</v>
      </c>
      <c r="J14" s="131">
        <v>-1.97257575E-2</v>
      </c>
    </row>
    <row r="15" spans="1:10">
      <c r="A15" s="53" t="s">
        <v>38</v>
      </c>
      <c r="B15" s="85">
        <v>3279331.9849999999</v>
      </c>
      <c r="C15" s="85">
        <v>2565079.2650000001</v>
      </c>
      <c r="D15" s="131">
        <v>0.27845249449999998</v>
      </c>
      <c r="E15" s="85">
        <v>16869921.984999999</v>
      </c>
      <c r="F15" s="85">
        <v>12230901.356000001</v>
      </c>
      <c r="G15" s="131">
        <v>0.3792868975</v>
      </c>
      <c r="H15" s="85">
        <v>25142552.820999999</v>
      </c>
      <c r="I15" s="85">
        <v>18235523.116</v>
      </c>
      <c r="J15" s="131">
        <v>0.37876784019999998</v>
      </c>
    </row>
    <row r="16" spans="1:10">
      <c r="A16" s="53" t="s">
        <v>39</v>
      </c>
      <c r="B16" s="85">
        <v>667235.576</v>
      </c>
      <c r="C16" s="85">
        <v>828492.49399999995</v>
      </c>
      <c r="D16" s="131">
        <v>-0.1946389607</v>
      </c>
      <c r="E16" s="85">
        <v>2735498.6979999999</v>
      </c>
      <c r="F16" s="85">
        <v>2992069.969</v>
      </c>
      <c r="G16" s="131">
        <v>-8.5750424800000002E-2</v>
      </c>
      <c r="H16" s="85">
        <v>4448932.4840000002</v>
      </c>
      <c r="I16" s="85">
        <v>4713319.7539999997</v>
      </c>
      <c r="J16" s="131">
        <v>-5.6093641800000003E-2</v>
      </c>
    </row>
    <row r="17" spans="1:74">
      <c r="A17" s="53" t="s">
        <v>40</v>
      </c>
      <c r="B17" s="85">
        <v>408444.97499999998</v>
      </c>
      <c r="C17" s="85">
        <v>351883.60600000003</v>
      </c>
      <c r="D17" s="131">
        <v>0.16073885809999999</v>
      </c>
      <c r="E17" s="85">
        <v>2873997.4709999999</v>
      </c>
      <c r="F17" s="85">
        <v>2603725.73</v>
      </c>
      <c r="G17" s="131">
        <v>0.1038019243</v>
      </c>
      <c r="H17" s="85">
        <v>4979466.9400000004</v>
      </c>
      <c r="I17" s="85">
        <v>4597658.4689999996</v>
      </c>
      <c r="J17" s="131">
        <v>8.30441133E-2</v>
      </c>
    </row>
    <row r="18" spans="1:74">
      <c r="A18" s="53" t="s">
        <v>41</v>
      </c>
      <c r="B18" s="85">
        <v>1052153.912</v>
      </c>
      <c r="C18" s="85">
        <v>2238774.537</v>
      </c>
      <c r="D18" s="131">
        <v>-0.53003132090000005</v>
      </c>
      <c r="E18" s="85">
        <v>12559558.199999999</v>
      </c>
      <c r="F18" s="85">
        <v>15301761.322000001</v>
      </c>
      <c r="G18" s="131">
        <v>-0.17920833189999999</v>
      </c>
      <c r="H18" s="85">
        <v>23294285.401999999</v>
      </c>
      <c r="I18" s="85">
        <v>26897283.752999999</v>
      </c>
      <c r="J18" s="131">
        <v>-0.13395398519999999</v>
      </c>
    </row>
    <row r="19" spans="1:74">
      <c r="A19" s="53" t="s">
        <v>43</v>
      </c>
      <c r="B19" s="85">
        <v>59032.142</v>
      </c>
      <c r="C19" s="85">
        <v>70069.195500000002</v>
      </c>
      <c r="D19" s="131">
        <v>-0.15751648670000001</v>
      </c>
      <c r="E19" s="85">
        <v>462362.72600000002</v>
      </c>
      <c r="F19" s="85">
        <v>426725.93550000002</v>
      </c>
      <c r="G19" s="131">
        <v>8.3512127000000005E-2</v>
      </c>
      <c r="H19" s="85">
        <v>786501.37650000001</v>
      </c>
      <c r="I19" s="85">
        <v>750479.12749999994</v>
      </c>
      <c r="J19" s="131">
        <v>4.7999001800000003E-2</v>
      </c>
    </row>
    <row r="20" spans="1:74">
      <c r="A20" s="53" t="s">
        <v>42</v>
      </c>
      <c r="B20" s="85">
        <v>164320.13399999999</v>
      </c>
      <c r="C20" s="85">
        <v>193168.2555</v>
      </c>
      <c r="D20" s="131">
        <v>-0.1493419373</v>
      </c>
      <c r="E20" s="85">
        <v>1100430.122</v>
      </c>
      <c r="F20" s="85">
        <v>1228569.2625</v>
      </c>
      <c r="G20" s="131">
        <v>-0.10429948429999999</v>
      </c>
      <c r="H20" s="85">
        <v>1982311.8875</v>
      </c>
      <c r="I20" s="85">
        <v>2099864.3445000001</v>
      </c>
      <c r="J20" s="131">
        <v>-5.5980976699999997E-2</v>
      </c>
    </row>
    <row r="21" spans="1:74">
      <c r="A21" s="66" t="s">
        <v>72</v>
      </c>
      <c r="B21" s="86">
        <v>24943215.549856</v>
      </c>
      <c r="C21" s="86">
        <v>21139128.93781</v>
      </c>
      <c r="D21" s="67">
        <v>0.17995474759999999</v>
      </c>
      <c r="E21" s="86">
        <v>153143990.185188</v>
      </c>
      <c r="F21" s="86">
        <v>143163405.12108001</v>
      </c>
      <c r="G21" s="67">
        <v>6.9714638699999998E-2</v>
      </c>
      <c r="H21" s="86">
        <v>256785285.05013999</v>
      </c>
      <c r="I21" s="86">
        <v>246632445.43838</v>
      </c>
      <c r="J21" s="67">
        <v>4.1165871700000002E-2</v>
      </c>
    </row>
    <row r="22" spans="1:74">
      <c r="A22" s="53" t="s">
        <v>73</v>
      </c>
      <c r="B22" s="85">
        <v>-413827.48100000003</v>
      </c>
      <c r="C22" s="85">
        <v>-180990.891856</v>
      </c>
      <c r="D22" s="131">
        <v>1.2864547313000001</v>
      </c>
      <c r="E22" s="85">
        <v>-3244618.6427500001</v>
      </c>
      <c r="F22" s="85">
        <v>-2805186.7719820002</v>
      </c>
      <c r="G22" s="131">
        <v>0.15664977290000001</v>
      </c>
      <c r="H22" s="85">
        <v>-4757310.6764979996</v>
      </c>
      <c r="I22" s="85">
        <v>-4477406.1182700004</v>
      </c>
      <c r="J22" s="131">
        <v>6.2514891599999997E-2</v>
      </c>
    </row>
    <row r="23" spans="1:74">
      <c r="A23" s="53" t="s">
        <v>44</v>
      </c>
      <c r="B23" s="85">
        <v>-67033.138000000006</v>
      </c>
      <c r="C23" s="85">
        <v>-45879.220999999998</v>
      </c>
      <c r="D23" s="131">
        <v>0.46107838229999998</v>
      </c>
      <c r="E23" s="85">
        <v>-257297.43900000001</v>
      </c>
      <c r="F23" s="85">
        <v>-713580.19299999997</v>
      </c>
      <c r="G23" s="131">
        <v>-0.63942743710000005</v>
      </c>
      <c r="H23" s="85">
        <v>-433946.21299999999</v>
      </c>
      <c r="I23" s="85">
        <v>-1353103.834</v>
      </c>
      <c r="J23" s="131">
        <v>-0.67929570360000002</v>
      </c>
    </row>
    <row r="24" spans="1:74">
      <c r="A24" s="53" t="s">
        <v>74</v>
      </c>
      <c r="B24" s="85">
        <v>-2422688.003</v>
      </c>
      <c r="C24" s="85">
        <v>647482.12699999998</v>
      </c>
      <c r="D24" s="131">
        <v>-4.7417063760999998</v>
      </c>
      <c r="E24" s="85">
        <v>-9310335.4800000004</v>
      </c>
      <c r="F24" s="85">
        <v>2428205.3339999998</v>
      </c>
      <c r="G24" s="131">
        <v>-4.8342455432999998</v>
      </c>
      <c r="H24" s="85">
        <v>-10843549.617000001</v>
      </c>
      <c r="I24" s="85">
        <v>1961691.135</v>
      </c>
      <c r="J24" s="131">
        <v>-6.5276538817</v>
      </c>
    </row>
    <row r="25" spans="1:74">
      <c r="A25" s="66" t="s">
        <v>75</v>
      </c>
      <c r="B25" s="86">
        <v>22039666.927855998</v>
      </c>
      <c r="C25" s="86">
        <v>21559740.951954</v>
      </c>
      <c r="D25" s="67">
        <v>2.22602849E-2</v>
      </c>
      <c r="E25" s="86">
        <v>140331738.623438</v>
      </c>
      <c r="F25" s="86">
        <v>142072843.490098</v>
      </c>
      <c r="G25" s="67">
        <v>-1.22550153E-2</v>
      </c>
      <c r="H25" s="86">
        <v>240750478.54364201</v>
      </c>
      <c r="I25" s="86">
        <v>242763626.62110999</v>
      </c>
      <c r="J25" s="67">
        <v>-8.2926265000000006E-3</v>
      </c>
    </row>
    <row r="26" spans="1:74">
      <c r="A26"/>
      <c r="B26"/>
      <c r="C26"/>
      <c r="D26"/>
      <c r="E26"/>
      <c r="F26"/>
      <c r="G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135</v>
      </c>
      <c r="B33" s="123" t="s">
        <v>136</v>
      </c>
      <c r="C33" s="127">
        <v>-1.7659999999999999E-2</v>
      </c>
      <c r="D33" s="127">
        <v>-3.98E-3</v>
      </c>
      <c r="E33" s="127">
        <v>-1.89E-2</v>
      </c>
      <c r="F33" s="127">
        <v>5.2199999999999998E-3</v>
      </c>
      <c r="G33" s="127">
        <v>4.4159999999999998E-2</v>
      </c>
      <c r="H33" s="127">
        <v>1.2E-4</v>
      </c>
      <c r="I33" s="127">
        <v>-7.1000000000000002E-4</v>
      </c>
      <c r="J33" s="127">
        <v>4.4749999999999998E-2</v>
      </c>
      <c r="K33" s="127">
        <v>1.55E-2</v>
      </c>
      <c r="L33" s="127">
        <v>-6.9999999999999994E-5</v>
      </c>
      <c r="M33" s="127">
        <v>-1.1999999999999999E-3</v>
      </c>
      <c r="N33" s="127">
        <v>1.677E-2</v>
      </c>
      <c r="O33" s="65" t="str">
        <f t="shared" ref="O33:O45" si="0">MID(UPPER(TEXT(A33,"mmm")),1,1)</f>
        <v>J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138</v>
      </c>
      <c r="B34" s="123" t="s">
        <v>139</v>
      </c>
      <c r="C34" s="127">
        <v>-4.4900000000000001E-3</v>
      </c>
      <c r="D34" s="127">
        <v>4.2100000000000002E-3</v>
      </c>
      <c r="E34" s="127">
        <v>-8.6300000000000005E-3</v>
      </c>
      <c r="F34" s="127">
        <v>-6.9999999999999994E-5</v>
      </c>
      <c r="G34" s="127">
        <v>3.7719999999999997E-2</v>
      </c>
      <c r="H34" s="127">
        <v>7.9000000000000001E-4</v>
      </c>
      <c r="I34" s="127">
        <v>-1.97E-3</v>
      </c>
      <c r="J34" s="127">
        <v>3.8899999999999997E-2</v>
      </c>
      <c r="K34" s="127">
        <v>1.695E-2</v>
      </c>
      <c r="L34" s="127">
        <v>2.2000000000000001E-4</v>
      </c>
      <c r="M34" s="127">
        <v>-2.5699999999999998E-3</v>
      </c>
      <c r="N34" s="127">
        <v>1.9300000000000001E-2</v>
      </c>
      <c r="O34" s="65" t="str">
        <f t="shared" si="0"/>
        <v>A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140</v>
      </c>
      <c r="B35" s="123" t="s">
        <v>141</v>
      </c>
      <c r="C35" s="127">
        <v>1.6320000000000001E-2</v>
      </c>
      <c r="D35" s="127">
        <v>1.48E-3</v>
      </c>
      <c r="E35" s="127">
        <v>-3.0699999999999998E-3</v>
      </c>
      <c r="F35" s="127">
        <v>1.7909999999999999E-2</v>
      </c>
      <c r="G35" s="127">
        <v>3.5369999999999999E-2</v>
      </c>
      <c r="H35" s="127">
        <v>8.4000000000000003E-4</v>
      </c>
      <c r="I35" s="127">
        <v>-2.0799999999999998E-3</v>
      </c>
      <c r="J35" s="127">
        <v>3.6609999999999997E-2</v>
      </c>
      <c r="K35" s="127">
        <v>2.068E-2</v>
      </c>
      <c r="L35" s="127">
        <v>-3.2000000000000003E-4</v>
      </c>
      <c r="M35" s="127">
        <v>-3.2200000000000002E-3</v>
      </c>
      <c r="N35" s="127">
        <v>2.4219999999999998E-2</v>
      </c>
      <c r="O35" s="65" t="str">
        <f t="shared" si="0"/>
        <v>S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142</v>
      </c>
      <c r="B36" s="123" t="s">
        <v>143</v>
      </c>
      <c r="C36" s="127">
        <v>-3.2390000000000002E-2</v>
      </c>
      <c r="D36" s="127">
        <v>-1.0970000000000001E-2</v>
      </c>
      <c r="E36" s="127">
        <v>1.0200000000000001E-3</v>
      </c>
      <c r="F36" s="127">
        <v>-2.2440000000000002E-2</v>
      </c>
      <c r="G36" s="127">
        <v>2.8580000000000001E-2</v>
      </c>
      <c r="H36" s="127">
        <v>-3.8000000000000002E-4</v>
      </c>
      <c r="I36" s="127">
        <v>-1.49E-3</v>
      </c>
      <c r="J36" s="127">
        <v>3.0450000000000001E-2</v>
      </c>
      <c r="K36" s="127">
        <v>2.0310000000000002E-2</v>
      </c>
      <c r="L36" s="127">
        <v>-3.2000000000000003E-4</v>
      </c>
      <c r="M36" s="127">
        <v>-2.15E-3</v>
      </c>
      <c r="N36" s="127">
        <v>2.2780000000000002E-2</v>
      </c>
      <c r="O36" s="65" t="str">
        <f t="shared" si="0"/>
        <v>O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144</v>
      </c>
      <c r="B37" s="123" t="s">
        <v>145</v>
      </c>
      <c r="C37" s="127">
        <v>3.1739999999999997E-2</v>
      </c>
      <c r="D37" s="127">
        <v>4.8000000000000001E-4</v>
      </c>
      <c r="E37" s="127">
        <v>2.579E-2</v>
      </c>
      <c r="F37" s="127">
        <v>5.47E-3</v>
      </c>
      <c r="G37" s="127">
        <v>2.887E-2</v>
      </c>
      <c r="H37" s="127">
        <v>-2.9999999999999997E-4</v>
      </c>
      <c r="I37" s="127">
        <v>1.0499999999999999E-3</v>
      </c>
      <c r="J37" s="127">
        <v>2.8119999999999999E-2</v>
      </c>
      <c r="K37" s="127">
        <v>2.7990000000000001E-2</v>
      </c>
      <c r="L37" s="127">
        <v>-3.1E-4</v>
      </c>
      <c r="M37" s="127">
        <v>2.1800000000000001E-3</v>
      </c>
      <c r="N37" s="127">
        <v>2.6120000000000001E-2</v>
      </c>
      <c r="O37" s="65" t="str">
        <f t="shared" si="0"/>
        <v>N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146</v>
      </c>
      <c r="B38" s="123" t="s">
        <v>147</v>
      </c>
      <c r="C38" s="127">
        <v>-2.2700000000000001E-2</v>
      </c>
      <c r="D38" s="127">
        <v>9.0799999999999995E-3</v>
      </c>
      <c r="E38" s="127">
        <v>-1.4489999999999999E-2</v>
      </c>
      <c r="F38" s="127">
        <v>-1.729E-2</v>
      </c>
      <c r="G38" s="127">
        <v>2.4230000000000002E-2</v>
      </c>
      <c r="H38" s="127">
        <v>7.6000000000000004E-4</v>
      </c>
      <c r="I38" s="127">
        <v>-4.0999999999999999E-4</v>
      </c>
      <c r="J38" s="127">
        <v>2.3879999999999998E-2</v>
      </c>
      <c r="K38" s="127">
        <v>2.4230000000000002E-2</v>
      </c>
      <c r="L38" s="127">
        <v>7.6000000000000004E-4</v>
      </c>
      <c r="M38" s="127">
        <v>-4.0999999999999999E-4</v>
      </c>
      <c r="N38" s="127">
        <v>2.3879999999999998E-2</v>
      </c>
      <c r="O38" s="65" t="str">
        <f t="shared" si="0"/>
        <v>D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148</v>
      </c>
      <c r="B39" s="123" t="s">
        <v>149</v>
      </c>
      <c r="C39" s="127">
        <v>-5.5910000000000001E-2</v>
      </c>
      <c r="D39" s="127">
        <v>6.4999999999999997E-3</v>
      </c>
      <c r="E39" s="127">
        <v>-2.5930000000000002E-2</v>
      </c>
      <c r="F39" s="127">
        <v>-3.6479999999999999E-2</v>
      </c>
      <c r="G39" s="127">
        <v>-5.5910000000000001E-2</v>
      </c>
      <c r="H39" s="127">
        <v>6.4999999999999997E-3</v>
      </c>
      <c r="I39" s="127">
        <v>-2.5930000000000002E-2</v>
      </c>
      <c r="J39" s="127">
        <v>-3.6479999999999999E-2</v>
      </c>
      <c r="K39" s="127">
        <v>1.8100000000000002E-2</v>
      </c>
      <c r="L39" s="127">
        <v>2.96E-3</v>
      </c>
      <c r="M39" s="127">
        <v>-4.7200000000000002E-3</v>
      </c>
      <c r="N39" s="127">
        <v>1.9859999999999999E-2</v>
      </c>
      <c r="O39" s="65" t="str">
        <f t="shared" si="0"/>
        <v>E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150</v>
      </c>
      <c r="B40" s="123" t="s">
        <v>152</v>
      </c>
      <c r="C40" s="127">
        <v>-8.0599999999999995E-3</v>
      </c>
      <c r="D40" s="127">
        <v>-8.8000000000000003E-4</v>
      </c>
      <c r="E40" s="127">
        <v>-4.3800000000000002E-3</v>
      </c>
      <c r="F40" s="127">
        <v>-2.8E-3</v>
      </c>
      <c r="G40" s="127">
        <v>-3.4000000000000002E-2</v>
      </c>
      <c r="H40" s="127">
        <v>3.63E-3</v>
      </c>
      <c r="I40" s="127">
        <v>-1.6400000000000001E-2</v>
      </c>
      <c r="J40" s="127">
        <v>-2.1229999999999999E-2</v>
      </c>
      <c r="K40" s="127">
        <v>2.0140000000000002E-2</v>
      </c>
      <c r="L40" s="127">
        <v>2.63E-3</v>
      </c>
      <c r="M40" s="127">
        <v>-6.4099999999999999E-3</v>
      </c>
      <c r="N40" s="127">
        <v>2.392E-2</v>
      </c>
      <c r="O40" s="65" t="str">
        <f t="shared" si="0"/>
        <v>F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153</v>
      </c>
      <c r="B41" s="123" t="s">
        <v>154</v>
      </c>
      <c r="C41" s="127">
        <v>-2.256E-2</v>
      </c>
      <c r="D41" s="127">
        <v>6.4999999999999997E-3</v>
      </c>
      <c r="E41" s="127">
        <v>1.281E-2</v>
      </c>
      <c r="F41" s="127">
        <v>-4.1869999999999997E-2</v>
      </c>
      <c r="G41" s="127">
        <v>-3.022E-2</v>
      </c>
      <c r="H41" s="127">
        <v>4.6100000000000004E-3</v>
      </c>
      <c r="I41" s="127">
        <v>-6.6100000000000004E-3</v>
      </c>
      <c r="J41" s="127">
        <v>-2.8219999999999999E-2</v>
      </c>
      <c r="K41" s="127">
        <v>1.4160000000000001E-2</v>
      </c>
      <c r="L41" s="127">
        <v>2.5999999999999999E-3</v>
      </c>
      <c r="M41" s="127">
        <v>-5.47E-3</v>
      </c>
      <c r="N41" s="127">
        <v>1.703E-2</v>
      </c>
      <c r="O41" s="65" t="str">
        <f t="shared" si="0"/>
        <v>M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155</v>
      </c>
      <c r="B42" s="123" t="s">
        <v>156</v>
      </c>
      <c r="C42" s="127">
        <v>-2.606E-2</v>
      </c>
      <c r="D42" s="127">
        <v>-5.7499999999999999E-3</v>
      </c>
      <c r="E42" s="127">
        <v>1.2869999999999999E-2</v>
      </c>
      <c r="F42" s="127">
        <v>-3.3180000000000001E-2</v>
      </c>
      <c r="G42" s="127">
        <v>-2.9250000000000002E-2</v>
      </c>
      <c r="H42" s="127">
        <v>2.1900000000000001E-3</v>
      </c>
      <c r="I42" s="127">
        <v>-1.97E-3</v>
      </c>
      <c r="J42" s="127">
        <v>-2.947E-2</v>
      </c>
      <c r="K42" s="127">
        <v>4.6999999999999999E-4</v>
      </c>
      <c r="L42" s="127">
        <v>1.74E-3</v>
      </c>
      <c r="M42" s="127">
        <v>-3.8700000000000002E-3</v>
      </c>
      <c r="N42" s="127">
        <v>2.5999999999999999E-3</v>
      </c>
      <c r="O42" s="65" t="str">
        <f t="shared" si="0"/>
        <v>A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157</v>
      </c>
      <c r="B43" s="123" t="s">
        <v>158</v>
      </c>
      <c r="C43" s="127">
        <v>-9.6600000000000002E-3</v>
      </c>
      <c r="D43" s="127">
        <v>5.3899999999999998E-3</v>
      </c>
      <c r="E43" s="127">
        <v>2.0670000000000001E-2</v>
      </c>
      <c r="F43" s="127">
        <v>-3.5720000000000002E-2</v>
      </c>
      <c r="G43" s="127">
        <v>-2.5510000000000001E-2</v>
      </c>
      <c r="H43" s="127">
        <v>2.7899999999999999E-3</v>
      </c>
      <c r="I43" s="127">
        <v>2.3700000000000001E-3</v>
      </c>
      <c r="J43" s="127">
        <v>-3.0669999999999999E-2</v>
      </c>
      <c r="K43" s="127">
        <v>-8.2799999999999992E-3</v>
      </c>
      <c r="L43" s="127">
        <v>1.73E-3</v>
      </c>
      <c r="M43" s="127">
        <v>-4.0999999999999999E-4</v>
      </c>
      <c r="N43" s="127">
        <v>-9.5999999999999992E-3</v>
      </c>
      <c r="O43" s="65" t="str">
        <f t="shared" si="0"/>
        <v>M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159</v>
      </c>
      <c r="B44" s="123" t="s">
        <v>160</v>
      </c>
      <c r="C44" s="127">
        <v>1.8020000000000001E-2</v>
      </c>
      <c r="D44" s="127">
        <v>-1.23E-3</v>
      </c>
      <c r="E44" s="127">
        <v>2.6769999999999999E-2</v>
      </c>
      <c r="F44" s="127">
        <v>-7.5199999999999998E-3</v>
      </c>
      <c r="G44" s="127">
        <v>-1.8429999999999998E-2</v>
      </c>
      <c r="H44" s="127">
        <v>2.1800000000000001E-3</v>
      </c>
      <c r="I44" s="127">
        <v>6.3499999999999997E-3</v>
      </c>
      <c r="J44" s="127">
        <v>-2.6960000000000001E-2</v>
      </c>
      <c r="K44" s="127">
        <v>-1.1849999999999999E-2</v>
      </c>
      <c r="L44" s="127">
        <v>1.2700000000000001E-3</v>
      </c>
      <c r="M44" s="127">
        <v>1.56E-3</v>
      </c>
      <c r="N44" s="127">
        <v>-1.468E-2</v>
      </c>
      <c r="O44" s="65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161</v>
      </c>
      <c r="B45" s="123" t="s">
        <v>162</v>
      </c>
      <c r="C45" s="127">
        <v>2.2259999999999999E-2</v>
      </c>
      <c r="D45" s="127">
        <v>-8.8699999999999994E-3</v>
      </c>
      <c r="E45" s="127">
        <v>4.2200000000000001E-2</v>
      </c>
      <c r="F45" s="127">
        <v>-1.107E-2</v>
      </c>
      <c r="G45" s="127">
        <v>-1.226E-2</v>
      </c>
      <c r="H45" s="127">
        <v>5.5999999999999995E-4</v>
      </c>
      <c r="I45" s="127">
        <v>1.1809999999999999E-2</v>
      </c>
      <c r="J45" s="127">
        <v>-2.4629999999999999E-2</v>
      </c>
      <c r="K45" s="127">
        <v>-8.2900000000000005E-3</v>
      </c>
      <c r="L45" s="127">
        <v>8.8999999999999995E-4</v>
      </c>
      <c r="M45" s="127">
        <v>6.94E-3</v>
      </c>
      <c r="N45" s="127">
        <v>-1.6119999999999999E-2</v>
      </c>
      <c r="O45" s="65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166</v>
      </c>
      <c r="B52" s="54">
        <v>28.920999999999999</v>
      </c>
      <c r="C52" s="54">
        <v>22.170999999999999</v>
      </c>
      <c r="D52" s="54">
        <v>15.420999999999999</v>
      </c>
      <c r="E52" s="54">
        <v>23.402000000000001</v>
      </c>
      <c r="F52" s="55">
        <v>1</v>
      </c>
      <c r="G52" s="54">
        <v>28.095210526300001</v>
      </c>
      <c r="H52" s="54">
        <v>17.772842105300001</v>
      </c>
      <c r="I52" s="126"/>
    </row>
    <row r="53" spans="1:9">
      <c r="A53" s="53" t="s">
        <v>167</v>
      </c>
      <c r="B53" s="54">
        <v>30.158000000000001</v>
      </c>
      <c r="C53" s="54">
        <v>24.05</v>
      </c>
      <c r="D53" s="54">
        <v>17.942</v>
      </c>
      <c r="E53" s="54">
        <v>23.984000000000002</v>
      </c>
      <c r="F53" s="55">
        <v>2</v>
      </c>
      <c r="G53" s="54">
        <v>28.2860526316</v>
      </c>
      <c r="H53" s="54">
        <v>17.563105263200001</v>
      </c>
      <c r="I53" s="126"/>
    </row>
    <row r="54" spans="1:9">
      <c r="A54" s="53" t="s">
        <v>168</v>
      </c>
      <c r="B54" s="54">
        <v>29.17</v>
      </c>
      <c r="C54" s="54">
        <v>24.369</v>
      </c>
      <c r="D54" s="54">
        <v>19.568999999999999</v>
      </c>
      <c r="E54" s="54">
        <v>24.43</v>
      </c>
      <c r="F54" s="55">
        <v>3</v>
      </c>
      <c r="G54" s="54">
        <v>28.889894736799999</v>
      </c>
      <c r="H54" s="54">
        <v>17.916421052600001</v>
      </c>
      <c r="I54" s="126"/>
    </row>
    <row r="55" spans="1:9">
      <c r="A55" s="53" t="s">
        <v>169</v>
      </c>
      <c r="B55" s="54">
        <v>29.812999999999999</v>
      </c>
      <c r="C55" s="54">
        <v>24.349</v>
      </c>
      <c r="D55" s="54">
        <v>18.884</v>
      </c>
      <c r="E55" s="54">
        <v>24.710999999999999</v>
      </c>
      <c r="F55" s="55">
        <v>4</v>
      </c>
      <c r="G55" s="54">
        <v>29.316842105300001</v>
      </c>
      <c r="H55" s="54">
        <v>18.101052631600002</v>
      </c>
      <c r="I55" s="126"/>
    </row>
    <row r="56" spans="1:9">
      <c r="A56" s="53" t="s">
        <v>170</v>
      </c>
      <c r="B56" s="54">
        <v>30.506</v>
      </c>
      <c r="C56" s="54">
        <v>25.074999999999999</v>
      </c>
      <c r="D56" s="54">
        <v>19.643999999999998</v>
      </c>
      <c r="E56" s="54">
        <v>24.863</v>
      </c>
      <c r="F56" s="55">
        <v>5</v>
      </c>
      <c r="G56" s="54">
        <v>29.0659473684</v>
      </c>
      <c r="H56" s="54">
        <v>18.235105263200001</v>
      </c>
      <c r="I56" s="126"/>
    </row>
    <row r="57" spans="1:9">
      <c r="A57" s="53" t="s">
        <v>171</v>
      </c>
      <c r="B57" s="54">
        <v>28.952000000000002</v>
      </c>
      <c r="C57" s="54">
        <v>24.210999999999999</v>
      </c>
      <c r="D57" s="54">
        <v>19.469000000000001</v>
      </c>
      <c r="E57" s="54">
        <v>23.074999999999999</v>
      </c>
      <c r="F57" s="55">
        <v>6</v>
      </c>
      <c r="G57" s="54">
        <v>29.042315789500002</v>
      </c>
      <c r="H57" s="54">
        <v>18.4502631579</v>
      </c>
      <c r="I57" s="126"/>
    </row>
    <row r="58" spans="1:9">
      <c r="A58" s="53" t="s">
        <v>172</v>
      </c>
      <c r="B58" s="54">
        <v>30.361999999999998</v>
      </c>
      <c r="C58" s="54">
        <v>24.303999999999998</v>
      </c>
      <c r="D58" s="54">
        <v>18.247</v>
      </c>
      <c r="E58" s="54">
        <v>21.853000000000002</v>
      </c>
      <c r="F58" s="55">
        <v>7</v>
      </c>
      <c r="G58" s="54">
        <v>29.047947368399999</v>
      </c>
      <c r="H58" s="54">
        <v>18.045999999999999</v>
      </c>
      <c r="I58" s="126"/>
    </row>
    <row r="59" spans="1:9">
      <c r="A59" s="53" t="s">
        <v>173</v>
      </c>
      <c r="B59" s="54">
        <v>31.562000000000001</v>
      </c>
      <c r="C59" s="54">
        <v>25.19</v>
      </c>
      <c r="D59" s="54">
        <v>18.818999999999999</v>
      </c>
      <c r="E59" s="54">
        <v>21.658000000000001</v>
      </c>
      <c r="F59" s="55">
        <v>8</v>
      </c>
      <c r="G59" s="54">
        <v>29.144421052599998</v>
      </c>
      <c r="H59" s="54">
        <v>18.260473684200001</v>
      </c>
      <c r="I59" s="126"/>
    </row>
    <row r="60" spans="1:9">
      <c r="A60" s="53" t="s">
        <v>174</v>
      </c>
      <c r="B60" s="54">
        <v>33.191000000000003</v>
      </c>
      <c r="C60" s="54">
        <v>26.268000000000001</v>
      </c>
      <c r="D60" s="54">
        <v>19.344999999999999</v>
      </c>
      <c r="E60" s="54">
        <v>23.486999999999998</v>
      </c>
      <c r="F60" s="55">
        <v>9</v>
      </c>
      <c r="G60" s="54">
        <v>29.2631052632</v>
      </c>
      <c r="H60" s="54">
        <v>18.273578947400001</v>
      </c>
      <c r="I60" s="126"/>
    </row>
    <row r="61" spans="1:9">
      <c r="A61" s="53" t="s">
        <v>175</v>
      </c>
      <c r="B61" s="54">
        <v>33.555</v>
      </c>
      <c r="C61" s="54">
        <v>26.66</v>
      </c>
      <c r="D61" s="54">
        <v>19.765999999999998</v>
      </c>
      <c r="E61" s="54">
        <v>25.125</v>
      </c>
      <c r="F61" s="55">
        <v>10</v>
      </c>
      <c r="G61" s="54">
        <v>29.643526315799999</v>
      </c>
      <c r="H61" s="54">
        <v>18.178736842100001</v>
      </c>
      <c r="I61" s="126"/>
    </row>
    <row r="62" spans="1:9">
      <c r="A62" s="53" t="s">
        <v>176</v>
      </c>
      <c r="B62" s="54">
        <v>33.911999999999999</v>
      </c>
      <c r="C62" s="54">
        <v>27.143999999999998</v>
      </c>
      <c r="D62" s="54">
        <v>20.376999999999999</v>
      </c>
      <c r="E62" s="54">
        <v>25.606999999999999</v>
      </c>
      <c r="F62" s="55">
        <v>11</v>
      </c>
      <c r="G62" s="54">
        <v>29.7487894737</v>
      </c>
      <c r="H62" s="54">
        <v>18.454263157900002</v>
      </c>
      <c r="I62" s="126"/>
    </row>
    <row r="63" spans="1:9">
      <c r="A63" s="53" t="s">
        <v>177</v>
      </c>
      <c r="B63" s="54">
        <v>35.335999999999999</v>
      </c>
      <c r="C63" s="54">
        <v>28.161000000000001</v>
      </c>
      <c r="D63" s="54">
        <v>20.984999999999999</v>
      </c>
      <c r="E63" s="54">
        <v>23.48</v>
      </c>
      <c r="F63" s="55">
        <v>12</v>
      </c>
      <c r="G63" s="54">
        <v>29.6992105263</v>
      </c>
      <c r="H63" s="54">
        <v>18.447105263200001</v>
      </c>
      <c r="I63" s="126"/>
    </row>
    <row r="64" spans="1:9">
      <c r="A64" s="53" t="s">
        <v>178</v>
      </c>
      <c r="B64" s="54">
        <v>36.844999999999999</v>
      </c>
      <c r="C64" s="54">
        <v>29.183</v>
      </c>
      <c r="D64" s="54">
        <v>21.521000000000001</v>
      </c>
      <c r="E64" s="54">
        <v>21.242999999999999</v>
      </c>
      <c r="F64" s="55">
        <v>13</v>
      </c>
      <c r="G64" s="54">
        <v>29.623263157899999</v>
      </c>
      <c r="H64" s="54">
        <v>18.227736842100001</v>
      </c>
      <c r="I64" s="126"/>
    </row>
    <row r="65" spans="1:9">
      <c r="A65" s="53" t="s">
        <v>179</v>
      </c>
      <c r="B65" s="54">
        <v>36.435000000000002</v>
      </c>
      <c r="C65" s="54">
        <v>29.219000000000001</v>
      </c>
      <c r="D65" s="54">
        <v>22.004000000000001</v>
      </c>
      <c r="E65" s="54">
        <v>21.690999999999999</v>
      </c>
      <c r="F65" s="55">
        <v>14</v>
      </c>
      <c r="G65" s="54">
        <v>29.219315789500001</v>
      </c>
      <c r="H65" s="54">
        <v>18.425526315799999</v>
      </c>
      <c r="I65" s="126"/>
    </row>
    <row r="66" spans="1:9">
      <c r="A66" s="53" t="s">
        <v>180</v>
      </c>
      <c r="B66" s="54">
        <v>36.332000000000001</v>
      </c>
      <c r="C66" s="54">
        <v>28.975999999999999</v>
      </c>
      <c r="D66" s="54">
        <v>21.62</v>
      </c>
      <c r="E66" s="54">
        <v>22.728000000000002</v>
      </c>
      <c r="F66" s="55">
        <v>15</v>
      </c>
      <c r="G66" s="54">
        <v>29.824578947399999</v>
      </c>
      <c r="H66" s="54">
        <v>18.246315789499999</v>
      </c>
      <c r="I66" s="126"/>
    </row>
    <row r="67" spans="1:9">
      <c r="A67" s="53" t="s">
        <v>181</v>
      </c>
      <c r="B67" s="54">
        <v>36.451000000000001</v>
      </c>
      <c r="C67" s="54">
        <v>29.326000000000001</v>
      </c>
      <c r="D67" s="54">
        <v>22.202000000000002</v>
      </c>
      <c r="E67" s="54">
        <v>24.161999999999999</v>
      </c>
      <c r="F67" s="55">
        <v>16</v>
      </c>
      <c r="G67" s="54">
        <v>30.0034210526</v>
      </c>
      <c r="H67" s="54">
        <v>18.340368421099999</v>
      </c>
      <c r="I67" s="126"/>
    </row>
    <row r="68" spans="1:9">
      <c r="A68" s="53" t="s">
        <v>182</v>
      </c>
      <c r="B68" s="54">
        <v>36.622999999999998</v>
      </c>
      <c r="C68" s="54">
        <v>29.513999999999999</v>
      </c>
      <c r="D68" s="54">
        <v>22.405000000000001</v>
      </c>
      <c r="E68" s="54">
        <v>25.286999999999999</v>
      </c>
      <c r="F68" s="55">
        <v>17</v>
      </c>
      <c r="G68" s="54">
        <v>30.429315789499999</v>
      </c>
      <c r="H68" s="54">
        <v>18.785631578899999</v>
      </c>
      <c r="I68" s="126"/>
    </row>
    <row r="69" spans="1:9">
      <c r="A69" s="53" t="s">
        <v>183</v>
      </c>
      <c r="B69" s="54">
        <v>35.628999999999998</v>
      </c>
      <c r="C69" s="54">
        <v>28.689</v>
      </c>
      <c r="D69" s="54">
        <v>21.748999999999999</v>
      </c>
      <c r="E69" s="54">
        <v>25.338000000000001</v>
      </c>
      <c r="F69" s="55">
        <v>18</v>
      </c>
      <c r="G69" s="54">
        <v>30.702999999999999</v>
      </c>
      <c r="H69" s="54">
        <v>18.7928421053</v>
      </c>
      <c r="I69" s="126"/>
    </row>
    <row r="70" spans="1:9">
      <c r="A70" s="53" t="s">
        <v>184</v>
      </c>
      <c r="B70" s="54">
        <v>34.328000000000003</v>
      </c>
      <c r="C70" s="54">
        <v>27.707999999999998</v>
      </c>
      <c r="D70" s="54">
        <v>21.087</v>
      </c>
      <c r="E70" s="54">
        <v>25.51</v>
      </c>
      <c r="F70" s="55">
        <v>19</v>
      </c>
      <c r="G70" s="54">
        <v>30.660105263199998</v>
      </c>
      <c r="H70" s="54">
        <v>18.975315789500002</v>
      </c>
      <c r="I70" s="126"/>
    </row>
    <row r="71" spans="1:9">
      <c r="A71" s="53" t="s">
        <v>185</v>
      </c>
      <c r="B71" s="54">
        <v>35.238999999999997</v>
      </c>
      <c r="C71" s="54">
        <v>28.065999999999999</v>
      </c>
      <c r="D71" s="54">
        <v>20.893999999999998</v>
      </c>
      <c r="E71" s="54">
        <v>25.423999999999999</v>
      </c>
      <c r="F71" s="55">
        <v>20</v>
      </c>
      <c r="G71" s="54">
        <v>30.1352105263</v>
      </c>
      <c r="H71" s="54">
        <v>19.236315789500001</v>
      </c>
      <c r="I71" s="126"/>
    </row>
    <row r="72" spans="1:9">
      <c r="A72" s="53" t="s">
        <v>186</v>
      </c>
      <c r="B72" s="54">
        <v>36.061999999999998</v>
      </c>
      <c r="C72" s="54">
        <v>28.972000000000001</v>
      </c>
      <c r="D72" s="54">
        <v>21.882000000000001</v>
      </c>
      <c r="E72" s="54">
        <v>25.798999999999999</v>
      </c>
      <c r="F72" s="55">
        <v>21</v>
      </c>
      <c r="G72" s="54">
        <v>30.264894736799999</v>
      </c>
      <c r="H72" s="54">
        <v>19.149631578899999</v>
      </c>
      <c r="I72" s="126"/>
    </row>
    <row r="73" spans="1:9">
      <c r="A73" s="53" t="s">
        <v>187</v>
      </c>
      <c r="B73" s="54">
        <v>36.11</v>
      </c>
      <c r="C73" s="54">
        <v>29.353999999999999</v>
      </c>
      <c r="D73" s="54">
        <v>22.597000000000001</v>
      </c>
      <c r="E73" s="54">
        <v>26.417000000000002</v>
      </c>
      <c r="F73" s="55">
        <v>22</v>
      </c>
      <c r="G73" s="54">
        <v>30.0105263158</v>
      </c>
      <c r="H73" s="54">
        <v>19.009947368399999</v>
      </c>
      <c r="I73" s="126"/>
    </row>
    <row r="74" spans="1:9">
      <c r="A74" s="53" t="s">
        <v>188</v>
      </c>
      <c r="B74" s="54">
        <v>36.671999999999997</v>
      </c>
      <c r="C74" s="54">
        <v>29.712</v>
      </c>
      <c r="D74" s="54">
        <v>22.753</v>
      </c>
      <c r="E74" s="54">
        <v>25.584</v>
      </c>
      <c r="F74" s="55">
        <v>23</v>
      </c>
      <c r="G74" s="54">
        <v>30.635789473700001</v>
      </c>
      <c r="H74" s="54">
        <v>19.252315789499999</v>
      </c>
      <c r="I74" s="126"/>
    </row>
    <row r="75" spans="1:9">
      <c r="A75" s="53" t="s">
        <v>189</v>
      </c>
      <c r="B75" s="54">
        <v>35.417999999999999</v>
      </c>
      <c r="C75" s="54">
        <v>27.751000000000001</v>
      </c>
      <c r="D75" s="54">
        <v>20.084</v>
      </c>
      <c r="E75" s="54">
        <v>24.449000000000002</v>
      </c>
      <c r="F75" s="55">
        <v>24</v>
      </c>
      <c r="G75" s="54">
        <v>30.460631578899999</v>
      </c>
      <c r="H75" s="54">
        <v>19.261105263200001</v>
      </c>
      <c r="I75" s="126"/>
    </row>
    <row r="76" spans="1:9">
      <c r="A76" s="53" t="s">
        <v>190</v>
      </c>
      <c r="B76" s="54">
        <v>33.837000000000003</v>
      </c>
      <c r="C76" s="54">
        <v>27.728999999999999</v>
      </c>
      <c r="D76" s="54">
        <v>21.620999999999999</v>
      </c>
      <c r="E76" s="54">
        <v>24.135000000000002</v>
      </c>
      <c r="F76" s="55">
        <v>25</v>
      </c>
      <c r="G76" s="54">
        <v>30.5913684211</v>
      </c>
      <c r="H76" s="54">
        <v>19.352210526299999</v>
      </c>
      <c r="I76" s="126"/>
    </row>
    <row r="77" spans="1:9">
      <c r="A77" s="53" t="s">
        <v>191</v>
      </c>
      <c r="B77" s="54">
        <v>31.92</v>
      </c>
      <c r="C77" s="54">
        <v>26.209</v>
      </c>
      <c r="D77" s="54">
        <v>20.498000000000001</v>
      </c>
      <c r="E77" s="54">
        <v>23.346</v>
      </c>
      <c r="F77" s="55">
        <v>26</v>
      </c>
      <c r="G77" s="54">
        <v>30.470105263200001</v>
      </c>
      <c r="H77" s="54">
        <v>19.3090526316</v>
      </c>
      <c r="I77" s="126"/>
    </row>
    <row r="78" spans="1:9">
      <c r="A78" s="53" t="s">
        <v>192</v>
      </c>
      <c r="B78" s="54">
        <v>30.972000000000001</v>
      </c>
      <c r="C78" s="54">
        <v>25.571999999999999</v>
      </c>
      <c r="D78" s="54">
        <v>20.172999999999998</v>
      </c>
      <c r="E78" s="54">
        <v>24.234999999999999</v>
      </c>
      <c r="F78" s="55">
        <v>27</v>
      </c>
      <c r="G78" s="54">
        <v>30.4367368421</v>
      </c>
      <c r="H78" s="54">
        <v>19.2259473684</v>
      </c>
      <c r="I78" s="126"/>
    </row>
    <row r="79" spans="1:9">
      <c r="A79" s="53" t="s">
        <v>193</v>
      </c>
      <c r="B79" s="54">
        <v>31.96</v>
      </c>
      <c r="C79" s="54">
        <v>25.928000000000001</v>
      </c>
      <c r="D79" s="54">
        <v>19.895</v>
      </c>
      <c r="E79" s="54">
        <v>24.582000000000001</v>
      </c>
      <c r="F79" s="55">
        <v>28</v>
      </c>
      <c r="G79" s="54">
        <v>30.334</v>
      </c>
      <c r="H79" s="54">
        <v>19.2770526316</v>
      </c>
      <c r="I79" s="126"/>
    </row>
    <row r="80" spans="1:9">
      <c r="A80" s="53" t="s">
        <v>194</v>
      </c>
      <c r="B80" s="54">
        <v>32.113</v>
      </c>
      <c r="C80" s="54">
        <v>26.327000000000002</v>
      </c>
      <c r="D80" s="54">
        <v>20.541</v>
      </c>
      <c r="E80" s="54">
        <v>25.097999999999999</v>
      </c>
      <c r="F80" s="55">
        <v>29</v>
      </c>
      <c r="G80" s="54">
        <v>30.300631578899999</v>
      </c>
      <c r="H80" s="54">
        <v>19.127894736799998</v>
      </c>
      <c r="I80" s="126"/>
    </row>
    <row r="81" spans="1:9">
      <c r="A81" s="53" t="s">
        <v>195</v>
      </c>
      <c r="B81" s="54">
        <v>32.411999999999999</v>
      </c>
      <c r="C81" s="54">
        <v>26.94</v>
      </c>
      <c r="D81" s="54">
        <v>21.468</v>
      </c>
      <c r="E81" s="54">
        <v>24.823</v>
      </c>
      <c r="F81" s="55">
        <v>30</v>
      </c>
      <c r="G81" s="54">
        <v>29.086157894700001</v>
      </c>
      <c r="H81" s="54">
        <v>19.125157894699999</v>
      </c>
      <c r="I81" s="126"/>
    </row>
    <row r="82" spans="1:9">
      <c r="A82" s="53" t="s">
        <v>162</v>
      </c>
      <c r="B82" s="54">
        <v>33.621000000000002</v>
      </c>
      <c r="C82" s="54">
        <v>27.521999999999998</v>
      </c>
      <c r="D82" s="54">
        <v>21.422999999999998</v>
      </c>
      <c r="E82" s="54">
        <v>21.812999999999999</v>
      </c>
      <c r="F82" s="55">
        <v>31</v>
      </c>
      <c r="G82" s="54">
        <v>30.547263157900002</v>
      </c>
      <c r="H82" s="54">
        <v>18.873210526299999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J</v>
      </c>
      <c r="D87" s="79" t="str">
        <f t="shared" ref="D87:D109" si="1">TEXT(EDATE(D88,-1),"mmmm aaaa")</f>
        <v>julio 2020</v>
      </c>
      <c r="E87" s="80">
        <f>VLOOKUP(D87,A$87:B$122,2,FALSE)</f>
        <v>21947.259823193999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A</v>
      </c>
      <c r="D88" s="81" t="str">
        <f t="shared" si="1"/>
        <v>agosto 2020</v>
      </c>
      <c r="E88" s="82">
        <f t="shared" ref="E88:E111" si="3">VLOOKUP(D88,A$87:B$122,2,FALSE)</f>
        <v>20745.843456404</v>
      </c>
    </row>
    <row r="89" spans="1:9">
      <c r="A89" s="53" t="s">
        <v>117</v>
      </c>
      <c r="B89" s="63">
        <v>19808.362302358</v>
      </c>
      <c r="C89" s="77" t="str">
        <f t="shared" si="2"/>
        <v>S</v>
      </c>
      <c r="D89" s="81" t="str">
        <f t="shared" si="1"/>
        <v>septiembre 2020</v>
      </c>
      <c r="E89" s="82">
        <f t="shared" si="3"/>
        <v>19374.545052672001</v>
      </c>
    </row>
    <row r="90" spans="1:9">
      <c r="A90" s="53" t="s">
        <v>118</v>
      </c>
      <c r="B90" s="63">
        <v>16160.449329384001</v>
      </c>
      <c r="C90" s="77" t="str">
        <f t="shared" si="2"/>
        <v>O</v>
      </c>
      <c r="D90" s="81" t="str">
        <f t="shared" si="1"/>
        <v>octubre 2020</v>
      </c>
      <c r="E90" s="82">
        <f t="shared" si="3"/>
        <v>19617.864228332</v>
      </c>
    </row>
    <row r="91" spans="1:9">
      <c r="A91" s="53" t="s">
        <v>119</v>
      </c>
      <c r="B91" s="63">
        <v>17368.389882903</v>
      </c>
      <c r="C91" s="77" t="str">
        <f t="shared" si="2"/>
        <v>N</v>
      </c>
      <c r="D91" s="81" t="str">
        <f t="shared" si="1"/>
        <v>noviembre 2020</v>
      </c>
      <c r="E91" s="82">
        <f t="shared" si="3"/>
        <v>19650.360050158</v>
      </c>
    </row>
    <row r="92" spans="1:9">
      <c r="A92" s="53" t="s">
        <v>120</v>
      </c>
      <c r="B92" s="63">
        <v>18362.470596456002</v>
      </c>
      <c r="C92" s="77" t="str">
        <f t="shared" si="2"/>
        <v>D</v>
      </c>
      <c r="D92" s="81" t="str">
        <f t="shared" si="1"/>
        <v>diciembre 2020</v>
      </c>
      <c r="E92" s="82">
        <f t="shared" si="3"/>
        <v>21302.170343446</v>
      </c>
    </row>
    <row r="93" spans="1:9">
      <c r="A93" s="53" t="s">
        <v>121</v>
      </c>
      <c r="B93" s="63">
        <v>21947.259823193999</v>
      </c>
      <c r="C93" s="77" t="str">
        <f t="shared" si="2"/>
        <v>E</v>
      </c>
      <c r="D93" s="81" t="str">
        <f t="shared" si="1"/>
        <v>enero 2021</v>
      </c>
      <c r="E93" s="82">
        <f t="shared" si="3"/>
        <v>22753.507688590002</v>
      </c>
    </row>
    <row r="94" spans="1:9">
      <c r="A94" s="53" t="s">
        <v>122</v>
      </c>
      <c r="B94" s="63">
        <v>20745.843456404</v>
      </c>
      <c r="C94" s="77" t="str">
        <f t="shared" si="2"/>
        <v>F</v>
      </c>
      <c r="D94" s="81" t="str">
        <f t="shared" si="1"/>
        <v>febrero 2021</v>
      </c>
      <c r="E94" s="82">
        <f t="shared" si="3"/>
        <v>19213.662175914</v>
      </c>
    </row>
    <row r="95" spans="1:9">
      <c r="A95" s="53" t="s">
        <v>124</v>
      </c>
      <c r="B95" s="63">
        <v>19374.545052672001</v>
      </c>
      <c r="C95" s="77" t="str">
        <f t="shared" si="2"/>
        <v>M</v>
      </c>
      <c r="D95" s="81" t="str">
        <f t="shared" si="1"/>
        <v>marzo 2021</v>
      </c>
      <c r="E95" s="82">
        <f t="shared" si="3"/>
        <v>20740.701549640002</v>
      </c>
    </row>
    <row r="96" spans="1:9">
      <c r="A96" s="53" t="s">
        <v>125</v>
      </c>
      <c r="B96" s="63">
        <v>19617.864228332</v>
      </c>
      <c r="C96" s="77" t="str">
        <f t="shared" si="2"/>
        <v>A</v>
      </c>
      <c r="D96" s="81" t="str">
        <f t="shared" si="1"/>
        <v>abril 2021</v>
      </c>
      <c r="E96" s="82">
        <f t="shared" si="3"/>
        <v>18915.393726295999</v>
      </c>
    </row>
    <row r="97" spans="1:5">
      <c r="A97" s="53" t="s">
        <v>126</v>
      </c>
      <c r="B97" s="63">
        <v>19650.360050158</v>
      </c>
      <c r="C97" s="77" t="str">
        <f t="shared" si="2"/>
        <v>M</v>
      </c>
      <c r="D97" s="81" t="str">
        <f t="shared" si="1"/>
        <v>mayo 2021</v>
      </c>
      <c r="E97" s="82">
        <f t="shared" si="3"/>
        <v>19296.112398976002</v>
      </c>
    </row>
    <row r="98" spans="1:5">
      <c r="A98" s="53" t="s">
        <v>127</v>
      </c>
      <c r="B98" s="63">
        <v>21302.170343446</v>
      </c>
      <c r="C98" s="77" t="str">
        <f t="shared" si="2"/>
        <v>J</v>
      </c>
      <c r="D98" s="81" t="str">
        <f t="shared" si="1"/>
        <v>junio 2021</v>
      </c>
      <c r="E98" s="82">
        <f t="shared" si="3"/>
        <v>19593.724998728001</v>
      </c>
    </row>
    <row r="99" spans="1:5">
      <c r="A99" s="53" t="s">
        <v>128</v>
      </c>
      <c r="B99" s="63">
        <v>22753.507688590002</v>
      </c>
      <c r="C99" s="77" t="str">
        <f t="shared" si="2"/>
        <v>J</v>
      </c>
      <c r="D99" s="81" t="str">
        <f t="shared" si="1"/>
        <v>julio 2021</v>
      </c>
      <c r="E99" s="82">
        <f t="shared" si="3"/>
        <v>21559.740951954002</v>
      </c>
    </row>
    <row r="100" spans="1:5">
      <c r="A100" s="53" t="s">
        <v>129</v>
      </c>
      <c r="B100" s="63">
        <v>19213.662175914</v>
      </c>
      <c r="C100" s="77" t="str">
        <f t="shared" si="2"/>
        <v>A</v>
      </c>
      <c r="D100" s="81" t="str">
        <f t="shared" si="1"/>
        <v>agosto 2021</v>
      </c>
      <c r="E100" s="82">
        <f t="shared" si="3"/>
        <v>20652.739059340001</v>
      </c>
    </row>
    <row r="101" spans="1:5">
      <c r="A101" s="53" t="s">
        <v>131</v>
      </c>
      <c r="B101" s="63">
        <v>20740.701549640002</v>
      </c>
      <c r="C101" s="77" t="str">
        <f t="shared" si="2"/>
        <v>S</v>
      </c>
      <c r="D101" s="81" t="str">
        <f t="shared" si="1"/>
        <v>septiembre 2021</v>
      </c>
      <c r="E101" s="82">
        <f t="shared" si="3"/>
        <v>19690.700732279001</v>
      </c>
    </row>
    <row r="102" spans="1:5">
      <c r="A102" s="53" t="s">
        <v>132</v>
      </c>
      <c r="B102" s="63">
        <v>18915.393726295999</v>
      </c>
      <c r="C102" s="77" t="str">
        <f t="shared" si="2"/>
        <v>O</v>
      </c>
      <c r="D102" s="81" t="str">
        <f t="shared" si="1"/>
        <v>octubre 2021</v>
      </c>
      <c r="E102" s="82">
        <f t="shared" si="3"/>
        <v>18982.498801442001</v>
      </c>
    </row>
    <row r="103" spans="1:5">
      <c r="A103" s="53" t="s">
        <v>133</v>
      </c>
      <c r="B103" s="63">
        <v>19296.112398976002</v>
      </c>
      <c r="C103" s="77" t="str">
        <f t="shared" si="2"/>
        <v>N</v>
      </c>
      <c r="D103" s="81" t="str">
        <f t="shared" si="1"/>
        <v>noviembre 2021</v>
      </c>
      <c r="E103" s="82">
        <f t="shared" si="3"/>
        <v>20274.148186414001</v>
      </c>
    </row>
    <row r="104" spans="1:5">
      <c r="A104" s="53" t="s">
        <v>134</v>
      </c>
      <c r="B104" s="63">
        <v>19593.724998728001</v>
      </c>
      <c r="C104" s="77" t="str">
        <f t="shared" si="2"/>
        <v>D</v>
      </c>
      <c r="D104" s="81" t="str">
        <f t="shared" si="1"/>
        <v>diciembre 2021</v>
      </c>
      <c r="E104" s="82">
        <f t="shared" si="3"/>
        <v>20818.653140728999</v>
      </c>
    </row>
    <row r="105" spans="1:5">
      <c r="A105" s="53" t="s">
        <v>135</v>
      </c>
      <c r="B105" s="63">
        <v>21559.740951954002</v>
      </c>
      <c r="C105" s="77" t="str">
        <f t="shared" si="2"/>
        <v>E</v>
      </c>
      <c r="D105" s="81" t="str">
        <f t="shared" si="1"/>
        <v>enero 2022</v>
      </c>
      <c r="E105" s="82">
        <f t="shared" si="3"/>
        <v>21481.349362935998</v>
      </c>
    </row>
    <row r="106" spans="1:5">
      <c r="A106" s="53" t="s">
        <v>138</v>
      </c>
      <c r="B106" s="63">
        <v>20652.739059340001</v>
      </c>
      <c r="C106" s="77" t="str">
        <f t="shared" si="2"/>
        <v>F</v>
      </c>
      <c r="D106" s="81" t="str">
        <f t="shared" si="1"/>
        <v>febrero 2022</v>
      </c>
      <c r="E106" s="82">
        <f t="shared" si="3"/>
        <v>19058.873444143999</v>
      </c>
    </row>
    <row r="107" spans="1:5">
      <c r="A107" s="53" t="s">
        <v>140</v>
      </c>
      <c r="B107" s="63">
        <v>19690.700732279001</v>
      </c>
      <c r="C107" s="77" t="str">
        <f t="shared" si="2"/>
        <v>M</v>
      </c>
      <c r="D107" s="81" t="str">
        <f t="shared" si="1"/>
        <v>marzo 2022</v>
      </c>
      <c r="E107" s="82">
        <f t="shared" si="3"/>
        <v>20272.842701149999</v>
      </c>
    </row>
    <row r="108" spans="1:5">
      <c r="A108" s="53" t="s">
        <v>142</v>
      </c>
      <c r="B108" s="63">
        <v>18982.498801442001</v>
      </c>
      <c r="C108" s="77" t="str">
        <f t="shared" si="2"/>
        <v>A</v>
      </c>
      <c r="D108" s="81" t="str">
        <f t="shared" si="1"/>
        <v>abril 2022</v>
      </c>
      <c r="E108" s="82">
        <f t="shared" si="3"/>
        <v>18422.484872887999</v>
      </c>
    </row>
    <row r="109" spans="1:5">
      <c r="A109" s="53" t="s">
        <v>144</v>
      </c>
      <c r="B109" s="63">
        <v>20274.148186414001</v>
      </c>
      <c r="C109" s="77" t="str">
        <f t="shared" si="2"/>
        <v>M</v>
      </c>
      <c r="D109" s="81" t="str">
        <f t="shared" si="1"/>
        <v>mayo 2022</v>
      </c>
      <c r="E109" s="82">
        <f t="shared" si="3"/>
        <v>19109.80352555</v>
      </c>
    </row>
    <row r="110" spans="1:5">
      <c r="A110" s="53" t="s">
        <v>146</v>
      </c>
      <c r="B110" s="63">
        <v>20818.653140728999</v>
      </c>
      <c r="C110" s="77" t="str">
        <f t="shared" si="2"/>
        <v>J</v>
      </c>
      <c r="D110" s="81" t="str">
        <f>TEXT(EDATE(D111,-1),"mmmm aaaa")</f>
        <v>junio 2022</v>
      </c>
      <c r="E110" s="82">
        <f t="shared" si="3"/>
        <v>19946.717788914</v>
      </c>
    </row>
    <row r="111" spans="1:5" ht="15" thickBot="1">
      <c r="A111" s="53" t="s">
        <v>148</v>
      </c>
      <c r="B111" s="63">
        <v>21481.349362935998</v>
      </c>
      <c r="C111" s="78" t="str">
        <f t="shared" si="2"/>
        <v>J</v>
      </c>
      <c r="D111" s="83" t="str">
        <f>A2</f>
        <v>Julio 2022</v>
      </c>
      <c r="E111" s="84">
        <f t="shared" si="3"/>
        <v>22039.666927856</v>
      </c>
    </row>
    <row r="112" spans="1:5">
      <c r="A112" s="53" t="s">
        <v>150</v>
      </c>
      <c r="B112" s="63">
        <v>19058.873444143999</v>
      </c>
    </row>
    <row r="113" spans="1:4">
      <c r="A113" s="53" t="s">
        <v>153</v>
      </c>
      <c r="B113" s="63">
        <v>20272.842701149999</v>
      </c>
    </row>
    <row r="114" spans="1:4">
      <c r="A114" s="53" t="s">
        <v>155</v>
      </c>
      <c r="B114" s="63">
        <v>18422.484872887999</v>
      </c>
    </row>
    <row r="115" spans="1:4">
      <c r="A115" s="53" t="s">
        <v>157</v>
      </c>
      <c r="B115" s="63">
        <v>19109.80352555</v>
      </c>
      <c r="C115"/>
      <c r="D115"/>
    </row>
    <row r="116" spans="1:4">
      <c r="A116" s="53" t="s">
        <v>159</v>
      </c>
      <c r="B116" s="63">
        <v>19946.717788914</v>
      </c>
      <c r="C116"/>
      <c r="D116"/>
    </row>
    <row r="117" spans="1:4">
      <c r="A117" s="53" t="s">
        <v>161</v>
      </c>
      <c r="B117" s="63">
        <v>22039.666927856</v>
      </c>
      <c r="C117"/>
      <c r="D117"/>
    </row>
    <row r="118" spans="1:4">
      <c r="A118" s="53" t="s">
        <v>198</v>
      </c>
      <c r="B118" s="63">
        <v>7659.8887999999997</v>
      </c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166</v>
      </c>
      <c r="B129" s="62">
        <v>31178.315999999999</v>
      </c>
      <c r="C129" s="55">
        <v>1</v>
      </c>
      <c r="D129" s="62">
        <v>666.97256747200004</v>
      </c>
      <c r="E129" s="87">
        <f>MAX(D129:D159)</f>
        <v>783.50611088000005</v>
      </c>
    </row>
    <row r="130" spans="1:5">
      <c r="A130" s="53" t="s">
        <v>167</v>
      </c>
      <c r="B130" s="62">
        <v>28485.799879999999</v>
      </c>
      <c r="C130" s="55">
        <v>2</v>
      </c>
      <c r="D130" s="62">
        <v>619.25251538199996</v>
      </c>
    </row>
    <row r="131" spans="1:5">
      <c r="A131" s="53" t="s">
        <v>168</v>
      </c>
      <c r="B131" s="62">
        <v>27794.447</v>
      </c>
      <c r="C131" s="55">
        <v>3</v>
      </c>
      <c r="D131" s="62">
        <v>584.91820956799995</v>
      </c>
    </row>
    <row r="132" spans="1:5">
      <c r="A132" s="53" t="s">
        <v>169</v>
      </c>
      <c r="B132" s="62">
        <v>32783.476000000002</v>
      </c>
      <c r="C132" s="55">
        <v>4</v>
      </c>
      <c r="D132" s="62">
        <v>685.66415241599998</v>
      </c>
    </row>
    <row r="133" spans="1:5">
      <c r="A133" s="53" t="s">
        <v>170</v>
      </c>
      <c r="B133" s="62">
        <v>34066.099240000003</v>
      </c>
      <c r="C133" s="55">
        <v>5</v>
      </c>
      <c r="D133" s="62">
        <v>716.37228614799994</v>
      </c>
    </row>
    <row r="134" spans="1:5">
      <c r="A134" s="53" t="s">
        <v>171</v>
      </c>
      <c r="B134" s="62">
        <v>34071.319000000003</v>
      </c>
      <c r="C134" s="55">
        <v>6</v>
      </c>
      <c r="D134" s="62">
        <v>714.54437216199995</v>
      </c>
    </row>
    <row r="135" spans="1:5">
      <c r="A135" s="53" t="s">
        <v>172</v>
      </c>
      <c r="B135" s="62">
        <v>32961.636559999999</v>
      </c>
      <c r="C135" s="55">
        <v>7</v>
      </c>
      <c r="D135" s="62">
        <v>706.792459678</v>
      </c>
    </row>
    <row r="136" spans="1:5">
      <c r="A136" s="53" t="s">
        <v>173</v>
      </c>
      <c r="B136" s="62">
        <v>33686.966527999997</v>
      </c>
      <c r="C136" s="55">
        <v>8</v>
      </c>
      <c r="D136" s="62">
        <v>710.25540458399996</v>
      </c>
    </row>
    <row r="137" spans="1:5">
      <c r="A137" s="53" t="s">
        <v>174</v>
      </c>
      <c r="B137" s="62">
        <v>29720.368999999999</v>
      </c>
      <c r="C137" s="55">
        <v>9</v>
      </c>
      <c r="D137" s="62">
        <v>644.75955116600005</v>
      </c>
    </row>
    <row r="138" spans="1:5">
      <c r="A138" s="53" t="s">
        <v>175</v>
      </c>
      <c r="B138" s="62">
        <v>29381.856800000001</v>
      </c>
      <c r="C138" s="55">
        <v>10</v>
      </c>
      <c r="D138" s="62">
        <v>606.43686469399995</v>
      </c>
    </row>
    <row r="139" spans="1:5">
      <c r="A139" s="53" t="s">
        <v>176</v>
      </c>
      <c r="B139" s="62">
        <v>35505.2526</v>
      </c>
      <c r="C139" s="55">
        <v>11</v>
      </c>
      <c r="D139" s="62">
        <v>730.36853411200002</v>
      </c>
    </row>
    <row r="140" spans="1:5">
      <c r="A140" s="53" t="s">
        <v>177</v>
      </c>
      <c r="B140" s="62">
        <v>36513.288999999997</v>
      </c>
      <c r="C140" s="55">
        <v>12</v>
      </c>
      <c r="D140" s="62">
        <v>760.29688151200003</v>
      </c>
    </row>
    <row r="141" spans="1:5">
      <c r="A141" s="53" t="s">
        <v>178</v>
      </c>
      <c r="B141" s="62">
        <v>37606.995000000003</v>
      </c>
      <c r="C141" s="55">
        <v>13</v>
      </c>
      <c r="D141" s="62">
        <v>777.03810900799999</v>
      </c>
    </row>
    <row r="142" spans="1:5">
      <c r="A142" s="53" t="s">
        <v>179</v>
      </c>
      <c r="B142" s="62">
        <v>37693.298719999999</v>
      </c>
      <c r="C142" s="55">
        <v>14</v>
      </c>
      <c r="D142" s="62">
        <v>783.50611088000005</v>
      </c>
    </row>
    <row r="143" spans="1:5">
      <c r="A143" s="53" t="s">
        <v>180</v>
      </c>
      <c r="B143" s="62">
        <v>37643.175000000003</v>
      </c>
      <c r="C143" s="55">
        <v>15</v>
      </c>
      <c r="D143" s="62">
        <v>780.110180668</v>
      </c>
    </row>
    <row r="144" spans="1:5">
      <c r="A144" s="53" t="s">
        <v>181</v>
      </c>
      <c r="B144" s="62">
        <v>32543.005000000001</v>
      </c>
      <c r="C144" s="55">
        <v>16</v>
      </c>
      <c r="D144" s="62">
        <v>699.00568147800004</v>
      </c>
    </row>
    <row r="145" spans="1:5">
      <c r="A145" s="53" t="s">
        <v>182</v>
      </c>
      <c r="B145" s="62">
        <v>31360.608</v>
      </c>
      <c r="C145" s="55">
        <v>17</v>
      </c>
      <c r="D145" s="62">
        <v>650.90801526400003</v>
      </c>
    </row>
    <row r="146" spans="1:5">
      <c r="A146" s="53" t="s">
        <v>183</v>
      </c>
      <c r="B146" s="62">
        <v>37509.578000000001</v>
      </c>
      <c r="C146" s="55">
        <v>18</v>
      </c>
      <c r="D146" s="62">
        <v>769.32968451199997</v>
      </c>
    </row>
    <row r="147" spans="1:5">
      <c r="A147" s="53" t="s">
        <v>184</v>
      </c>
      <c r="B147" s="62">
        <v>36667.006000000001</v>
      </c>
      <c r="C147" s="55">
        <v>19</v>
      </c>
      <c r="D147" s="62">
        <v>769.58440600799997</v>
      </c>
    </row>
    <row r="148" spans="1:5">
      <c r="A148" s="53" t="s">
        <v>185</v>
      </c>
      <c r="B148" s="62">
        <v>36899.995000000003</v>
      </c>
      <c r="C148" s="55">
        <v>20</v>
      </c>
      <c r="D148" s="62">
        <v>769.06192902400005</v>
      </c>
    </row>
    <row r="149" spans="1:5">
      <c r="A149" s="53" t="s">
        <v>186</v>
      </c>
      <c r="B149" s="62">
        <v>37450.428999999996</v>
      </c>
      <c r="C149" s="55">
        <v>21</v>
      </c>
      <c r="D149" s="62">
        <v>781.20594500799996</v>
      </c>
    </row>
    <row r="150" spans="1:5">
      <c r="A150" s="53" t="s">
        <v>187</v>
      </c>
      <c r="B150" s="62">
        <v>37293.561999999998</v>
      </c>
      <c r="C150" s="55">
        <v>22</v>
      </c>
      <c r="D150" s="62">
        <v>776.52533301599999</v>
      </c>
    </row>
    <row r="151" spans="1:5">
      <c r="A151" s="53" t="s">
        <v>188</v>
      </c>
      <c r="B151" s="62">
        <v>31403.8874</v>
      </c>
      <c r="C151" s="55">
        <v>23</v>
      </c>
      <c r="D151" s="62">
        <v>681.58949380800004</v>
      </c>
    </row>
    <row r="152" spans="1:5">
      <c r="A152" s="53" t="s">
        <v>189</v>
      </c>
      <c r="B152" s="62">
        <v>30884.4872</v>
      </c>
      <c r="C152" s="55">
        <v>24</v>
      </c>
      <c r="D152" s="62">
        <v>636.05945570400002</v>
      </c>
    </row>
    <row r="153" spans="1:5">
      <c r="A153" s="53" t="s">
        <v>190</v>
      </c>
      <c r="B153" s="62">
        <v>35307.276504000001</v>
      </c>
      <c r="C153" s="55">
        <v>25</v>
      </c>
      <c r="D153" s="62">
        <v>730.28731152800003</v>
      </c>
    </row>
    <row r="154" spans="1:5">
      <c r="A154" s="53" t="s">
        <v>191</v>
      </c>
      <c r="B154" s="62">
        <v>36409.006999999998</v>
      </c>
      <c r="C154" s="55">
        <v>26</v>
      </c>
      <c r="D154" s="62">
        <v>766.00482952000004</v>
      </c>
    </row>
    <row r="155" spans="1:5">
      <c r="A155" s="53" t="s">
        <v>192</v>
      </c>
      <c r="B155" s="62">
        <v>35164.288</v>
      </c>
      <c r="C155" s="55">
        <v>27</v>
      </c>
      <c r="D155" s="62">
        <v>748.93284700799995</v>
      </c>
    </row>
    <row r="156" spans="1:5">
      <c r="A156" s="53" t="s">
        <v>193</v>
      </c>
      <c r="B156" s="62">
        <v>35526.635000000002</v>
      </c>
      <c r="C156" s="55">
        <v>28</v>
      </c>
      <c r="D156" s="62">
        <v>745.38897800799998</v>
      </c>
    </row>
    <row r="157" spans="1:5">
      <c r="A157" s="53" t="s">
        <v>194</v>
      </c>
      <c r="B157" s="62">
        <v>35137.944000000003</v>
      </c>
      <c r="C157" s="55">
        <v>29</v>
      </c>
      <c r="D157" s="62">
        <v>738.36128300799999</v>
      </c>
      <c r="E157"/>
    </row>
    <row r="158" spans="1:5">
      <c r="A158" s="53" t="s">
        <v>195</v>
      </c>
      <c r="B158" s="62">
        <v>30669.753000000001</v>
      </c>
      <c r="C158" s="55">
        <v>30</v>
      </c>
      <c r="D158" s="62">
        <v>665.27192300800004</v>
      </c>
      <c r="E158"/>
    </row>
    <row r="159" spans="1:5">
      <c r="A159" s="53" t="s">
        <v>162</v>
      </c>
      <c r="B159" s="62">
        <v>30198.493999999999</v>
      </c>
      <c r="C159" s="55">
        <v>31</v>
      </c>
      <c r="D159" s="62">
        <v>624.86161250400005</v>
      </c>
      <c r="E159"/>
    </row>
    <row r="160" spans="1:5">
      <c r="A160"/>
      <c r="C160"/>
      <c r="D160" s="88">
        <v>762</v>
      </c>
      <c r="E160" s="118">
        <f>(MAX(D129:D159)/D160-1)*100</f>
        <v>2.8223242624672018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161</v>
      </c>
      <c r="B166" s="63">
        <v>38284</v>
      </c>
      <c r="C166" s="120" t="s">
        <v>202</v>
      </c>
      <c r="D166" s="88">
        <v>37385</v>
      </c>
      <c r="E166" s="118">
        <f>(B166/D166-1)*100</f>
        <v>2.404707770496195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137</v>
      </c>
    </row>
    <row r="174" spans="1:5">
      <c r="A174" s="55">
        <v>2022</v>
      </c>
      <c r="B174" s="63">
        <v>37926</v>
      </c>
      <c r="C174" s="120" t="s">
        <v>151</v>
      </c>
      <c r="D174" s="63">
        <v>38284</v>
      </c>
      <c r="E174" s="120" t="s">
        <v>202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38284</v>
      </c>
      <c r="C186" s="69">
        <f>B174</f>
        <v>37926</v>
      </c>
      <c r="D186" s="70" t="str">
        <f>MID(Dat_01!E174,1,2)+0&amp;" "&amp;TEXT(DATE(MID(Dat_01!E174,7,4),MID(Dat_01!E174,4,2),MID(Dat_01!E174,1,2)),"mmmm")&amp;" ("&amp;MID(Dat_01!E174,12,16)&amp;" h)"</f>
        <v>14 julio (14:19 h)</v>
      </c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jul-22</v>
      </c>
      <c r="B187" s="73">
        <f>IF(B163="Invierno","",B166)</f>
        <v>38284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14 julio (14:19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14 jul 14:19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206</v>
      </c>
    </row>
    <row r="2" spans="1:2">
      <c r="A2" t="s">
        <v>201</v>
      </c>
    </row>
    <row r="3" spans="1:2">
      <c r="A3" t="s">
        <v>196</v>
      </c>
    </row>
    <row r="4" spans="1:2">
      <c r="A4" t="s">
        <v>197</v>
      </c>
    </row>
    <row r="5" spans="1:2">
      <c r="A5" t="s">
        <v>200</v>
      </c>
    </row>
    <row r="6" spans="1:2">
      <c r="A6" t="s">
        <v>205</v>
      </c>
    </row>
    <row r="7" spans="1:2">
      <c r="A7" t="s">
        <v>199</v>
      </c>
    </row>
    <row r="8" spans="1:2">
      <c r="A8" t="s">
        <v>163</v>
      </c>
    </row>
    <row r="9" spans="1:2">
      <c r="A9" t="s">
        <v>203</v>
      </c>
    </row>
    <row r="10" spans="1:2">
      <c r="A10" t="s">
        <v>164</v>
      </c>
    </row>
    <row r="11" spans="1:2">
      <c r="A11" t="s">
        <v>165</v>
      </c>
    </row>
    <row r="12" spans="1:2">
      <c r="A12" t="s">
        <v>207</v>
      </c>
    </row>
    <row r="13" spans="1:2">
      <c r="A1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2022-08-16T08:41:44Z</dcterms:modified>
</cp:coreProperties>
</file>