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FEB\INF_ELABORADA\"/>
    </mc:Choice>
  </mc:AlternateContent>
  <xr:revisionPtr revIDLastSave="0" documentId="13_ncr:1_{F193C7C4-1E9B-4804-BA7F-1144954CEA7B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D185" i="10" l="1"/>
  <c r="B185" i="10"/>
  <c r="B187" i="10"/>
  <c r="H109" i="16" l="1"/>
  <c r="E166" i="10"/>
  <c r="E129" i="10"/>
  <c r="F108" i="16" l="1"/>
  <c r="D187" i="10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<sst xmlns="http://schemas.openxmlformats.org/spreadsheetml/2006/main" count="330" uniqueCount="201">
  <si>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</si>
  <si>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</si>
  <si>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</si>
  <si>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</si>
  <si>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</si>
  <si>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</si>
  <si>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</si>
  <si>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</si>
  <si>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</si>
  <si>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</si>
  <si>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</si>
  <si>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</si>
  <si>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</si>
  <si>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</si>
  <si>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</si>
  <si>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</si>
  <si>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</si>
  <si>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</si>
  <si>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</si>
  <si>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</si>
  <si>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</si>
  <si>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</si>
  <si>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</si>
  <si>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</si>
  <si>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</si>
  <si>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</si>
  <si>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</si>
  <si>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</si>
  <si>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</si>
  <si>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</si>
  <si>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</si>
  <si>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</si>
  <si>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</si>
  <si>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</si>
  <si>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</si>
  <si>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</si>
  <si>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</si>
  <si>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</si>
  <si>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</si>
  <si>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</si>
  <si>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</si>
  <si>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</si>
  <si>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</si>
  <si>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</si>
  <si>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</si>
  <si>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</si>
  <si>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</si>
  <si>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</si>
  <si>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</si>
  <si>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</si>
  <si>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</si>
  <si>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</si>
  <si>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</si>
  <si>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</si>
  <si>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</si>
  <si>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</si>
  <si>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</si>
  <si>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</si>
  <si>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</si>
  <si>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</si>
  <si>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</si>
  <si>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</si>
  <si>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</si>
  <si>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</si>
  <si>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</si>
  <si>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</si>
  <si>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</si>
  <si>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</si>
  <si>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</si>
  <si>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</si>
  <si>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</si>
  <si>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</si>
  <si>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</si>
  <si>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</si>
  <si>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</si>
  <si>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</si>
  <si>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</si>
  <si>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</si>
  <si>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</si>
  <si>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</si>
  <si>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</si>
  <si>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</si>
  <si>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</si>
  <si>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</si>
  <si>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</si>
  <si>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</si>
  <si>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</si>
  <si>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</si>
  <si>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</si>
  <si>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</si>
  <si>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</si>
  <si>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</si>
  <si>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</si>
  <si>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</si>
  <si>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</si>
  <si>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</si>
  <si>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</si>
  <si>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</si>
  <si>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</si>
  <si>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</si>
  <si>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</si>
  <si>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</si>
  <si>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</si>
  <si>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</si>
  <si>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</si>
  <si>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</si>
  <si>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</si>
  <si>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</si>
  <si>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</si>
  <si>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</si>
  <si>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</si>
  <si>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</si>
  <si>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</si>
  <si>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</si>
  <si>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</si>
  <si>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</si>
  <si>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</si>
  <si>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</si>
  <si>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</si>
  <si>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</si>
  <si>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</si>
  <si>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</si>
  <si>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</si>
  <si>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</si>
  <si>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</si>
  <si>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</si>
  <si>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</si>
  <si>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</si>
  <si>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</si>
  <si>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</si>
  <si>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</si>
  <si>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28/02/2022</t>
  </si>
  <si>
    <t>Marzo 2022</t>
  </si>
  <si>
    <t>31/03/2022</t>
  </si>
  <si>
    <t>Abril 2022</t>
  </si>
  <si>
    <t>30/04/2022</t>
  </si>
  <si>
    <t>Mayo 2022</t>
  </si>
  <si>
    <t>31/05/2022</t>
  </si>
  <si>
    <t>Junio 2022</t>
  </si>
  <si>
    <t>30/06/2022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</si>
  <si>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</si>
  <si>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</si>
  <si>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</si>
  <si>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</si>
  <si>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</si>
  <si>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</si>
  <si>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</si>
  <si>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</si>
  <si>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</si>
  <si>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Noviembre 2022</t>
  </si>
  <si>
    <t>30/11/2022</t>
  </si>
  <si>
    <t>Diciembre 2022</t>
  </si>
  <si>
    <t>31/12/2022</t>
  </si>
  <si>
    <t>Desconocido</t>
  </si>
  <si>
    <t>Enero 2023</t>
  </si>
  <si>
    <t>31/01/2023</t>
  </si>
  <si>
    <t>Febrero 2023</t>
  </si>
  <si>
    <t>24/01/2023 20:43</t>
  </si>
  <si>
    <t>28/02/2023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</si>
  <si>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ut="03/10/2023 07:22:11"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msgID="427A9C0211EDBF140A500080EF556D9C"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</si>
  <si>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ut="03/10/2023 07:31:34"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msgID="4EF7155B11EDBF140A500080EF75AC9B"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nrr="1509" nrc="642"&gt;&lt;pg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</si>
  <si>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ut="03/10/2023 07:33:41"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msgID="D856D05011EDBF150A500080EF658E9F"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nrr="718" nrc="816"&gt;&lt;pg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</si>
  <si>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</si>
  <si>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</si>
  <si>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</si>
  <si>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</si>
  <si>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</si>
  <si>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</si>
  <si>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</si>
  <si>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</si>
  <si>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</si>
  <si>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</si>
  <si>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</si>
  <si>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</si>
  <si>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</si>
  <si>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</si>
  <si>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</si>
  <si>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</si>
  <si>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</si>
  <si>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</si>
  <si>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</si>
  <si>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</si>
  <si>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</si>
  <si>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</si>
  <si>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</si>
  <si>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</si>
  <si>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</si>
  <si>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</si>
  <si>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</si>
  <si>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ut="03/10/2023 07:35:10"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msgID="136A344811EDBF160A500080EF75AE9F"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rows="30" cols="5" /&gt;&lt;esdo ews="" ece="" ptn="" /&gt;&lt;/excel&gt;&lt;pgs&gt;&lt;pg rows="28" cols="4" nrr="2481" nrc="328"&gt;&lt;pg /&gt;&lt;bls&gt;&lt;bl sr="1" sc="1" rfetch="28" cfetch="4" posid="1" darows="0" dacols="1"&gt;&lt;excel&gt;&lt;epo ews="Dat_01" ece="A50" enr="MSTR.Evolución_diaria_de_la_temperatura" ptn="" qtn="" rows="30" cols="5" /&gt;&lt;esdo ews="" ece="" ptn="" /&gt;&lt;/excel&gt;&lt;gridRng&gt;&lt;sect id="TITLE_AREA" rngprop="1:1:2:1" /&gt;&lt;sect id="ROWHEADERS_AREA" rngprop="3:1:28:1" /&gt;&lt;sect id="COLUMNHEADERS_AREA" rngprop="1:2:2:4" /&gt;&lt;sect id="DATA_AREA" rngprop="3:2:28:4"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</si>
  <si>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ut="03/10/2023 07:35:28"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msgID="202D17EA11EDBF160A500080EF15EE9E"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rows="30" cols="3" /&gt;&lt;esdo ews="" ece="" ptn="" /&gt;&lt;/excel&gt;&lt;pgs&gt;&lt;pg rows="28" cols="2" nrr="2540" nrc="168"&gt;&lt;pg /&gt;&lt;bls&gt;&lt;bl sr="1" sc="1" rfetch="28" cfetch="2" posid="1" darows="0" dacols="1"&gt;&lt;excel&gt;&lt;epo ews="Dat_01" ece="F50" enr="MSTR.Evolución_diaria_de_la_temperatura._Histórico" ptn="" qtn="" rows="30" cols="3" /&gt;&lt;esdo ews="" ece="" ptn="" /&gt;&lt;/excel&gt;&lt;gridRng&gt;&lt;sect id="TITLE_AREA" rngprop="1:1:2:1" /&gt;&lt;sect id="ROWHEADERS_AREA" rngprop="3:1:28:1" /&gt;&lt;sect id="COLUMNHEADERS_AREA" rngprop="1:2:2:2" /&gt;&lt;sect id="DATA_AREA" rngprop="3:2:28:2" /&gt;&lt;/gridRng&gt;&lt;shapes /&gt;&lt;/bl&gt;&lt;/bls&gt;&lt;/pg&gt;&lt;/pgs&gt;&lt;/rptloc&gt;&lt;/mi&gt;</t>
  </si>
  <si>
    <t>Marzo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</si>
  <si>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ut="03/10/2023 07:43:56"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msgID="5ACB844B11EDBF160A500080EF352D9C"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rows="29" cols="2" /&gt;&lt;esdo ews="" ece="" ptn="" /&gt;&lt;/excel&gt;&lt;pgs&gt;&lt;pg rows="27" cols="1" nrr="2443" nrc="80"&gt;&lt;pg /&gt;&lt;bls&gt;&lt;bl sr="1" sc="1" rfetch="27" cfetch="1" posid="1" darows="0" dacols="1"&gt;&lt;excel&gt;&lt;epo ews="Dat_01" ece="A85" enr="MSTR.Serie_Balance_B.C._Mensual" ptn="" qtn="" rows="29" cols="2" /&gt;&lt;esdo ews="" ece="" ptn="" /&gt;&lt;/excel&gt;&lt;gridRng&gt;&lt;sect id="TITLE_AREA" rngprop="1:1:2:1" /&gt;&lt;sect id="ROWHEADERS_AREA" rngprop="3:1:27:1" /&gt;&lt;sect id="COLUMNHEADERS_AREA" rngprop="1:2:2:1" /&gt;&lt;sect id="DATA_AREA" rngprop="3:2:27:1"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</si>
  <si>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ut="03/10/2023 07:45:39"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msgID="7BF7638711EDBF170A500080EFD56F9F"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rows="30" cols="2" /&gt;&lt;esdo ews="" ece="" ptn="" /&gt;&lt;/excel&gt;&lt;pgs&gt;&lt;pg rows="28" cols="1" nrr="2543" nrc="86"&gt;&lt;pg /&gt;&lt;bls&gt;&lt;bl sr="1" sc="1" rfetch="28" cfetch="1" posid="1" darows="0" dacols="1"&gt;&lt;excel&gt;&lt;epo ews="Dat_01" ece="A127" enr="MSTR.Demanda_máxima_horaria"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</si>
  <si>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ut="03/10/2023 07:45:49"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msgID="92A6654611EDBF170A500080EFD56D9B"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rows="30" cols="2" /&gt;&lt;esdo ews="" ece="" ptn="" /&gt;&lt;/excel&gt;&lt;pgs&gt;&lt;pg rows="28" cols="1" nrr="2543" nrc="86"&gt;&lt;pg /&gt;&lt;bls&gt;&lt;bl sr="1" sc="1" rfetch="28" cfetch="1" posid="1" darows="0" dacols="1"&gt;&lt;excel&gt;&lt;epo ews="Dat_01" ece="C127" enr="MSTR.Demanda_diaria"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</si>
  <si>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01/02/2023 20:55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</si>
  <si>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ut="03/10/2023 07:55:57"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msgID="FD14D63211EDBF180A500080EFE58D9C"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nrr="85" nrc="170"&gt;&lt;pg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</si>
  <si>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ut="03/10/2023 07:56:38"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msgID="155125C111EDBF190A500080EFF5AE9E"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nrr="261" nrc="356"&gt;&lt;pg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</si>
  <si>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ut="03/10/2023 07:56:52" si="2.000000019ed3cc1b15d2aad932878b59df3f4e8e0ab239f114e6987bc0e1b75be9c7b395aef62cc8ebe891fc74a268a9dd6be698d6959f68589076f3a7a62a99678c5e5b58e57a7e4127d72ff39896aad885806ff787986690cce6fb25a742b8a8edf3d0b9a3eab63589b9ed150b137b71f2ad6d1fc48314b6e34e5cee33e963801d3bb49b6063e7555471bf074a156d93702652a167a2d4a30a6b60a6aa3e8d6160.p.3082.0.1.Europe/Madrid.upriv*_1*_pidn2*_7*_session*-lat*_1.00000001c5ec7aee6e8c2caf9c9bc7f2b4957b17bc6025e0447c23859b09b9b2a2c642ee13349650c0175630260c224b28eec649d1a22c72.000000010d750c131571bcc2391ed02b06db6ba8bc6025e0003edf4cacafe62fb00cb4f11437a9bd825aaefe59c06f5ef388a8372d5c0d2d.0.1.1.BDEbi.D066E1C611E6257C10D00080EF253B44.0-3082.1.1_-0.1.0_-3082.1.1_5.5.0.*0.000000013d588dbd9e0ead5f6c7f8dc0d6e8f093c911585aa6ce4ad70500beda9b3ee3ecd3075cb9.0.23.11*.2*.0400*.31152J.e.00000001f8bf59ee787e999fa2e56f227dbddefbc911585a6476ff088620597ae0b2442929e13b70.0.10*.131*.122*.122.0.0" msgID="1D1AF86311EDBF190A500080EFE58E9E"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nrr="83" nrc="332"&gt;&lt;pg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</si>
  <si>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9f32bcb22b444bacb18b8e760b61e5b2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</si>
  <si>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ut="03/10/2023 07:57:36" si="2.0000000128686449e9af4394e33d89d1d9f506ea1a39df829f3fee04dc668e80b6372429f0bfc4085bc1726671771b1b24213c0432d6ef0a9bc7cb39f7f25da1e8eb186ace3d1dd9e6fdf17081c143bddf55298e633a8464f81951bc4e3411f87c94115cc99ff16b1f769972c80739cebd4974140de45307c35940540bd2e93157ecbf2401077c37395877c73d0dc606c0437294d6754216057086e263f933a6abfd.p.3082.0.1.Europe/Madrid.upriv*_1*_pidn2*_7*_session*-lat*_1.0000000190a5f7e4850e9aa459550a14739f9756bc6025e056a6a3786ddcf3b893c6c780b973ef7f9f34bfc116e7f44fa4254f21937fe878.00000001432effb8f70b6e6eccf41b2e2c65071fbc6025e0735af1279ca186cc549e5ced26ab4b12b898546474501c814da72911c5262423.0.1.1.BDEbi.D066E1C611E6257C10D00080EF253B44.0-3082.1.1_-0.1.0_-3082.1.1_5.5.0.*0.000000018c16db211d773e59e4ec6522fc86c369c911585a2c9ba4f5ad36a6dbbcf16d47847af11d.0.23.11*.2*.0400*.31152J.e.000000012fcfeff0ca633404a2c966a4c0b00ca5c911585a60c36b6aa06886678cf9ed25514dbdcf.0.10*.131*.122*.122.0.0" msgID="2DC9B61211EDBF190A500080EFA50C9B"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nrr="1447" nrc="804"&gt;&lt;pg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</si>
</sst>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6" fillId="4" borderId="6" xfId="27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-8.8000000000000003E-4</c:v>
                </c:pt>
                <c:pt idx="1">
                  <c:v>6.4999999999999997E-3</c:v>
                </c:pt>
                <c:pt idx="2">
                  <c:v>-5.7499999999999999E-3</c:v>
                </c:pt>
                <c:pt idx="3">
                  <c:v>5.3899999999999998E-3</c:v>
                </c:pt>
                <c:pt idx="4">
                  <c:v>-1.2800000000000001E-3</c:v>
                </c:pt>
                <c:pt idx="5">
                  <c:v>-8.9200000000000008E-3</c:v>
                </c:pt>
                <c:pt idx="6">
                  <c:v>4.3800000000000002E-3</c:v>
                </c:pt>
                <c:pt idx="7">
                  <c:v>-3.5E-4</c:v>
                </c:pt>
                <c:pt idx="8">
                  <c:v>2.7399999999999998E-3</c:v>
                </c:pt>
                <c:pt idx="9">
                  <c:v>2.1199999999999999E-3</c:v>
                </c:pt>
                <c:pt idx="10">
                  <c:v>2.99E-3</c:v>
                </c:pt>
                <c:pt idx="11">
                  <c:v>7.2899999999999996E-3</c:v>
                </c:pt>
                <c:pt idx="12">
                  <c:v>1.0000000000000001E-5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-4.4900000000000001E-3</c:v>
                </c:pt>
                <c:pt idx="1">
                  <c:v>1.2760000000000001E-2</c:v>
                </c:pt>
                <c:pt idx="2">
                  <c:v>1.286E-2</c:v>
                </c:pt>
                <c:pt idx="3">
                  <c:v>2.085E-2</c:v>
                </c:pt>
                <c:pt idx="4">
                  <c:v>2.7189999999999999E-2</c:v>
                </c:pt>
                <c:pt idx="5">
                  <c:v>4.2659999999999997E-2</c:v>
                </c:pt>
                <c:pt idx="6">
                  <c:v>2.2200000000000001E-2</c:v>
                </c:pt>
                <c:pt idx="7">
                  <c:v>9.5899999999999996E-3</c:v>
                </c:pt>
                <c:pt idx="8">
                  <c:v>1.421E-2</c:v>
                </c:pt>
                <c:pt idx="9">
                  <c:v>-2.5700000000000001E-2</c:v>
                </c:pt>
                <c:pt idx="10">
                  <c:v>-7.7099999999999998E-3</c:v>
                </c:pt>
                <c:pt idx="11">
                  <c:v>4.4200000000000003E-3</c:v>
                </c:pt>
                <c:pt idx="12">
                  <c:v>2.358E-2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-1.0200000000000001E-3</c:v>
                </c:pt>
                <c:pt idx="1">
                  <c:v>-4.147E-2</c:v>
                </c:pt>
                <c:pt idx="2">
                  <c:v>-3.2890000000000003E-2</c:v>
                </c:pt>
                <c:pt idx="3">
                  <c:v>-3.5220000000000001E-2</c:v>
                </c:pt>
                <c:pt idx="4">
                  <c:v>-4.62E-3</c:v>
                </c:pt>
                <c:pt idx="5">
                  <c:v>-8.4499999999999992E-3</c:v>
                </c:pt>
                <c:pt idx="6">
                  <c:v>-3.4970000000000001E-2</c:v>
                </c:pt>
                <c:pt idx="7">
                  <c:v>-4.5699999999999998E-2</c:v>
                </c:pt>
                <c:pt idx="8">
                  <c:v>-6.4189999999999997E-2</c:v>
                </c:pt>
                <c:pt idx="9">
                  <c:v>-7.7340000000000006E-2</c:v>
                </c:pt>
                <c:pt idx="10">
                  <c:v>-7.8479999999999994E-2</c:v>
                </c:pt>
                <c:pt idx="11">
                  <c:v>-4.725E-2</c:v>
                </c:pt>
                <c:pt idx="12">
                  <c:v>-2.1479999999999999E-2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-6.3899999999999998E-3</c:v>
                </c:pt>
                <c:pt idx="1">
                  <c:v>-2.2210000000000001E-2</c:v>
                </c:pt>
                <c:pt idx="2">
                  <c:v>-2.5780000000000001E-2</c:v>
                </c:pt>
                <c:pt idx="3">
                  <c:v>-8.9800000000000001E-3</c:v>
                </c:pt>
                <c:pt idx="4">
                  <c:v>2.129E-2</c:v>
                </c:pt>
                <c:pt idx="5">
                  <c:v>2.529E-2</c:v>
                </c:pt>
                <c:pt idx="6">
                  <c:v>-8.3899999999999999E-3</c:v>
                </c:pt>
                <c:pt idx="7">
                  <c:v>-3.6459999999999999E-2</c:v>
                </c:pt>
                <c:pt idx="8">
                  <c:v>-4.7239999999999997E-2</c:v>
                </c:pt>
                <c:pt idx="9">
                  <c:v>-0.10092</c:v>
                </c:pt>
                <c:pt idx="10">
                  <c:v>-8.3199999999999996E-2</c:v>
                </c:pt>
                <c:pt idx="11">
                  <c:v>-3.5540000000000002E-2</c:v>
                </c:pt>
                <c:pt idx="12">
                  <c:v>2.1099999999999999E-3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28"/>
                <c:pt idx="0">
                  <c:v>13.917052631600001</c:v>
                </c:pt>
                <c:pt idx="1">
                  <c:v>13.5079473684</c:v>
                </c:pt>
                <c:pt idx="2">
                  <c:v>13.610684210500001</c:v>
                </c:pt>
                <c:pt idx="3">
                  <c:v>13.3768421053</c:v>
                </c:pt>
                <c:pt idx="4">
                  <c:v>13.6520526316</c:v>
                </c:pt>
                <c:pt idx="5">
                  <c:v>13.6788947368</c:v>
                </c:pt>
                <c:pt idx="6">
                  <c:v>13.2487894737</c:v>
                </c:pt>
                <c:pt idx="7">
                  <c:v>13.3502105263</c:v>
                </c:pt>
                <c:pt idx="8">
                  <c:v>13.8891578947</c:v>
                </c:pt>
                <c:pt idx="9">
                  <c:v>14.221263157899999</c:v>
                </c:pt>
                <c:pt idx="10">
                  <c:v>14.0191052632</c:v>
                </c:pt>
                <c:pt idx="11">
                  <c:v>13.9258947368</c:v>
                </c:pt>
                <c:pt idx="12">
                  <c:v>14.6315789474</c:v>
                </c:pt>
                <c:pt idx="13">
                  <c:v>14.5102105263</c:v>
                </c:pt>
                <c:pt idx="14">
                  <c:v>14.4098947368</c:v>
                </c:pt>
                <c:pt idx="15">
                  <c:v>14.6344736842</c:v>
                </c:pt>
                <c:pt idx="16">
                  <c:v>13.9852631579</c:v>
                </c:pt>
                <c:pt idx="17">
                  <c:v>13.8276315789</c:v>
                </c:pt>
                <c:pt idx="18">
                  <c:v>13.8334210526</c:v>
                </c:pt>
                <c:pt idx="19">
                  <c:v>14.2007368421</c:v>
                </c:pt>
                <c:pt idx="20">
                  <c:v>14.3224736842</c:v>
                </c:pt>
                <c:pt idx="21">
                  <c:v>15.036157894700001</c:v>
                </c:pt>
                <c:pt idx="22">
                  <c:v>15.3138947368</c:v>
                </c:pt>
                <c:pt idx="23">
                  <c:v>14.406842105300001</c:v>
                </c:pt>
                <c:pt idx="24">
                  <c:v>14.44</c:v>
                </c:pt>
                <c:pt idx="25">
                  <c:v>14.5197894737</c:v>
                </c:pt>
                <c:pt idx="26">
                  <c:v>14.611421052600001</c:v>
                </c:pt>
                <c:pt idx="27">
                  <c:v>14.585842105299999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28"/>
                <c:pt idx="0">
                  <c:v>5.4125263158000001</c:v>
                </c:pt>
                <c:pt idx="1">
                  <c:v>5.1603157895000002</c:v>
                </c:pt>
                <c:pt idx="2">
                  <c:v>4.6754736842</c:v>
                </c:pt>
                <c:pt idx="3">
                  <c:v>5.3539473684000001</c:v>
                </c:pt>
                <c:pt idx="4">
                  <c:v>5.2793684211</c:v>
                </c:pt>
                <c:pt idx="5">
                  <c:v>5.0718947368</c:v>
                </c:pt>
                <c:pt idx="6">
                  <c:v>4.9223684210999998</c:v>
                </c:pt>
                <c:pt idx="7">
                  <c:v>4.8326842105000001</c:v>
                </c:pt>
                <c:pt idx="8">
                  <c:v>4.7531052632000002</c:v>
                </c:pt>
                <c:pt idx="9">
                  <c:v>5.2294210526000002</c:v>
                </c:pt>
                <c:pt idx="10">
                  <c:v>5.1790000000000003</c:v>
                </c:pt>
                <c:pt idx="11">
                  <c:v>5.6887368421</c:v>
                </c:pt>
                <c:pt idx="12">
                  <c:v>5.4694210526000004</c:v>
                </c:pt>
                <c:pt idx="13">
                  <c:v>5.7249473683999996</c:v>
                </c:pt>
                <c:pt idx="14">
                  <c:v>5.4863684210999999</c:v>
                </c:pt>
                <c:pt idx="15">
                  <c:v>5.4428421052999996</c:v>
                </c:pt>
                <c:pt idx="16">
                  <c:v>5.1030526315999998</c:v>
                </c:pt>
                <c:pt idx="17">
                  <c:v>5.1297368420999998</c:v>
                </c:pt>
                <c:pt idx="18">
                  <c:v>5.3150526316000004</c:v>
                </c:pt>
                <c:pt idx="19">
                  <c:v>5.1843684211000003</c:v>
                </c:pt>
                <c:pt idx="20">
                  <c:v>5.2509473684000003</c:v>
                </c:pt>
                <c:pt idx="21">
                  <c:v>4.8764736841999996</c:v>
                </c:pt>
                <c:pt idx="22">
                  <c:v>5.4498947368000001</c:v>
                </c:pt>
                <c:pt idx="23">
                  <c:v>5.8978421052999996</c:v>
                </c:pt>
                <c:pt idx="24">
                  <c:v>6.0818947367999998</c:v>
                </c:pt>
                <c:pt idx="25">
                  <c:v>5.8802105263</c:v>
                </c:pt>
                <c:pt idx="26">
                  <c:v>5.5197368421000004</c:v>
                </c:pt>
                <c:pt idx="27">
                  <c:v>5.8908421053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28"/>
                <c:pt idx="0">
                  <c:v>13.705</c:v>
                </c:pt>
                <c:pt idx="1">
                  <c:v>14.863</c:v>
                </c:pt>
                <c:pt idx="2">
                  <c:v>16.161999999999999</c:v>
                </c:pt>
                <c:pt idx="3">
                  <c:v>17.591999999999999</c:v>
                </c:pt>
                <c:pt idx="4">
                  <c:v>15.994</c:v>
                </c:pt>
                <c:pt idx="5">
                  <c:v>12.606999999999999</c:v>
                </c:pt>
                <c:pt idx="6">
                  <c:v>10.675000000000001</c:v>
                </c:pt>
                <c:pt idx="7">
                  <c:v>12.311</c:v>
                </c:pt>
                <c:pt idx="8">
                  <c:v>12.802</c:v>
                </c:pt>
                <c:pt idx="9">
                  <c:v>12.473000000000001</c:v>
                </c:pt>
                <c:pt idx="10">
                  <c:v>13.367000000000001</c:v>
                </c:pt>
                <c:pt idx="11">
                  <c:v>14.29</c:v>
                </c:pt>
                <c:pt idx="12">
                  <c:v>15.006</c:v>
                </c:pt>
                <c:pt idx="13">
                  <c:v>15.064</c:v>
                </c:pt>
                <c:pt idx="14">
                  <c:v>15.923</c:v>
                </c:pt>
                <c:pt idx="15">
                  <c:v>16.256</c:v>
                </c:pt>
                <c:pt idx="16">
                  <c:v>17.123999999999999</c:v>
                </c:pt>
                <c:pt idx="17">
                  <c:v>17.766999999999999</c:v>
                </c:pt>
                <c:pt idx="18">
                  <c:v>18.242000000000001</c:v>
                </c:pt>
                <c:pt idx="19">
                  <c:v>18.748999999999999</c:v>
                </c:pt>
                <c:pt idx="20">
                  <c:v>18.239000000000001</c:v>
                </c:pt>
                <c:pt idx="21">
                  <c:v>16.411000000000001</c:v>
                </c:pt>
                <c:pt idx="22">
                  <c:v>12.487</c:v>
                </c:pt>
                <c:pt idx="23">
                  <c:v>12.456</c:v>
                </c:pt>
                <c:pt idx="24">
                  <c:v>12.481999999999999</c:v>
                </c:pt>
                <c:pt idx="25">
                  <c:v>12.79</c:v>
                </c:pt>
                <c:pt idx="26">
                  <c:v>9.0820000000000007</c:v>
                </c:pt>
                <c:pt idx="27">
                  <c:v>11.875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28"/>
                <c:pt idx="0">
                  <c:v>7.9649999999999999</c:v>
                </c:pt>
                <c:pt idx="1">
                  <c:v>8.5839999999999996</c:v>
                </c:pt>
                <c:pt idx="2">
                  <c:v>8.9109999999999996</c:v>
                </c:pt>
                <c:pt idx="3">
                  <c:v>9.8930000000000007</c:v>
                </c:pt>
                <c:pt idx="4">
                  <c:v>9.9749999999999996</c:v>
                </c:pt>
                <c:pt idx="5">
                  <c:v>7.9269999999999996</c:v>
                </c:pt>
                <c:pt idx="6">
                  <c:v>7.2750000000000004</c:v>
                </c:pt>
                <c:pt idx="7">
                  <c:v>8.4640000000000004</c:v>
                </c:pt>
                <c:pt idx="8">
                  <c:v>8.5239999999999991</c:v>
                </c:pt>
                <c:pt idx="9">
                  <c:v>7.6029999999999998</c:v>
                </c:pt>
                <c:pt idx="10">
                  <c:v>7.9020000000000001</c:v>
                </c:pt>
                <c:pt idx="11">
                  <c:v>8.7750000000000004</c:v>
                </c:pt>
                <c:pt idx="12">
                  <c:v>9.4290000000000003</c:v>
                </c:pt>
                <c:pt idx="13">
                  <c:v>10.55</c:v>
                </c:pt>
                <c:pt idx="14">
                  <c:v>10.93</c:v>
                </c:pt>
                <c:pt idx="15">
                  <c:v>10.599</c:v>
                </c:pt>
                <c:pt idx="16">
                  <c:v>10.877000000000001</c:v>
                </c:pt>
                <c:pt idx="17">
                  <c:v>11.959</c:v>
                </c:pt>
                <c:pt idx="18">
                  <c:v>12.478</c:v>
                </c:pt>
                <c:pt idx="19">
                  <c:v>13.221</c:v>
                </c:pt>
                <c:pt idx="20">
                  <c:v>13.099</c:v>
                </c:pt>
                <c:pt idx="21">
                  <c:v>11.818</c:v>
                </c:pt>
                <c:pt idx="22">
                  <c:v>8.9009999999999998</c:v>
                </c:pt>
                <c:pt idx="23">
                  <c:v>7.6820000000000004</c:v>
                </c:pt>
                <c:pt idx="24">
                  <c:v>7.9169999999999998</c:v>
                </c:pt>
                <c:pt idx="25">
                  <c:v>8.1159999999999997</c:v>
                </c:pt>
                <c:pt idx="26">
                  <c:v>5.5519999999999996</c:v>
                </c:pt>
                <c:pt idx="27">
                  <c:v>6.7670000000000003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28"/>
                <c:pt idx="0">
                  <c:v>2.2250000000000001</c:v>
                </c:pt>
                <c:pt idx="1">
                  <c:v>2.3050000000000002</c:v>
                </c:pt>
                <c:pt idx="2">
                  <c:v>1.661</c:v>
                </c:pt>
                <c:pt idx="3">
                  <c:v>2.1949999999999998</c:v>
                </c:pt>
                <c:pt idx="4">
                  <c:v>3.956</c:v>
                </c:pt>
                <c:pt idx="5">
                  <c:v>3.2469999999999999</c:v>
                </c:pt>
                <c:pt idx="6">
                  <c:v>3.8740000000000001</c:v>
                </c:pt>
                <c:pt idx="7">
                  <c:v>4.6159999999999997</c:v>
                </c:pt>
                <c:pt idx="8">
                  <c:v>4.2460000000000004</c:v>
                </c:pt>
                <c:pt idx="9">
                  <c:v>2.7330000000000001</c:v>
                </c:pt>
                <c:pt idx="10">
                  <c:v>2.4380000000000002</c:v>
                </c:pt>
                <c:pt idx="11">
                  <c:v>3.2589999999999999</c:v>
                </c:pt>
                <c:pt idx="12">
                  <c:v>3.851</c:v>
                </c:pt>
                <c:pt idx="13">
                  <c:v>6.0350000000000001</c:v>
                </c:pt>
                <c:pt idx="14">
                  <c:v>5.9379999999999997</c:v>
                </c:pt>
                <c:pt idx="15">
                  <c:v>4.9420000000000002</c:v>
                </c:pt>
                <c:pt idx="16">
                  <c:v>4.6310000000000002</c:v>
                </c:pt>
                <c:pt idx="17">
                  <c:v>6.1509999999999998</c:v>
                </c:pt>
                <c:pt idx="18">
                  <c:v>6.7140000000000004</c:v>
                </c:pt>
                <c:pt idx="19">
                  <c:v>7.6920000000000002</c:v>
                </c:pt>
                <c:pt idx="20">
                  <c:v>7.9589999999999996</c:v>
                </c:pt>
                <c:pt idx="21">
                  <c:v>7.2249999999999996</c:v>
                </c:pt>
                <c:pt idx="22">
                  <c:v>5.3150000000000004</c:v>
                </c:pt>
                <c:pt idx="23">
                  <c:v>2.9079999999999999</c:v>
                </c:pt>
                <c:pt idx="24">
                  <c:v>3.3519999999999999</c:v>
                </c:pt>
                <c:pt idx="25">
                  <c:v>3.4409999999999998</c:v>
                </c:pt>
                <c:pt idx="26">
                  <c:v>2.0219999999999998</c:v>
                </c:pt>
                <c:pt idx="27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28"/>
                <c:pt idx="0">
                  <c:v>10.465</c:v>
                </c:pt>
                <c:pt idx="1">
                  <c:v>11.909000000000001</c:v>
                </c:pt>
                <c:pt idx="2">
                  <c:v>11.09</c:v>
                </c:pt>
                <c:pt idx="3">
                  <c:v>10.676</c:v>
                </c:pt>
                <c:pt idx="4">
                  <c:v>10.709</c:v>
                </c:pt>
                <c:pt idx="5">
                  <c:v>9.6210000000000004</c:v>
                </c:pt>
                <c:pt idx="6">
                  <c:v>10.69</c:v>
                </c:pt>
                <c:pt idx="7">
                  <c:v>10.814</c:v>
                </c:pt>
                <c:pt idx="8">
                  <c:v>10.973000000000001</c:v>
                </c:pt>
                <c:pt idx="9">
                  <c:v>10.379</c:v>
                </c:pt>
                <c:pt idx="10">
                  <c:v>10.92</c:v>
                </c:pt>
                <c:pt idx="11">
                  <c:v>10.606999999999999</c:v>
                </c:pt>
                <c:pt idx="12">
                  <c:v>11.238</c:v>
                </c:pt>
                <c:pt idx="13">
                  <c:v>10.829000000000001</c:v>
                </c:pt>
                <c:pt idx="14">
                  <c:v>10.305</c:v>
                </c:pt>
                <c:pt idx="15">
                  <c:v>12.183999999999999</c:v>
                </c:pt>
                <c:pt idx="16">
                  <c:v>13.467000000000001</c:v>
                </c:pt>
                <c:pt idx="17">
                  <c:v>12.36</c:v>
                </c:pt>
                <c:pt idx="18">
                  <c:v>10.438000000000001</c:v>
                </c:pt>
                <c:pt idx="19">
                  <c:v>10.711</c:v>
                </c:pt>
                <c:pt idx="20">
                  <c:v>12.17</c:v>
                </c:pt>
                <c:pt idx="21">
                  <c:v>12.451000000000001</c:v>
                </c:pt>
                <c:pt idx="22">
                  <c:v>11.789</c:v>
                </c:pt>
                <c:pt idx="23">
                  <c:v>11.571999999999999</c:v>
                </c:pt>
                <c:pt idx="24">
                  <c:v>11.002000000000001</c:v>
                </c:pt>
                <c:pt idx="25">
                  <c:v>10.422000000000001</c:v>
                </c:pt>
                <c:pt idx="26">
                  <c:v>11.535</c:v>
                </c:pt>
                <c:pt idx="27">
                  <c:v>11.933999999999999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19213.729911914001</c:v>
                </c:pt>
                <c:pt idx="1">
                  <c:v>20740.701549640002</c:v>
                </c:pt>
                <c:pt idx="2">
                  <c:v>18915.393726295999</c:v>
                </c:pt>
                <c:pt idx="3">
                  <c:v>19296.112398976002</c:v>
                </c:pt>
                <c:pt idx="4">
                  <c:v>19598.383325727998</c:v>
                </c:pt>
                <c:pt idx="5">
                  <c:v>21581.642629954</c:v>
                </c:pt>
                <c:pt idx="6">
                  <c:v>20660.576296340001</c:v>
                </c:pt>
                <c:pt idx="7">
                  <c:v>19669.459694279001</c:v>
                </c:pt>
                <c:pt idx="8">
                  <c:v>18985.552829442</c:v>
                </c:pt>
                <c:pt idx="9">
                  <c:v>20289.534024413999</c:v>
                </c:pt>
                <c:pt idx="10">
                  <c:v>20841.076042528999</c:v>
                </c:pt>
                <c:pt idx="11">
                  <c:v>21516.771039136001</c:v>
                </c:pt>
                <c:pt idx="12">
                  <c:v>19090.950745144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19090.950745144</c:v>
                </c:pt>
                <c:pt idx="1">
                  <c:v>20280.024897750001</c:v>
                </c:pt>
                <c:pt idx="2">
                  <c:v>18427.775582888</c:v>
                </c:pt>
                <c:pt idx="3">
                  <c:v>19122.921172549999</c:v>
                </c:pt>
                <c:pt idx="4">
                  <c:v>20015.585046946999</c:v>
                </c:pt>
                <c:pt idx="5">
                  <c:v>22127.549007079</c:v>
                </c:pt>
                <c:pt idx="6">
                  <c:v>20487.208205894</c:v>
                </c:pt>
                <c:pt idx="7">
                  <c:v>18952.25686845</c:v>
                </c:pt>
                <c:pt idx="8">
                  <c:v>18088.674497558</c:v>
                </c:pt>
                <c:pt idx="9">
                  <c:v>18241.902022623999</c:v>
                </c:pt>
                <c:pt idx="10">
                  <c:v>19106.888293192002</c:v>
                </c:pt>
                <c:pt idx="11">
                  <c:v>20750.891409071999</c:v>
                </c:pt>
                <c:pt idx="12">
                  <c:v>19129.371581568001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feb-23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feb-23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38100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28"/>
                <c:pt idx="0">
                  <c:v>742.51460143999998</c:v>
                </c:pt>
                <c:pt idx="1">
                  <c:v>732.36096276000001</c:v>
                </c:pt>
                <c:pt idx="2">
                  <c:v>718.58665840000003</c:v>
                </c:pt>
                <c:pt idx="3">
                  <c:v>630.79319088800003</c:v>
                </c:pt>
                <c:pt idx="4">
                  <c:v>582.16517512799999</c:v>
                </c:pt>
                <c:pt idx="5">
                  <c:v>717.02384336800003</c:v>
                </c:pt>
                <c:pt idx="6">
                  <c:v>754.57370831200001</c:v>
                </c:pt>
                <c:pt idx="7">
                  <c:v>751.31180584000003</c:v>
                </c:pt>
                <c:pt idx="8">
                  <c:v>738.20242508000001</c:v>
                </c:pt>
                <c:pt idx="9">
                  <c:v>733.71218292000003</c:v>
                </c:pt>
                <c:pt idx="10">
                  <c:v>640.98990516000003</c:v>
                </c:pt>
                <c:pt idx="11">
                  <c:v>595.77714760000003</c:v>
                </c:pt>
                <c:pt idx="12">
                  <c:v>707.42699012000003</c:v>
                </c:pt>
                <c:pt idx="13">
                  <c:v>736.71159559199998</c:v>
                </c:pt>
                <c:pt idx="14">
                  <c:v>717.59225382399995</c:v>
                </c:pt>
                <c:pt idx="15">
                  <c:v>708.77285047199996</c:v>
                </c:pt>
                <c:pt idx="16">
                  <c:v>698.1988738</c:v>
                </c:pt>
                <c:pt idx="17">
                  <c:v>612.24204799999995</c:v>
                </c:pt>
                <c:pt idx="18">
                  <c:v>561.42559400000005</c:v>
                </c:pt>
                <c:pt idx="19">
                  <c:v>658.30762600000003</c:v>
                </c:pt>
                <c:pt idx="20">
                  <c:v>674.29357100000004</c:v>
                </c:pt>
                <c:pt idx="21">
                  <c:v>677.28437799999995</c:v>
                </c:pt>
                <c:pt idx="22">
                  <c:v>697.50888487999998</c:v>
                </c:pt>
                <c:pt idx="23">
                  <c:v>693.21298167999998</c:v>
                </c:pt>
                <c:pt idx="24">
                  <c:v>624.66225699999995</c:v>
                </c:pt>
                <c:pt idx="25">
                  <c:v>586.95983349599999</c:v>
                </c:pt>
                <c:pt idx="26">
                  <c:v>715.89028380800005</c:v>
                </c:pt>
                <c:pt idx="27">
                  <c:v>720.86995300000001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28"/>
                <c:pt idx="0">
                  <c:v>37535.284</c:v>
                </c:pt>
                <c:pt idx="1">
                  <c:v>36776.389000000003</c:v>
                </c:pt>
                <c:pt idx="2">
                  <c:v>34865.769</c:v>
                </c:pt>
                <c:pt idx="3">
                  <c:v>31754.885736</c:v>
                </c:pt>
                <c:pt idx="4">
                  <c:v>31060.536</c:v>
                </c:pt>
                <c:pt idx="5">
                  <c:v>36933.379000000001</c:v>
                </c:pt>
                <c:pt idx="6">
                  <c:v>37550.324000000001</c:v>
                </c:pt>
                <c:pt idx="7">
                  <c:v>37209.137999999999</c:v>
                </c:pt>
                <c:pt idx="8">
                  <c:v>36734.623</c:v>
                </c:pt>
                <c:pt idx="9">
                  <c:v>35795</c:v>
                </c:pt>
                <c:pt idx="10">
                  <c:v>31651.296999999999</c:v>
                </c:pt>
                <c:pt idx="11">
                  <c:v>31363.431</c:v>
                </c:pt>
                <c:pt idx="12">
                  <c:v>35953.783000000003</c:v>
                </c:pt>
                <c:pt idx="13">
                  <c:v>35953.012000000002</c:v>
                </c:pt>
                <c:pt idx="14">
                  <c:v>35470.839</c:v>
                </c:pt>
                <c:pt idx="15">
                  <c:v>34870.673999999999</c:v>
                </c:pt>
                <c:pt idx="16">
                  <c:v>33428.446000000004</c:v>
                </c:pt>
                <c:pt idx="17">
                  <c:v>29159.481</c:v>
                </c:pt>
                <c:pt idx="18">
                  <c:v>28701.63</c:v>
                </c:pt>
                <c:pt idx="19">
                  <c:v>32856.438999999998</c:v>
                </c:pt>
                <c:pt idx="20">
                  <c:v>33369.232000000004</c:v>
                </c:pt>
                <c:pt idx="21">
                  <c:v>33352.561000000002</c:v>
                </c:pt>
                <c:pt idx="22">
                  <c:v>34215.83</c:v>
                </c:pt>
                <c:pt idx="23">
                  <c:v>33255.697999999997</c:v>
                </c:pt>
                <c:pt idx="24">
                  <c:v>30267.095000000001</c:v>
                </c:pt>
                <c:pt idx="25">
                  <c:v>30358.976999999999</c:v>
                </c:pt>
                <c:pt idx="26">
                  <c:v>36611.305999999997</c:v>
                </c:pt>
                <c:pt idx="27">
                  <c:v>35986.106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 febrero (20:55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Febrero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199</v>
      </c>
    </row>
    <row r="2" spans="1:2">
      <c r="A2" t="s">
        <v>194</v>
      </c>
    </row>
    <row r="3" spans="1:2">
      <c r="A3" t="s">
        <v>189</v>
      </c>
    </row>
    <row r="4" spans="1:2">
      <c r="A4" t="s">
        <v>190</v>
      </c>
    </row>
    <row r="5" spans="1:2">
      <c r="A5" t="s">
        <v>193</v>
      </c>
    </row>
    <row r="6" spans="1:2">
      <c r="A6" t="s">
        <v>198</v>
      </c>
    </row>
    <row r="7" spans="1:2">
      <c r="A7" t="s">
        <v>192</v>
      </c>
    </row>
    <row r="8" spans="1:2">
      <c r="A8" t="s">
        <v>159</v>
      </c>
    </row>
    <row r="9" spans="1:2">
      <c r="A9" t="s">
        <v>196</v>
      </c>
    </row>
    <row r="10" spans="1:2">
      <c r="A10" t="s">
        <v>160</v>
      </c>
    </row>
    <row r="11" spans="1:2">
      <c r="A11" t="s">
        <v>161</v>
      </c>
    </row>
    <row r="12" spans="1:2">
      <c r="A12" t="s">
        <v>200</v>
      </c>
    </row>
    <row r="13" spans="1:2">
      <c r="A1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Febrero 2023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Febrero 2023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19129.371581568001</v>
      </c>
      <c r="G9" s="47">
        <f>VLOOKUP("Demanda transporte (b.c.)",Dat_01!A4:J29,4,FALSE)*100</f>
        <v>0.20125156</v>
      </c>
      <c r="H9" s="31">
        <f>VLOOKUP("Demanda transporte (b.c.)",Dat_01!A4:J29,5,FALSE)/1000</f>
        <v>39880.262990639996</v>
      </c>
      <c r="I9" s="47">
        <f>VLOOKUP("Demanda transporte (b.c.)",Dat_01!A4:J29,7,FALSE)*100</f>
        <v>-1.7914297100000001</v>
      </c>
      <c r="J9" s="31">
        <f>VLOOKUP("Demanda transporte (b.c.)",Dat_01!A4:J29,8,FALSE)/1000</f>
        <v>234731.04858557202</v>
      </c>
      <c r="K9" s="47">
        <f>VLOOKUP("Demanda transporte (b.c.)",Dat_01!A4:J29,10,FALSE)*100</f>
        <v>-2.6763997900000001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1E-3</v>
      </c>
      <c r="H12" s="43"/>
      <c r="I12" s="43">
        <f>Dat_01!H45*100</f>
        <v>0.41900000000000004</v>
      </c>
      <c r="J12" s="43"/>
      <c r="K12" s="43">
        <f>Dat_01!L45*100</f>
        <v>0.14699999999999999</v>
      </c>
    </row>
    <row r="13" spans="3:12">
      <c r="E13" s="34" t="s">
        <v>26</v>
      </c>
      <c r="F13" s="33"/>
      <c r="G13" s="43">
        <f>Dat_01!E45*100</f>
        <v>2.3580000000000001</v>
      </c>
      <c r="H13" s="43"/>
      <c r="I13" s="43">
        <f>Dat_01!I45*100</f>
        <v>1.329</v>
      </c>
      <c r="J13" s="43"/>
      <c r="K13" s="43">
        <f>Dat_01!M45*100</f>
        <v>1.3120000000000001</v>
      </c>
    </row>
    <row r="14" spans="3:12">
      <c r="E14" s="35" t="s">
        <v>5</v>
      </c>
      <c r="F14" s="36"/>
      <c r="G14" s="44">
        <f>Dat_01!F45*100</f>
        <v>-2.1479999999999997</v>
      </c>
      <c r="H14" s="44"/>
      <c r="I14" s="44">
        <f>Dat_01!J45*100</f>
        <v>-3.5319999999999996</v>
      </c>
      <c r="J14" s="44"/>
      <c r="K14" s="44">
        <f>Dat_01!N45*100</f>
        <v>-4.1340000000000003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Febrero 2023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Febrero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Febrero 2023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2" sqref="B2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Febrero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febrero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01/02/2023</v>
      </c>
      <c r="C7" s="99">
        <f>Dat_01!B52</f>
        <v>13.705</v>
      </c>
      <c r="D7" s="99">
        <f>Dat_01!C52</f>
        <v>7.9649999999999999</v>
      </c>
      <c r="E7" s="99">
        <f>Dat_01!D52</f>
        <v>2.2250000000000001</v>
      </c>
      <c r="F7" s="99">
        <f>Dat_01!H52</f>
        <v>5.4125263158000001</v>
      </c>
      <c r="G7" s="99">
        <f>Dat_01!G52</f>
        <v>13.917052631600001</v>
      </c>
      <c r="H7" s="99">
        <f>Dat_01!E52</f>
        <v>10.465</v>
      </c>
    </row>
    <row r="8" spans="1:16" ht="11.25" customHeight="1">
      <c r="A8" s="92">
        <v>2</v>
      </c>
      <c r="B8" s="98" t="str">
        <f>Dat_01!A53</f>
        <v>02/02/2023</v>
      </c>
      <c r="C8" s="99">
        <f>Dat_01!B53</f>
        <v>14.863</v>
      </c>
      <c r="D8" s="99">
        <f>Dat_01!C53</f>
        <v>8.5839999999999996</v>
      </c>
      <c r="E8" s="99">
        <f>Dat_01!D53</f>
        <v>2.3050000000000002</v>
      </c>
      <c r="F8" s="99">
        <f>Dat_01!H53</f>
        <v>5.1603157895000002</v>
      </c>
      <c r="G8" s="99">
        <f>Dat_01!G53</f>
        <v>13.5079473684</v>
      </c>
      <c r="H8" s="99">
        <f>Dat_01!E53</f>
        <v>11.909000000000001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03/02/2023</v>
      </c>
      <c r="C9" s="99">
        <f>Dat_01!B54</f>
        <v>16.161999999999999</v>
      </c>
      <c r="D9" s="99">
        <f>Dat_01!C54</f>
        <v>8.9109999999999996</v>
      </c>
      <c r="E9" s="99">
        <f>Dat_01!D54</f>
        <v>1.661</v>
      </c>
      <c r="F9" s="99">
        <f>Dat_01!H54</f>
        <v>4.6754736842</v>
      </c>
      <c r="G9" s="99">
        <f>Dat_01!G54</f>
        <v>13.610684210500001</v>
      </c>
      <c r="H9" s="99">
        <f>Dat_01!E54</f>
        <v>11.09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04/02/2023</v>
      </c>
      <c r="C10" s="99">
        <f>Dat_01!B55</f>
        <v>17.591999999999999</v>
      </c>
      <c r="D10" s="99">
        <f>Dat_01!C55</f>
        <v>9.8930000000000007</v>
      </c>
      <c r="E10" s="99">
        <f>Dat_01!D55</f>
        <v>2.1949999999999998</v>
      </c>
      <c r="F10" s="99">
        <f>Dat_01!H55</f>
        <v>5.3539473684000001</v>
      </c>
      <c r="G10" s="99">
        <f>Dat_01!G55</f>
        <v>13.3768421053</v>
      </c>
      <c r="H10" s="99">
        <f>Dat_01!E55</f>
        <v>10.676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05/02/2023</v>
      </c>
      <c r="C11" s="99">
        <f>Dat_01!B56</f>
        <v>15.994</v>
      </c>
      <c r="D11" s="99">
        <f>Dat_01!C56</f>
        <v>9.9749999999999996</v>
      </c>
      <c r="E11" s="99">
        <f>Dat_01!D56</f>
        <v>3.956</v>
      </c>
      <c r="F11" s="99">
        <f>Dat_01!H56</f>
        <v>5.2793684211</v>
      </c>
      <c r="G11" s="99">
        <f>Dat_01!G56</f>
        <v>13.6520526316</v>
      </c>
      <c r="H11" s="99">
        <f>Dat_01!E56</f>
        <v>10.709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06/02/2023</v>
      </c>
      <c r="C12" s="99">
        <f>Dat_01!B57</f>
        <v>12.606999999999999</v>
      </c>
      <c r="D12" s="99">
        <f>Dat_01!C57</f>
        <v>7.9269999999999996</v>
      </c>
      <c r="E12" s="99">
        <f>Dat_01!D57</f>
        <v>3.2469999999999999</v>
      </c>
      <c r="F12" s="99">
        <f>Dat_01!H57</f>
        <v>5.0718947368</v>
      </c>
      <c r="G12" s="99">
        <f>Dat_01!G57</f>
        <v>13.6788947368</v>
      </c>
      <c r="H12" s="99">
        <f>Dat_01!E57</f>
        <v>9.6210000000000004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07/02/2023</v>
      </c>
      <c r="C13" s="99">
        <f>Dat_01!B58</f>
        <v>10.675000000000001</v>
      </c>
      <c r="D13" s="99">
        <f>Dat_01!C58</f>
        <v>7.2750000000000004</v>
      </c>
      <c r="E13" s="99">
        <f>Dat_01!D58</f>
        <v>3.8740000000000001</v>
      </c>
      <c r="F13" s="99">
        <f>Dat_01!H58</f>
        <v>4.9223684210999998</v>
      </c>
      <c r="G13" s="99">
        <f>Dat_01!G58</f>
        <v>13.2487894737</v>
      </c>
      <c r="H13" s="99">
        <f>Dat_01!E58</f>
        <v>10.69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08/02/2023</v>
      </c>
      <c r="C14" s="99">
        <f>Dat_01!B59</f>
        <v>12.311</v>
      </c>
      <c r="D14" s="99">
        <f>Dat_01!C59</f>
        <v>8.4640000000000004</v>
      </c>
      <c r="E14" s="99">
        <f>Dat_01!D59</f>
        <v>4.6159999999999997</v>
      </c>
      <c r="F14" s="99">
        <f>Dat_01!H59</f>
        <v>4.8326842105000001</v>
      </c>
      <c r="G14" s="99">
        <f>Dat_01!G59</f>
        <v>13.3502105263</v>
      </c>
      <c r="H14" s="99">
        <f>Dat_01!E59</f>
        <v>10.814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09/02/2023</v>
      </c>
      <c r="C15" s="99">
        <f>Dat_01!B60</f>
        <v>12.802</v>
      </c>
      <c r="D15" s="99">
        <f>Dat_01!C60</f>
        <v>8.5239999999999991</v>
      </c>
      <c r="E15" s="99">
        <f>Dat_01!D60</f>
        <v>4.2460000000000004</v>
      </c>
      <c r="F15" s="99">
        <f>Dat_01!H60</f>
        <v>4.7531052632000002</v>
      </c>
      <c r="G15" s="99">
        <f>Dat_01!G60</f>
        <v>13.8891578947</v>
      </c>
      <c r="H15" s="99">
        <f>Dat_01!E60</f>
        <v>10.973000000000001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10/02/2023</v>
      </c>
      <c r="C16" s="99">
        <f>Dat_01!B61</f>
        <v>12.473000000000001</v>
      </c>
      <c r="D16" s="99">
        <f>Dat_01!C61</f>
        <v>7.6029999999999998</v>
      </c>
      <c r="E16" s="99">
        <f>Dat_01!D61</f>
        <v>2.7330000000000001</v>
      </c>
      <c r="F16" s="99">
        <f>Dat_01!H61</f>
        <v>5.2294210526000002</v>
      </c>
      <c r="G16" s="99">
        <f>Dat_01!G61</f>
        <v>14.221263157899999</v>
      </c>
      <c r="H16" s="99">
        <f>Dat_01!E61</f>
        <v>10.379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11/02/2023</v>
      </c>
      <c r="C17" s="99">
        <f>Dat_01!B62</f>
        <v>13.367000000000001</v>
      </c>
      <c r="D17" s="99">
        <f>Dat_01!C62</f>
        <v>7.9020000000000001</v>
      </c>
      <c r="E17" s="99">
        <f>Dat_01!D62</f>
        <v>2.4380000000000002</v>
      </c>
      <c r="F17" s="99">
        <f>Dat_01!H62</f>
        <v>5.1790000000000003</v>
      </c>
      <c r="G17" s="99">
        <f>Dat_01!G62</f>
        <v>14.0191052632</v>
      </c>
      <c r="H17" s="99">
        <f>Dat_01!E62</f>
        <v>10.92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12/02/2023</v>
      </c>
      <c r="C18" s="99">
        <f>Dat_01!B63</f>
        <v>14.29</v>
      </c>
      <c r="D18" s="99">
        <f>Dat_01!C63</f>
        <v>8.7750000000000004</v>
      </c>
      <c r="E18" s="99">
        <f>Dat_01!D63</f>
        <v>3.2589999999999999</v>
      </c>
      <c r="F18" s="99">
        <f>Dat_01!H63</f>
        <v>5.6887368421</v>
      </c>
      <c r="G18" s="99">
        <f>Dat_01!G63</f>
        <v>13.9258947368</v>
      </c>
      <c r="H18" s="99">
        <f>Dat_01!E63</f>
        <v>10.606999999999999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13/02/2023</v>
      </c>
      <c r="C19" s="99">
        <f>Dat_01!B64</f>
        <v>15.006</v>
      </c>
      <c r="D19" s="99">
        <f>Dat_01!C64</f>
        <v>9.4290000000000003</v>
      </c>
      <c r="E19" s="99">
        <f>Dat_01!D64</f>
        <v>3.851</v>
      </c>
      <c r="F19" s="99">
        <f>Dat_01!H64</f>
        <v>5.4694210526000004</v>
      </c>
      <c r="G19" s="99">
        <f>Dat_01!G64</f>
        <v>14.6315789474</v>
      </c>
      <c r="H19" s="99">
        <f>Dat_01!E64</f>
        <v>11.238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14/02/2023</v>
      </c>
      <c r="C20" s="99">
        <f>Dat_01!B65</f>
        <v>15.064</v>
      </c>
      <c r="D20" s="99">
        <f>Dat_01!C65</f>
        <v>10.55</v>
      </c>
      <c r="E20" s="99">
        <f>Dat_01!D65</f>
        <v>6.0350000000000001</v>
      </c>
      <c r="F20" s="99">
        <f>Dat_01!H65</f>
        <v>5.7249473683999996</v>
      </c>
      <c r="G20" s="99">
        <f>Dat_01!G65</f>
        <v>14.5102105263</v>
      </c>
      <c r="H20" s="99">
        <f>Dat_01!E65</f>
        <v>10.829000000000001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15/02/2023</v>
      </c>
      <c r="C21" s="99">
        <f>Dat_01!B66</f>
        <v>15.923</v>
      </c>
      <c r="D21" s="99">
        <f>Dat_01!C66</f>
        <v>10.93</v>
      </c>
      <c r="E21" s="99">
        <f>Dat_01!D66</f>
        <v>5.9379999999999997</v>
      </c>
      <c r="F21" s="99">
        <f>Dat_01!H66</f>
        <v>5.4863684210999999</v>
      </c>
      <c r="G21" s="99">
        <f>Dat_01!G66</f>
        <v>14.4098947368</v>
      </c>
      <c r="H21" s="99">
        <f>Dat_01!E66</f>
        <v>10.305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16/02/2023</v>
      </c>
      <c r="C22" s="99">
        <f>Dat_01!B67</f>
        <v>16.256</v>
      </c>
      <c r="D22" s="99">
        <f>Dat_01!C67</f>
        <v>10.599</v>
      </c>
      <c r="E22" s="99">
        <f>Dat_01!D67</f>
        <v>4.9420000000000002</v>
      </c>
      <c r="F22" s="99">
        <f>Dat_01!H67</f>
        <v>5.4428421052999996</v>
      </c>
      <c r="G22" s="99">
        <f>Dat_01!G67</f>
        <v>14.6344736842</v>
      </c>
      <c r="H22" s="99">
        <f>Dat_01!E67</f>
        <v>12.183999999999999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17/02/2023</v>
      </c>
      <c r="C23" s="99">
        <f>Dat_01!B68</f>
        <v>17.123999999999999</v>
      </c>
      <c r="D23" s="99">
        <f>Dat_01!C68</f>
        <v>10.877000000000001</v>
      </c>
      <c r="E23" s="99">
        <f>Dat_01!D68</f>
        <v>4.6310000000000002</v>
      </c>
      <c r="F23" s="99">
        <f>Dat_01!H68</f>
        <v>5.1030526315999998</v>
      </c>
      <c r="G23" s="99">
        <f>Dat_01!G68</f>
        <v>13.9852631579</v>
      </c>
      <c r="H23" s="99">
        <f>Dat_01!E68</f>
        <v>13.467000000000001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18/02/2023</v>
      </c>
      <c r="C24" s="99">
        <f>Dat_01!B69</f>
        <v>17.766999999999999</v>
      </c>
      <c r="D24" s="99">
        <f>Dat_01!C69</f>
        <v>11.959</v>
      </c>
      <c r="E24" s="99">
        <f>Dat_01!D69</f>
        <v>6.1509999999999998</v>
      </c>
      <c r="F24" s="99">
        <f>Dat_01!H69</f>
        <v>5.1297368420999998</v>
      </c>
      <c r="G24" s="99">
        <f>Dat_01!G69</f>
        <v>13.8276315789</v>
      </c>
      <c r="H24" s="99">
        <f>Dat_01!E69</f>
        <v>12.36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19/02/2023</v>
      </c>
      <c r="C25" s="99">
        <f>Dat_01!B70</f>
        <v>18.242000000000001</v>
      </c>
      <c r="D25" s="99">
        <f>Dat_01!C70</f>
        <v>12.478</v>
      </c>
      <c r="E25" s="99">
        <f>Dat_01!D70</f>
        <v>6.7140000000000004</v>
      </c>
      <c r="F25" s="99">
        <f>Dat_01!H70</f>
        <v>5.3150526316000004</v>
      </c>
      <c r="G25" s="99">
        <f>Dat_01!G70</f>
        <v>13.8334210526</v>
      </c>
      <c r="H25" s="99">
        <f>Dat_01!E70</f>
        <v>10.438000000000001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20/02/2023</v>
      </c>
      <c r="C26" s="99">
        <f>Dat_01!B71</f>
        <v>18.748999999999999</v>
      </c>
      <c r="D26" s="99">
        <f>Dat_01!C71</f>
        <v>13.221</v>
      </c>
      <c r="E26" s="99">
        <f>Dat_01!D71</f>
        <v>7.6920000000000002</v>
      </c>
      <c r="F26" s="99">
        <f>Dat_01!H71</f>
        <v>5.1843684211000003</v>
      </c>
      <c r="G26" s="99">
        <f>Dat_01!G71</f>
        <v>14.2007368421</v>
      </c>
      <c r="H26" s="99">
        <f>Dat_01!E71</f>
        <v>10.711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21/02/2023</v>
      </c>
      <c r="C27" s="99">
        <f>Dat_01!B72</f>
        <v>18.239000000000001</v>
      </c>
      <c r="D27" s="99">
        <f>Dat_01!C72</f>
        <v>13.099</v>
      </c>
      <c r="E27" s="99">
        <f>Dat_01!D72</f>
        <v>7.9589999999999996</v>
      </c>
      <c r="F27" s="99">
        <f>Dat_01!H72</f>
        <v>5.2509473684000003</v>
      </c>
      <c r="G27" s="99">
        <f>Dat_01!G72</f>
        <v>14.3224736842</v>
      </c>
      <c r="H27" s="99">
        <f>Dat_01!E72</f>
        <v>12.17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22/02/2023</v>
      </c>
      <c r="C28" s="99">
        <f>Dat_01!B73</f>
        <v>16.411000000000001</v>
      </c>
      <c r="D28" s="99">
        <f>Dat_01!C73</f>
        <v>11.818</v>
      </c>
      <c r="E28" s="99">
        <f>Dat_01!D73</f>
        <v>7.2249999999999996</v>
      </c>
      <c r="F28" s="99">
        <f>Dat_01!H73</f>
        <v>4.8764736841999996</v>
      </c>
      <c r="G28" s="99">
        <f>Dat_01!G73</f>
        <v>15.036157894700001</v>
      </c>
      <c r="H28" s="99">
        <f>Dat_01!E73</f>
        <v>12.451000000000001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23/02/2023</v>
      </c>
      <c r="C29" s="99">
        <f>Dat_01!B74</f>
        <v>12.487</v>
      </c>
      <c r="D29" s="99">
        <f>Dat_01!C74</f>
        <v>8.9009999999999998</v>
      </c>
      <c r="E29" s="99">
        <f>Dat_01!D74</f>
        <v>5.3150000000000004</v>
      </c>
      <c r="F29" s="99">
        <f>Dat_01!H74</f>
        <v>5.4498947368000001</v>
      </c>
      <c r="G29" s="99">
        <f>Dat_01!G74</f>
        <v>15.3138947368</v>
      </c>
      <c r="H29" s="99">
        <f>Dat_01!E74</f>
        <v>11.789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24/02/2023</v>
      </c>
      <c r="C30" s="99">
        <f>Dat_01!B75</f>
        <v>12.456</v>
      </c>
      <c r="D30" s="99">
        <f>Dat_01!C75</f>
        <v>7.6820000000000004</v>
      </c>
      <c r="E30" s="99">
        <f>Dat_01!D75</f>
        <v>2.9079999999999999</v>
      </c>
      <c r="F30" s="99">
        <f>Dat_01!H75</f>
        <v>5.8978421052999996</v>
      </c>
      <c r="G30" s="99">
        <f>Dat_01!G75</f>
        <v>14.406842105300001</v>
      </c>
      <c r="H30" s="99">
        <f>Dat_01!E75</f>
        <v>11.571999999999999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25/02/2023</v>
      </c>
      <c r="C31" s="99">
        <f>Dat_01!B76</f>
        <v>12.481999999999999</v>
      </c>
      <c r="D31" s="99">
        <f>Dat_01!C76</f>
        <v>7.9169999999999998</v>
      </c>
      <c r="E31" s="99">
        <f>Dat_01!D76</f>
        <v>3.3519999999999999</v>
      </c>
      <c r="F31" s="99">
        <f>Dat_01!H76</f>
        <v>6.0818947367999998</v>
      </c>
      <c r="G31" s="99">
        <f>Dat_01!G76</f>
        <v>14.44</v>
      </c>
      <c r="H31" s="99">
        <f>Dat_01!E76</f>
        <v>11.002000000000001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26/02/2023</v>
      </c>
      <c r="C32" s="99">
        <f>Dat_01!B77</f>
        <v>12.79</v>
      </c>
      <c r="D32" s="99">
        <f>Dat_01!C77</f>
        <v>8.1159999999999997</v>
      </c>
      <c r="E32" s="99">
        <f>Dat_01!D77</f>
        <v>3.4409999999999998</v>
      </c>
      <c r="F32" s="99">
        <f>Dat_01!H77</f>
        <v>5.8802105263</v>
      </c>
      <c r="G32" s="99">
        <f>Dat_01!G77</f>
        <v>14.5197894737</v>
      </c>
      <c r="H32" s="99">
        <f>Dat_01!E77</f>
        <v>10.422000000000001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27/02/2023</v>
      </c>
      <c r="C33" s="99">
        <f>Dat_01!B78</f>
        <v>9.0820000000000007</v>
      </c>
      <c r="D33" s="99">
        <f>Dat_01!C78</f>
        <v>5.5519999999999996</v>
      </c>
      <c r="E33" s="99">
        <f>Dat_01!D78</f>
        <v>2.0219999999999998</v>
      </c>
      <c r="F33" s="99">
        <f>Dat_01!H78</f>
        <v>5.5197368421000004</v>
      </c>
      <c r="G33" s="99">
        <f>Dat_01!G78</f>
        <v>14.611421052600001</v>
      </c>
      <c r="H33" s="99">
        <f>Dat_01!E78</f>
        <v>11.535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28/02/2023</v>
      </c>
      <c r="C34" s="99">
        <f>Dat_01!B79</f>
        <v>11.875</v>
      </c>
      <c r="D34" s="99">
        <f>Dat_01!C79</f>
        <v>6.7670000000000003</v>
      </c>
      <c r="E34" s="99">
        <f>Dat_01!D79</f>
        <v>1.66</v>
      </c>
      <c r="F34" s="99">
        <f>Dat_01!H79</f>
        <v>5.8908421053</v>
      </c>
      <c r="G34" s="99">
        <f>Dat_01!G79</f>
        <v>14.585842105299999</v>
      </c>
      <c r="H34" s="99">
        <f>Dat_01!E79</f>
        <v>11.933999999999999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/>
      <c r="C35" s="99"/>
      <c r="D35" s="99"/>
      <c r="E35" s="99"/>
      <c r="F35" s="99"/>
      <c r="G35" s="99"/>
      <c r="H35" s="99"/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/>
      <c r="C36" s="99"/>
      <c r="D36" s="99"/>
      <c r="E36" s="99"/>
      <c r="F36" s="99"/>
      <c r="G36" s="99"/>
      <c r="H36" s="99"/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14.528357142857145</v>
      </c>
      <c r="D38" s="101">
        <f>AVERAGE(D7:D37)</f>
        <v>9.3461785714285721</v>
      </c>
      <c r="E38" s="101">
        <f t="shared" ref="E38:F38" si="0">AVERAGE(E7:E37)</f>
        <v>4.163964285714286</v>
      </c>
      <c r="F38" s="101">
        <f t="shared" si="0"/>
        <v>5.3308026315821433</v>
      </c>
      <c r="G38" s="101">
        <f>AVERAGE(G7:G37)</f>
        <v>14.130983082700002</v>
      </c>
      <c r="H38" s="101">
        <f>AVERAGE(H7:H37)</f>
        <v>11.187857142857146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20280.024897750001</v>
      </c>
    </row>
    <row r="50" spans="1:3" ht="11.25" customHeight="1">
      <c r="A50" s="103" t="s">
        <v>94</v>
      </c>
      <c r="B50" s="98">
        <v>42855</v>
      </c>
      <c r="C50" s="104">
        <f>Dat_01!B102</f>
        <v>18427.775582888</v>
      </c>
    </row>
    <row r="51" spans="1:3" ht="11.25" customHeight="1">
      <c r="A51" s="103" t="s">
        <v>87</v>
      </c>
      <c r="B51" s="98">
        <v>42886</v>
      </c>
      <c r="C51" s="104">
        <f>Dat_01!B103</f>
        <v>19122.921172549999</v>
      </c>
    </row>
    <row r="52" spans="1:3" ht="11.25" customHeight="1">
      <c r="A52" s="103" t="s">
        <v>94</v>
      </c>
      <c r="B52" s="98">
        <v>42916</v>
      </c>
      <c r="C52" s="104">
        <f>Dat_01!B104</f>
        <v>20015.585046946999</v>
      </c>
    </row>
    <row r="53" spans="1:3" ht="11.25" customHeight="1">
      <c r="A53" s="103" t="s">
        <v>86</v>
      </c>
      <c r="B53" s="98">
        <v>42947</v>
      </c>
      <c r="C53" s="104">
        <f>Dat_01!B105</f>
        <v>22127.549007079</v>
      </c>
    </row>
    <row r="54" spans="1:3" ht="11.25" customHeight="1">
      <c r="A54" s="103" t="s">
        <v>86</v>
      </c>
      <c r="B54" s="98">
        <v>42978</v>
      </c>
      <c r="C54" s="104">
        <f>Dat_01!B106</f>
        <v>20487.208205894</v>
      </c>
    </row>
    <row r="55" spans="1:3" ht="11.25" customHeight="1">
      <c r="A55" s="103" t="s">
        <v>87</v>
      </c>
      <c r="B55" s="98">
        <v>43008</v>
      </c>
      <c r="C55" s="104">
        <f>Dat_01!B107</f>
        <v>18952.25686845</v>
      </c>
    </row>
    <row r="56" spans="1:3" ht="11.25" customHeight="1">
      <c r="A56" s="103" t="s">
        <v>88</v>
      </c>
      <c r="B56" s="98">
        <v>43039</v>
      </c>
      <c r="C56" s="104">
        <f>Dat_01!B108</f>
        <v>18088.674497558</v>
      </c>
    </row>
    <row r="57" spans="1:3" ht="11.25" customHeight="1">
      <c r="A57" s="103" t="s">
        <v>89</v>
      </c>
      <c r="B57" s="98">
        <v>43069</v>
      </c>
      <c r="C57" s="104">
        <f>Dat_01!B109</f>
        <v>18241.902022623999</v>
      </c>
    </row>
    <row r="58" spans="1:3" ht="11.25" customHeight="1">
      <c r="A58" s="103" t="s">
        <v>90</v>
      </c>
      <c r="B58" s="98">
        <v>43100</v>
      </c>
      <c r="C58" s="104">
        <f>Dat_01!B110</f>
        <v>19106.888293192002</v>
      </c>
    </row>
    <row r="59" spans="1:3" ht="11.25" customHeight="1">
      <c r="A59" s="103" t="s">
        <v>91</v>
      </c>
      <c r="B59" s="98">
        <v>43131</v>
      </c>
      <c r="C59" s="104">
        <f>Dat_01!B111</f>
        <v>20750.891409071999</v>
      </c>
    </row>
    <row r="60" spans="1:3" ht="11.25" customHeight="1">
      <c r="A60" s="103" t="s">
        <v>92</v>
      </c>
      <c r="B60" s="98">
        <v>43159</v>
      </c>
      <c r="C60" s="104">
        <f>Dat_01!B112</f>
        <v>19129.371581568001</v>
      </c>
    </row>
    <row r="61" spans="1:3" ht="11.25" customHeight="1">
      <c r="A61" s="103" t="s">
        <v>93</v>
      </c>
      <c r="B61" s="98">
        <v>43190</v>
      </c>
      <c r="C61" s="104">
        <f>Dat_01!B113</f>
        <v>6861.6431000000002</v>
      </c>
    </row>
    <row r="62" spans="1:3" ht="11.25" customHeight="1">
      <c r="A62" s="103" t="s">
        <v>94</v>
      </c>
      <c r="B62" s="98">
        <v>43220</v>
      </c>
      <c r="C62" s="104">
        <f>Dat_01!B114</f>
        <v>0</v>
      </c>
    </row>
    <row r="63" spans="1:3" ht="11.25" customHeight="1">
      <c r="A63" s="103" t="s">
        <v>87</v>
      </c>
      <c r="B63" s="98">
        <v>43251</v>
      </c>
      <c r="C63" s="104">
        <f>Dat_01!B115</f>
        <v>0</v>
      </c>
    </row>
    <row r="64" spans="1:3" ht="11.25" customHeight="1">
      <c r="A64" s="103" t="s">
        <v>94</v>
      </c>
      <c r="B64" s="98">
        <v>43281</v>
      </c>
      <c r="C64" s="104">
        <f>Dat_01!B116</f>
        <v>0</v>
      </c>
    </row>
    <row r="65" spans="1:4" ht="11.25" customHeight="1">
      <c r="A65" s="103" t="s">
        <v>86</v>
      </c>
      <c r="B65" s="98">
        <v>43312</v>
      </c>
      <c r="C65" s="104">
        <f>Dat_01!B117</f>
        <v>0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01/02/2023</v>
      </c>
      <c r="C70" s="104">
        <f>Dat_01!B129</f>
        <v>37535.284</v>
      </c>
      <c r="D70" s="104">
        <f>Dat_01!D129</f>
        <v>742.51460143999998</v>
      </c>
    </row>
    <row r="71" spans="1:4" ht="11.25" customHeight="1">
      <c r="A71" s="92">
        <v>2</v>
      </c>
      <c r="B71" s="98" t="str">
        <f>Dat_01!A130</f>
        <v>02/02/2023</v>
      </c>
      <c r="C71" s="104">
        <f>Dat_01!B130</f>
        <v>36776.389000000003</v>
      </c>
      <c r="D71" s="104">
        <f>Dat_01!D130</f>
        <v>732.36096276000001</v>
      </c>
    </row>
    <row r="72" spans="1:4" ht="11.25" customHeight="1">
      <c r="A72" s="92">
        <v>3</v>
      </c>
      <c r="B72" s="98" t="str">
        <f>Dat_01!A131</f>
        <v>03/02/2023</v>
      </c>
      <c r="C72" s="104">
        <f>Dat_01!B131</f>
        <v>34865.769</v>
      </c>
      <c r="D72" s="104">
        <f>Dat_01!D131</f>
        <v>718.58665840000003</v>
      </c>
    </row>
    <row r="73" spans="1:4" ht="11.25" customHeight="1">
      <c r="A73" s="92">
        <v>4</v>
      </c>
      <c r="B73" s="98" t="str">
        <f>Dat_01!A132</f>
        <v>04/02/2023</v>
      </c>
      <c r="C73" s="104">
        <f>Dat_01!B132</f>
        <v>31754.885736</v>
      </c>
      <c r="D73" s="104">
        <f>Dat_01!D132</f>
        <v>630.79319088800003</v>
      </c>
    </row>
    <row r="74" spans="1:4" ht="11.25" customHeight="1">
      <c r="A74" s="92">
        <v>5</v>
      </c>
      <c r="B74" s="98" t="str">
        <f>Dat_01!A133</f>
        <v>05/02/2023</v>
      </c>
      <c r="C74" s="104">
        <f>Dat_01!B133</f>
        <v>31060.536</v>
      </c>
      <c r="D74" s="104">
        <f>Dat_01!D133</f>
        <v>582.16517512799999</v>
      </c>
    </row>
    <row r="75" spans="1:4" ht="11.25" customHeight="1">
      <c r="A75" s="92">
        <v>6</v>
      </c>
      <c r="B75" s="98" t="str">
        <f>Dat_01!A134</f>
        <v>06/02/2023</v>
      </c>
      <c r="C75" s="104">
        <f>Dat_01!B134</f>
        <v>36933.379000000001</v>
      </c>
      <c r="D75" s="104">
        <f>Dat_01!D134</f>
        <v>717.02384336800003</v>
      </c>
    </row>
    <row r="76" spans="1:4" ht="11.25" customHeight="1">
      <c r="A76" s="92">
        <v>7</v>
      </c>
      <c r="B76" s="98" t="str">
        <f>Dat_01!A135</f>
        <v>07/02/2023</v>
      </c>
      <c r="C76" s="104">
        <f>Dat_01!B135</f>
        <v>37550.324000000001</v>
      </c>
      <c r="D76" s="104">
        <f>Dat_01!D135</f>
        <v>754.57370831200001</v>
      </c>
    </row>
    <row r="77" spans="1:4" ht="11.25" customHeight="1">
      <c r="A77" s="92">
        <v>8</v>
      </c>
      <c r="B77" s="98" t="str">
        <f>Dat_01!A136</f>
        <v>08/02/2023</v>
      </c>
      <c r="C77" s="104">
        <f>Dat_01!B136</f>
        <v>37209.137999999999</v>
      </c>
      <c r="D77" s="104">
        <f>Dat_01!D136</f>
        <v>751.31180584000003</v>
      </c>
    </row>
    <row r="78" spans="1:4" ht="11.25" customHeight="1">
      <c r="A78" s="92">
        <v>9</v>
      </c>
      <c r="B78" s="98" t="str">
        <f>Dat_01!A137</f>
        <v>09/02/2023</v>
      </c>
      <c r="C78" s="104">
        <f>Dat_01!B137</f>
        <v>36734.623</v>
      </c>
      <c r="D78" s="104">
        <f>Dat_01!D137</f>
        <v>738.20242508000001</v>
      </c>
    </row>
    <row r="79" spans="1:4" ht="11.25" customHeight="1">
      <c r="A79" s="92">
        <v>10</v>
      </c>
      <c r="B79" s="98" t="str">
        <f>Dat_01!A138</f>
        <v>10/02/2023</v>
      </c>
      <c r="C79" s="104">
        <f>Dat_01!B138</f>
        <v>35795</v>
      </c>
      <c r="D79" s="104">
        <f>Dat_01!D138</f>
        <v>733.71218292000003</v>
      </c>
    </row>
    <row r="80" spans="1:4" ht="11.25" customHeight="1">
      <c r="A80" s="92">
        <v>11</v>
      </c>
      <c r="B80" s="98" t="str">
        <f>Dat_01!A139</f>
        <v>11/02/2023</v>
      </c>
      <c r="C80" s="104">
        <f>Dat_01!B139</f>
        <v>31651.296999999999</v>
      </c>
      <c r="D80" s="104">
        <f>Dat_01!D139</f>
        <v>640.98990516000003</v>
      </c>
    </row>
    <row r="81" spans="1:4" ht="11.25" customHeight="1">
      <c r="A81" s="92">
        <v>12</v>
      </c>
      <c r="B81" s="98" t="str">
        <f>Dat_01!A140</f>
        <v>12/02/2023</v>
      </c>
      <c r="C81" s="104">
        <f>Dat_01!B140</f>
        <v>31363.431</v>
      </c>
      <c r="D81" s="104">
        <f>Dat_01!D140</f>
        <v>595.77714760000003</v>
      </c>
    </row>
    <row r="82" spans="1:4" ht="11.25" customHeight="1">
      <c r="A82" s="92">
        <v>13</v>
      </c>
      <c r="B82" s="98" t="str">
        <f>Dat_01!A141</f>
        <v>13/02/2023</v>
      </c>
      <c r="C82" s="104">
        <f>Dat_01!B141</f>
        <v>35953.783000000003</v>
      </c>
      <c r="D82" s="104">
        <f>Dat_01!D141</f>
        <v>707.42699012000003</v>
      </c>
    </row>
    <row r="83" spans="1:4" ht="11.25" customHeight="1">
      <c r="A83" s="92">
        <v>14</v>
      </c>
      <c r="B83" s="98" t="str">
        <f>Dat_01!A142</f>
        <v>14/02/2023</v>
      </c>
      <c r="C83" s="104">
        <f>Dat_01!B142</f>
        <v>35953.012000000002</v>
      </c>
      <c r="D83" s="104">
        <f>Dat_01!D142</f>
        <v>736.71159559199998</v>
      </c>
    </row>
    <row r="84" spans="1:4" ht="11.25" customHeight="1">
      <c r="A84" s="92">
        <v>15</v>
      </c>
      <c r="B84" s="98" t="str">
        <f>Dat_01!A143</f>
        <v>15/02/2023</v>
      </c>
      <c r="C84" s="104">
        <f>Dat_01!B143</f>
        <v>35470.839</v>
      </c>
      <c r="D84" s="104">
        <f>Dat_01!D143</f>
        <v>717.59225382399995</v>
      </c>
    </row>
    <row r="85" spans="1:4" ht="11.25" customHeight="1">
      <c r="A85" s="92">
        <v>16</v>
      </c>
      <c r="B85" s="98" t="str">
        <f>Dat_01!A144</f>
        <v>16/02/2023</v>
      </c>
      <c r="C85" s="104">
        <f>Dat_01!B144</f>
        <v>34870.673999999999</v>
      </c>
      <c r="D85" s="104">
        <f>Dat_01!D144</f>
        <v>708.77285047199996</v>
      </c>
    </row>
    <row r="86" spans="1:4" ht="11.25" customHeight="1">
      <c r="A86" s="92">
        <v>17</v>
      </c>
      <c r="B86" s="98" t="str">
        <f>Dat_01!A145</f>
        <v>17/02/2023</v>
      </c>
      <c r="C86" s="104">
        <f>Dat_01!B145</f>
        <v>33428.446000000004</v>
      </c>
      <c r="D86" s="104">
        <f>Dat_01!D145</f>
        <v>698.1988738</v>
      </c>
    </row>
    <row r="87" spans="1:4" ht="11.25" customHeight="1">
      <c r="A87" s="92">
        <v>18</v>
      </c>
      <c r="B87" s="98" t="str">
        <f>Dat_01!A146</f>
        <v>18/02/2023</v>
      </c>
      <c r="C87" s="104">
        <f>Dat_01!B146</f>
        <v>29159.481</v>
      </c>
      <c r="D87" s="104">
        <f>Dat_01!D146</f>
        <v>612.24204799999995</v>
      </c>
    </row>
    <row r="88" spans="1:4" ht="11.25" customHeight="1">
      <c r="A88" s="92">
        <v>19</v>
      </c>
      <c r="B88" s="98" t="str">
        <f>Dat_01!A147</f>
        <v>19/02/2023</v>
      </c>
      <c r="C88" s="104">
        <f>Dat_01!B147</f>
        <v>28701.63</v>
      </c>
      <c r="D88" s="104">
        <f>Dat_01!D147</f>
        <v>561.42559400000005</v>
      </c>
    </row>
    <row r="89" spans="1:4" ht="11.25" customHeight="1">
      <c r="A89" s="92">
        <v>20</v>
      </c>
      <c r="B89" s="98" t="str">
        <f>Dat_01!A148</f>
        <v>20/02/2023</v>
      </c>
      <c r="C89" s="104">
        <f>Dat_01!B148</f>
        <v>32856.438999999998</v>
      </c>
      <c r="D89" s="104">
        <f>Dat_01!D148</f>
        <v>658.30762600000003</v>
      </c>
    </row>
    <row r="90" spans="1:4" ht="11.25" customHeight="1">
      <c r="A90" s="92">
        <v>21</v>
      </c>
      <c r="B90" s="98" t="str">
        <f>Dat_01!A149</f>
        <v>21/02/2023</v>
      </c>
      <c r="C90" s="104">
        <f>Dat_01!B149</f>
        <v>33369.232000000004</v>
      </c>
      <c r="D90" s="104">
        <f>Dat_01!D149</f>
        <v>674.29357100000004</v>
      </c>
    </row>
    <row r="91" spans="1:4" ht="11.25" customHeight="1">
      <c r="A91" s="92">
        <v>22</v>
      </c>
      <c r="B91" s="98" t="str">
        <f>Dat_01!A150</f>
        <v>22/02/2023</v>
      </c>
      <c r="C91" s="104">
        <f>Dat_01!B150</f>
        <v>33352.561000000002</v>
      </c>
      <c r="D91" s="104">
        <f>Dat_01!D150</f>
        <v>677.28437799999995</v>
      </c>
    </row>
    <row r="92" spans="1:4" ht="11.25" customHeight="1">
      <c r="A92" s="92">
        <v>23</v>
      </c>
      <c r="B92" s="98" t="str">
        <f>Dat_01!A151</f>
        <v>23/02/2023</v>
      </c>
      <c r="C92" s="104">
        <f>Dat_01!B151</f>
        <v>34215.83</v>
      </c>
      <c r="D92" s="104">
        <f>Dat_01!D151</f>
        <v>697.50888487999998</v>
      </c>
    </row>
    <row r="93" spans="1:4" ht="11.25" customHeight="1">
      <c r="A93" s="92">
        <v>24</v>
      </c>
      <c r="B93" s="98" t="str">
        <f>Dat_01!A152</f>
        <v>24/02/2023</v>
      </c>
      <c r="C93" s="104">
        <f>Dat_01!B152</f>
        <v>33255.697999999997</v>
      </c>
      <c r="D93" s="104">
        <f>Dat_01!D152</f>
        <v>693.21298167999998</v>
      </c>
    </row>
    <row r="94" spans="1:4" ht="11.25" customHeight="1">
      <c r="A94" s="92">
        <v>25</v>
      </c>
      <c r="B94" s="98" t="str">
        <f>Dat_01!A153</f>
        <v>25/02/2023</v>
      </c>
      <c r="C94" s="104">
        <f>Dat_01!B153</f>
        <v>30267.095000000001</v>
      </c>
      <c r="D94" s="104">
        <f>Dat_01!D153</f>
        <v>624.66225699999995</v>
      </c>
    </row>
    <row r="95" spans="1:4" ht="11.25" customHeight="1">
      <c r="A95" s="92">
        <v>26</v>
      </c>
      <c r="B95" s="98" t="str">
        <f>Dat_01!A154</f>
        <v>26/02/2023</v>
      </c>
      <c r="C95" s="104">
        <f>Dat_01!B154</f>
        <v>30358.976999999999</v>
      </c>
      <c r="D95" s="104">
        <f>Dat_01!D154</f>
        <v>586.95983349599999</v>
      </c>
    </row>
    <row r="96" spans="1:4" ht="11.25" customHeight="1">
      <c r="A96" s="92">
        <v>27</v>
      </c>
      <c r="B96" s="98" t="str">
        <f>Dat_01!A155</f>
        <v>27/02/2023</v>
      </c>
      <c r="C96" s="104">
        <f>Dat_01!B155</f>
        <v>36611.305999999997</v>
      </c>
      <c r="D96" s="104">
        <f>Dat_01!D155</f>
        <v>715.89028380800005</v>
      </c>
    </row>
    <row r="97" spans="1:9" ht="11.25" customHeight="1">
      <c r="A97" s="92">
        <v>28</v>
      </c>
      <c r="B97" s="98" t="str">
        <f>Dat_01!A156</f>
        <v>28/02/2023</v>
      </c>
      <c r="C97" s="104">
        <f>Dat_01!B156</f>
        <v>35986.106</v>
      </c>
      <c r="D97" s="104">
        <f>Dat_01!D156</f>
        <v>720.86995300000001</v>
      </c>
    </row>
    <row r="98" spans="1:9" ht="11.25" customHeight="1">
      <c r="A98" s="92">
        <v>29</v>
      </c>
      <c r="B98" s="98">
        <f>Dat_01!A157</f>
        <v>0</v>
      </c>
      <c r="C98" s="104">
        <f>Dat_01!B157</f>
        <v>0</v>
      </c>
      <c r="D98" s="104">
        <f>Dat_01!D157</f>
        <v>0</v>
      </c>
    </row>
    <row r="99" spans="1:9" ht="11.25" customHeight="1">
      <c r="A99" s="92">
        <v>30</v>
      </c>
      <c r="B99" s="98">
        <f>Dat_01!A158</f>
        <v>0</v>
      </c>
      <c r="C99" s="104">
        <f>Dat_01!B158</f>
        <v>0</v>
      </c>
      <c r="D99" s="104">
        <f>Dat_01!D158</f>
        <v>0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37550.324000000001</v>
      </c>
      <c r="D101" s="107">
        <f>MAX(D70:D100)</f>
        <v>754.57370831200001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0</v>
      </c>
      <c r="D108" s="110">
        <f>Dat_01!B174</f>
        <v>39101</v>
      </c>
      <c r="E108" s="110"/>
      <c r="F108" s="111">
        <f>Dat_01!D186</f>
        <v>0</v>
      </c>
      <c r="G108" s="111" t="str">
        <f>Dat_01!E186</f>
        <v>24 enero (20:43 h)</v>
      </c>
    </row>
    <row r="109" spans="1:9" ht="11.25" customHeight="1">
      <c r="B109" s="112" t="str">
        <f>Dat_01!A187</f>
        <v>feb-23</v>
      </c>
      <c r="C109" s="113">
        <f>Dat_01!B166</f>
        <v>38100</v>
      </c>
      <c r="D109" s="113"/>
      <c r="E109" s="113"/>
      <c r="F109" s="114" t="str">
        <f>Dat_01!D187</f>
        <v/>
      </c>
      <c r="G109" s="114" t="str">
        <f>Dat_01!E187</f>
        <v>1 febrero (20:55 h)</v>
      </c>
      <c r="H109" s="128">
        <f>Dat_01!D166</f>
        <v>36291</v>
      </c>
      <c r="I109" s="130">
        <f>(C109/H109-1)*100</f>
        <v>4.9847069521368859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F</v>
      </c>
      <c r="B113" s="98" t="str">
        <f>Dat_01!A33</f>
        <v>Febrero 2022</v>
      </c>
      <c r="C113" s="99">
        <f>Dat_01!C33*100</f>
        <v>-0.63900000000000001</v>
      </c>
      <c r="D113" s="99">
        <f>Dat_01!D33*100</f>
        <v>-8.8000000000000009E-2</v>
      </c>
      <c r="E113" s="99">
        <f>Dat_01!E33*100</f>
        <v>-0.44900000000000001</v>
      </c>
      <c r="F113" s="99">
        <f>Dat_01!F33*100</f>
        <v>-0.10200000000000001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8" t="str">
        <f>Dat_01!A34</f>
        <v>Marzo 2022</v>
      </c>
      <c r="C114" s="99">
        <f>Dat_01!C34*100</f>
        <v>-2.2210000000000001</v>
      </c>
      <c r="D114" s="99">
        <f>Dat_01!D34*100</f>
        <v>0.65</v>
      </c>
      <c r="E114" s="99">
        <f>Dat_01!E34*100</f>
        <v>1.276</v>
      </c>
      <c r="F114" s="99">
        <f>Dat_01!F34*100</f>
        <v>-4.1470000000000002</v>
      </c>
    </row>
    <row r="115" spans="1:6" ht="11.25" customHeight="1">
      <c r="A115" s="103" t="str">
        <f t="shared" si="1"/>
        <v>A</v>
      </c>
      <c r="B115" s="98" t="str">
        <f>Dat_01!A35</f>
        <v>Abril 2022</v>
      </c>
      <c r="C115" s="99">
        <f>Dat_01!C35*100</f>
        <v>-2.5780000000000003</v>
      </c>
      <c r="D115" s="99">
        <f>Dat_01!D35*100</f>
        <v>-0.57499999999999996</v>
      </c>
      <c r="E115" s="99">
        <f>Dat_01!E35*100</f>
        <v>1.286</v>
      </c>
      <c r="F115" s="99">
        <f>Dat_01!F35*100</f>
        <v>-3.2890000000000001</v>
      </c>
    </row>
    <row r="116" spans="1:6" ht="11.25" customHeight="1">
      <c r="A116" s="103" t="str">
        <f t="shared" si="1"/>
        <v>M</v>
      </c>
      <c r="B116" s="98" t="str">
        <f>Dat_01!A36</f>
        <v>Mayo 2022</v>
      </c>
      <c r="C116" s="99">
        <f>Dat_01!C36*100</f>
        <v>-0.89800000000000002</v>
      </c>
      <c r="D116" s="99">
        <f>Dat_01!D36*100</f>
        <v>0.53900000000000003</v>
      </c>
      <c r="E116" s="99">
        <f>Dat_01!E36*100</f>
        <v>2.085</v>
      </c>
      <c r="F116" s="99">
        <f>Dat_01!F36*100</f>
        <v>-3.5220000000000002</v>
      </c>
    </row>
    <row r="117" spans="1:6" ht="11.25" customHeight="1">
      <c r="A117" s="103" t="str">
        <f t="shared" si="1"/>
        <v>J</v>
      </c>
      <c r="B117" s="98" t="str">
        <f>Dat_01!A37</f>
        <v>Junio 2022</v>
      </c>
      <c r="C117" s="99">
        <f>Dat_01!C37*100</f>
        <v>2.129</v>
      </c>
      <c r="D117" s="99">
        <f>Dat_01!D37*100</f>
        <v>-0.128</v>
      </c>
      <c r="E117" s="99">
        <f>Dat_01!E37*100</f>
        <v>2.7189999999999999</v>
      </c>
      <c r="F117" s="99">
        <f>Dat_01!F37*100</f>
        <v>-0.46200000000000002</v>
      </c>
    </row>
    <row r="118" spans="1:6" ht="11.25" customHeight="1">
      <c r="A118" s="103" t="str">
        <f t="shared" si="1"/>
        <v>J</v>
      </c>
      <c r="B118" s="98" t="str">
        <f>Dat_01!A38</f>
        <v>Julio 2022</v>
      </c>
      <c r="C118" s="99">
        <f>Dat_01!C38*100</f>
        <v>2.5289999999999999</v>
      </c>
      <c r="D118" s="99">
        <f>Dat_01!D38*100</f>
        <v>-0.89200000000000013</v>
      </c>
      <c r="E118" s="99">
        <f>Dat_01!E38*100</f>
        <v>4.266</v>
      </c>
      <c r="F118" s="99">
        <f>Dat_01!F38*100</f>
        <v>-0.84499999999999997</v>
      </c>
    </row>
    <row r="119" spans="1:6" ht="11.25" customHeight="1">
      <c r="A119" s="103" t="str">
        <f t="shared" si="1"/>
        <v>A</v>
      </c>
      <c r="B119" s="98" t="str">
        <f>Dat_01!A39</f>
        <v>Agosto 2022</v>
      </c>
      <c r="C119" s="99">
        <f>Dat_01!C39*100</f>
        <v>-0.83899999999999997</v>
      </c>
      <c r="D119" s="99">
        <f>Dat_01!D39*100</f>
        <v>0.438</v>
      </c>
      <c r="E119" s="99">
        <f>Dat_01!E39*100</f>
        <v>2.2200000000000002</v>
      </c>
      <c r="F119" s="99">
        <f>Dat_01!F39*100</f>
        <v>-3.4969999999999999</v>
      </c>
    </row>
    <row r="120" spans="1:6" ht="11.25" customHeight="1">
      <c r="A120" s="103" t="str">
        <f t="shared" si="1"/>
        <v>S</v>
      </c>
      <c r="B120" s="98" t="str">
        <f>Dat_01!A40</f>
        <v>Septiembre 2022</v>
      </c>
      <c r="C120" s="99">
        <f>Dat_01!C40*100</f>
        <v>-3.6459999999999999</v>
      </c>
      <c r="D120" s="99">
        <f>Dat_01!D40*100</f>
        <v>-3.4999999999999996E-2</v>
      </c>
      <c r="E120" s="99">
        <f>Dat_01!E40*100</f>
        <v>0.95899999999999996</v>
      </c>
      <c r="F120" s="99">
        <f>Dat_01!F40*100</f>
        <v>-4.5699999999999994</v>
      </c>
    </row>
    <row r="121" spans="1:6" ht="11.25" customHeight="1">
      <c r="A121" s="103" t="str">
        <f t="shared" si="1"/>
        <v>O</v>
      </c>
      <c r="B121" s="98" t="str">
        <f>Dat_01!A41</f>
        <v>Octubre 2022</v>
      </c>
      <c r="C121" s="99">
        <f>Dat_01!C41*100</f>
        <v>-4.7239999999999993</v>
      </c>
      <c r="D121" s="99">
        <f>Dat_01!D41*100</f>
        <v>0.27399999999999997</v>
      </c>
      <c r="E121" s="99">
        <f>Dat_01!E41*100</f>
        <v>1.421</v>
      </c>
      <c r="F121" s="99">
        <f>Dat_01!F41*100</f>
        <v>-6.4189999999999996</v>
      </c>
    </row>
    <row r="122" spans="1:6" ht="11.25" customHeight="1">
      <c r="A122" s="103" t="str">
        <f t="shared" si="1"/>
        <v>N</v>
      </c>
      <c r="B122" s="98" t="str">
        <f>Dat_01!A42</f>
        <v>Noviembre 2022</v>
      </c>
      <c r="C122" s="99">
        <f>Dat_01!C42*100</f>
        <v>-10.091999999999999</v>
      </c>
      <c r="D122" s="99">
        <f>Dat_01!D42*100</f>
        <v>0.21199999999999999</v>
      </c>
      <c r="E122" s="99">
        <f>Dat_01!E42*100</f>
        <v>-2.5700000000000003</v>
      </c>
      <c r="F122" s="99">
        <f>Dat_01!F42*100</f>
        <v>-7.7340000000000009</v>
      </c>
    </row>
    <row r="123" spans="1:6" ht="11.25" customHeight="1">
      <c r="A123" s="103" t="str">
        <f t="shared" si="1"/>
        <v>D</v>
      </c>
      <c r="B123" s="98" t="str">
        <f>Dat_01!A43</f>
        <v>Diciembre 2022</v>
      </c>
      <c r="C123" s="99">
        <f>Dat_01!C43*100</f>
        <v>-8.32</v>
      </c>
      <c r="D123" s="99">
        <f>Dat_01!D43*100</f>
        <v>0.29899999999999999</v>
      </c>
      <c r="E123" s="99">
        <f>Dat_01!E43*100</f>
        <v>-0.77100000000000002</v>
      </c>
      <c r="F123" s="99">
        <f>Dat_01!F43*100</f>
        <v>-7.847999999999999</v>
      </c>
    </row>
    <row r="124" spans="1:6" ht="11.25" customHeight="1">
      <c r="A124" s="103" t="str">
        <f t="shared" si="1"/>
        <v>E</v>
      </c>
      <c r="B124" s="98" t="str">
        <f>Dat_01!A44</f>
        <v>Enero 2023</v>
      </c>
      <c r="C124" s="99">
        <f>Dat_01!C44*100</f>
        <v>-3.5540000000000003</v>
      </c>
      <c r="D124" s="99">
        <f>Dat_01!D44*100</f>
        <v>0.72899999999999998</v>
      </c>
      <c r="E124" s="99">
        <f>Dat_01!E44*100</f>
        <v>0.44200000000000006</v>
      </c>
      <c r="F124" s="99">
        <f>Dat_01!F44*100</f>
        <v>-4.7249999999999996</v>
      </c>
    </row>
    <row r="125" spans="1:6" ht="11.25" customHeight="1">
      <c r="A125" s="103" t="str">
        <f t="shared" si="1"/>
        <v>F</v>
      </c>
      <c r="B125" s="105" t="str">
        <f>Dat_01!A45</f>
        <v>Febrero 2023</v>
      </c>
      <c r="C125" s="116">
        <f>Dat_01!C45*100</f>
        <v>0.21099999999999999</v>
      </c>
      <c r="D125" s="116">
        <f>Dat_01!D45*100</f>
        <v>1E-3</v>
      </c>
      <c r="E125" s="116">
        <f>Dat_01!E45*100</f>
        <v>2.3580000000000001</v>
      </c>
      <c r="F125" s="116">
        <f>Dat_01!F45*100</f>
        <v>-2.1479999999999997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55" zoomScale="90" zoomScaleNormal="90" workbookViewId="0">
      <selection activeCell="B2" sqref="B2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156</v>
      </c>
      <c r="B2" s="53" t="s">
        <v>158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febrero</v>
      </c>
    </row>
    <row r="4" spans="1:10">
      <c r="A4" s="51" t="s">
        <v>52</v>
      </c>
      <c r="B4" s="140" t="s">
        <v>156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2451467.7244879999</v>
      </c>
      <c r="C8" s="85">
        <v>1174719.6011300001</v>
      </c>
      <c r="D8" s="131">
        <v>1.0868535114</v>
      </c>
      <c r="E8" s="85">
        <v>6304576.8285339996</v>
      </c>
      <c r="F8" s="85">
        <v>3260282.8570739999</v>
      </c>
      <c r="G8" s="131">
        <v>0.93375148870000002</v>
      </c>
      <c r="H8" s="85">
        <v>20903902.238529</v>
      </c>
      <c r="I8" s="85">
        <v>24308855.46686</v>
      </c>
      <c r="J8" s="131">
        <v>-0.14007048720000001</v>
      </c>
    </row>
    <row r="9" spans="1:10">
      <c r="A9" s="53" t="s">
        <v>32</v>
      </c>
      <c r="B9" s="85">
        <v>260871.20308000001</v>
      </c>
      <c r="C9" s="85">
        <v>285079.94499799999</v>
      </c>
      <c r="D9" s="131">
        <v>-8.4919133499999994E-2</v>
      </c>
      <c r="E9" s="85">
        <v>803668.63920199999</v>
      </c>
      <c r="F9" s="85">
        <v>500717.68015799997</v>
      </c>
      <c r="G9" s="131">
        <v>0.60503347699999999</v>
      </c>
      <c r="H9" s="85">
        <v>4078517.873017</v>
      </c>
      <c r="I9" s="85">
        <v>2428217.3317</v>
      </c>
      <c r="J9" s="131">
        <v>0.67963461089999999</v>
      </c>
    </row>
    <row r="10" spans="1:10">
      <c r="A10" s="53" t="s">
        <v>33</v>
      </c>
      <c r="B10" s="85">
        <v>4597959.716</v>
      </c>
      <c r="C10" s="85">
        <v>4771058.2690000003</v>
      </c>
      <c r="D10" s="131">
        <v>-3.6280955599999998E-2</v>
      </c>
      <c r="E10" s="85">
        <v>9684723.3049999997</v>
      </c>
      <c r="F10" s="85">
        <v>9819483.2200000007</v>
      </c>
      <c r="G10" s="131">
        <v>-1.37237278E-2</v>
      </c>
      <c r="H10" s="85">
        <v>55848740.347999997</v>
      </c>
      <c r="I10" s="85">
        <v>54302247.328000002</v>
      </c>
      <c r="J10" s="131">
        <v>2.8479355800000002E-2</v>
      </c>
    </row>
    <row r="11" spans="1:10">
      <c r="A11" s="53" t="s">
        <v>34</v>
      </c>
      <c r="B11" s="85">
        <v>418656.85700000002</v>
      </c>
      <c r="C11" s="85">
        <v>569209.65500000003</v>
      </c>
      <c r="D11" s="131">
        <v>-0.26449445589999998</v>
      </c>
      <c r="E11" s="85">
        <v>715591.83700000006</v>
      </c>
      <c r="F11" s="85">
        <v>1279800.341</v>
      </c>
      <c r="G11" s="131">
        <v>-0.44085666019999997</v>
      </c>
      <c r="H11" s="85">
        <v>7122344.2960000001</v>
      </c>
      <c r="I11" s="85">
        <v>5482864.1710000001</v>
      </c>
      <c r="J11" s="131">
        <v>0.2990189204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0</v>
      </c>
      <c r="F12" s="85">
        <v>0</v>
      </c>
      <c r="G12" s="131">
        <v>0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3827845.8969999999</v>
      </c>
      <c r="C13" s="85">
        <v>4087293.4210000001</v>
      </c>
      <c r="D13" s="131">
        <v>-6.3476608399999995E-2</v>
      </c>
      <c r="E13" s="85">
        <v>6020560.5820000004</v>
      </c>
      <c r="F13" s="85">
        <v>9285269.0639999993</v>
      </c>
      <c r="G13" s="131">
        <v>-0.35160084860000002</v>
      </c>
      <c r="H13" s="85">
        <v>57297147.798</v>
      </c>
      <c r="I13" s="85">
        <v>43597765.408</v>
      </c>
      <c r="J13" s="131">
        <v>0.3142221227</v>
      </c>
    </row>
    <row r="14" spans="1:10">
      <c r="A14" s="53" t="s">
        <v>37</v>
      </c>
      <c r="B14" s="85">
        <v>4627092.0470000003</v>
      </c>
      <c r="C14" s="85">
        <v>4623770.4979999997</v>
      </c>
      <c r="D14" s="131">
        <v>7.1836369999999999E-4</v>
      </c>
      <c r="E14" s="85">
        <v>11951263.069</v>
      </c>
      <c r="F14" s="85">
        <v>9978206.2799999993</v>
      </c>
      <c r="G14" s="131">
        <v>0.1977366206</v>
      </c>
      <c r="H14" s="85">
        <v>61778452.020000003</v>
      </c>
      <c r="I14" s="85">
        <v>55927745.042999998</v>
      </c>
      <c r="J14" s="131">
        <v>0.10461188759999999</v>
      </c>
    </row>
    <row r="15" spans="1:10">
      <c r="A15" s="53" t="s">
        <v>38</v>
      </c>
      <c r="B15" s="85">
        <v>1986527.976</v>
      </c>
      <c r="C15" s="85">
        <v>1656273.82</v>
      </c>
      <c r="D15" s="131">
        <v>0.199395868</v>
      </c>
      <c r="E15" s="85">
        <v>3662682.5819999999</v>
      </c>
      <c r="F15" s="85">
        <v>3193066.6370000001</v>
      </c>
      <c r="G15" s="131">
        <v>0.14707364370000001</v>
      </c>
      <c r="H15" s="85">
        <v>27752413.118999999</v>
      </c>
      <c r="I15" s="85">
        <v>21953759.504999999</v>
      </c>
      <c r="J15" s="131">
        <v>0.26413032409999998</v>
      </c>
    </row>
    <row r="16" spans="1:10">
      <c r="A16" s="53" t="s">
        <v>39</v>
      </c>
      <c r="B16" s="85">
        <v>178788.802</v>
      </c>
      <c r="C16" s="85">
        <v>208192.36799999999</v>
      </c>
      <c r="D16" s="131">
        <v>-0.14123267959999999</v>
      </c>
      <c r="E16" s="85">
        <v>298295.92599999998</v>
      </c>
      <c r="F16" s="85">
        <v>379171.20299999998</v>
      </c>
      <c r="G16" s="131">
        <v>-0.21329488199999999</v>
      </c>
      <c r="H16" s="85">
        <v>4042400.0980000002</v>
      </c>
      <c r="I16" s="85">
        <v>4843880.716</v>
      </c>
      <c r="J16" s="131">
        <v>-0.16546250100000001</v>
      </c>
    </row>
    <row r="17" spans="1:74">
      <c r="A17" s="53" t="s">
        <v>40</v>
      </c>
      <c r="B17" s="85">
        <v>355142.07</v>
      </c>
      <c r="C17" s="85">
        <v>373911.353</v>
      </c>
      <c r="D17" s="131">
        <v>-5.0197146599999999E-2</v>
      </c>
      <c r="E17" s="85">
        <v>644385.43799999997</v>
      </c>
      <c r="F17" s="85">
        <v>801428.79599999997</v>
      </c>
      <c r="G17" s="131">
        <v>-0.1959542242</v>
      </c>
      <c r="H17" s="85">
        <v>4488546.767</v>
      </c>
      <c r="I17" s="85">
        <v>4757081.4979999997</v>
      </c>
      <c r="J17" s="131">
        <v>-5.64494704E-2</v>
      </c>
    </row>
    <row r="18" spans="1:74">
      <c r="A18" s="53" t="s">
        <v>41</v>
      </c>
      <c r="B18" s="85">
        <v>1699248.784</v>
      </c>
      <c r="C18" s="85">
        <v>2116084.3139999998</v>
      </c>
      <c r="D18" s="131">
        <v>-0.1969843674</v>
      </c>
      <c r="E18" s="85">
        <v>2908184.8689999999</v>
      </c>
      <c r="F18" s="85">
        <v>4260604.9179999996</v>
      </c>
      <c r="G18" s="131">
        <v>-0.31742442100000001</v>
      </c>
      <c r="H18" s="85">
        <v>16379204.868000001</v>
      </c>
      <c r="I18" s="85">
        <v>26073618.877999999</v>
      </c>
      <c r="J18" s="131">
        <v>-0.37180930099999998</v>
      </c>
    </row>
    <row r="19" spans="1:74">
      <c r="A19" s="53" t="s">
        <v>43</v>
      </c>
      <c r="B19" s="85">
        <v>61687.733999999997</v>
      </c>
      <c r="C19" s="85">
        <v>66906.879000000001</v>
      </c>
      <c r="D19" s="131">
        <v>-7.8006104600000001E-2</v>
      </c>
      <c r="E19" s="85">
        <v>121990.98450000001</v>
      </c>
      <c r="F19" s="85">
        <v>135882.008</v>
      </c>
      <c r="G19" s="131">
        <v>-0.102228571</v>
      </c>
      <c r="H19" s="85">
        <v>724907.93</v>
      </c>
      <c r="I19" s="85">
        <v>776918.28099999996</v>
      </c>
      <c r="J19" s="131">
        <v>-6.6944429400000005E-2</v>
      </c>
    </row>
    <row r="20" spans="1:74">
      <c r="A20" s="53" t="s">
        <v>42</v>
      </c>
      <c r="B20" s="85">
        <v>101400.882</v>
      </c>
      <c r="C20" s="85">
        <v>138522.777</v>
      </c>
      <c r="D20" s="131">
        <v>-0.26798405149999999</v>
      </c>
      <c r="E20" s="85">
        <v>196966.50750000001</v>
      </c>
      <c r="F20" s="85">
        <v>298079.54300000001</v>
      </c>
      <c r="G20" s="131">
        <v>-0.33921494400000002</v>
      </c>
      <c r="H20" s="85">
        <v>1659744.8859999999</v>
      </c>
      <c r="I20" s="85">
        <v>2073160.1040000001</v>
      </c>
      <c r="J20" s="131">
        <v>-0.19941306859999999</v>
      </c>
    </row>
    <row r="21" spans="1:74">
      <c r="A21" s="66" t="s">
        <v>72</v>
      </c>
      <c r="B21" s="86">
        <v>20566689.692568</v>
      </c>
      <c r="C21" s="86">
        <v>20071022.900127999</v>
      </c>
      <c r="D21" s="67">
        <v>2.4695641800000001E-2</v>
      </c>
      <c r="E21" s="86">
        <v>43312890.567736</v>
      </c>
      <c r="F21" s="86">
        <v>43191992.547232002</v>
      </c>
      <c r="G21" s="67">
        <v>2.7990840999999999E-3</v>
      </c>
      <c r="H21" s="86">
        <v>262076322.24154601</v>
      </c>
      <c r="I21" s="86">
        <v>246526113.72955999</v>
      </c>
      <c r="J21" s="67">
        <v>6.3077327899999994E-2</v>
      </c>
    </row>
    <row r="22" spans="1:74">
      <c r="A22" s="53" t="s">
        <v>73</v>
      </c>
      <c r="B22" s="85">
        <v>-424740.962</v>
      </c>
      <c r="C22" s="85">
        <v>-484658.308984</v>
      </c>
      <c r="D22" s="131">
        <v>-0.12362801969999999</v>
      </c>
      <c r="E22" s="85">
        <v>-1373387.075096</v>
      </c>
      <c r="F22" s="85">
        <v>-877719.80495200003</v>
      </c>
      <c r="G22" s="131">
        <v>0.56472152880000004</v>
      </c>
      <c r="H22" s="85">
        <v>-6588113.0399740003</v>
      </c>
      <c r="I22" s="85">
        <v>-3794960.7356819999</v>
      </c>
      <c r="J22" s="131">
        <v>0.7360161274</v>
      </c>
    </row>
    <row r="23" spans="1:74">
      <c r="A23" s="53" t="s">
        <v>44</v>
      </c>
      <c r="B23" s="85">
        <v>-89734.262000000002</v>
      </c>
      <c r="C23" s="85">
        <v>-27502.502</v>
      </c>
      <c r="D23" s="131">
        <v>2.2627672202000002</v>
      </c>
      <c r="E23" s="85">
        <v>-213684.39300000001</v>
      </c>
      <c r="F23" s="85">
        <v>-58661.841</v>
      </c>
      <c r="G23" s="131">
        <v>2.6426472364000002</v>
      </c>
      <c r="H23" s="85">
        <v>-757756.25600000005</v>
      </c>
      <c r="I23" s="85">
        <v>-697228.38699999999</v>
      </c>
      <c r="J23" s="131">
        <v>8.6812112299999994E-2</v>
      </c>
    </row>
    <row r="24" spans="1:74">
      <c r="A24" s="53" t="s">
        <v>74</v>
      </c>
      <c r="B24" s="85">
        <v>-922842.88699999999</v>
      </c>
      <c r="C24" s="85">
        <v>-467911.34399999998</v>
      </c>
      <c r="D24" s="131">
        <v>0.97226012760000002</v>
      </c>
      <c r="E24" s="85">
        <v>-1845556.1089999999</v>
      </c>
      <c r="F24" s="85">
        <v>-1647889.1170000001</v>
      </c>
      <c r="G24" s="131">
        <v>0.11995163389999999</v>
      </c>
      <c r="H24" s="85">
        <v>-19999404.359999999</v>
      </c>
      <c r="I24" s="85">
        <v>-847770.30500000005</v>
      </c>
      <c r="J24" s="131">
        <v>22.590593161899999</v>
      </c>
    </row>
    <row r="25" spans="1:74">
      <c r="A25" s="66" t="s">
        <v>75</v>
      </c>
      <c r="B25" s="86">
        <v>19129371.581567999</v>
      </c>
      <c r="C25" s="86">
        <v>19090950.745143998</v>
      </c>
      <c r="D25" s="67">
        <v>2.0125156000000001E-3</v>
      </c>
      <c r="E25" s="86">
        <v>39880262.99064</v>
      </c>
      <c r="F25" s="86">
        <v>40607721.784280002</v>
      </c>
      <c r="G25" s="67">
        <v>-1.7914297100000001E-2</v>
      </c>
      <c r="H25" s="86">
        <v>234731048.585572</v>
      </c>
      <c r="I25" s="86">
        <v>241186154.30187801</v>
      </c>
      <c r="J25" s="67">
        <v>-2.6763997899999999E-2</v>
      </c>
    </row>
    <row r="26" spans="1:74">
      <c r="A26" s="53" t="s">
        <v>153</v>
      </c>
      <c r="B26" s="85">
        <v>1785.087</v>
      </c>
      <c r="C26" s="85">
        <v>0</v>
      </c>
      <c r="D26" s="131">
        <v>0</v>
      </c>
      <c r="E26" s="85">
        <v>3009.502</v>
      </c>
      <c r="F26" s="85">
        <v>0</v>
      </c>
      <c r="G26" s="131">
        <v>0</v>
      </c>
      <c r="H26" s="85">
        <v>3315.2310000000002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4" t="s">
        <v>99</v>
      </c>
      <c r="D31" s="134" t="s">
        <v>100</v>
      </c>
      <c r="E31" s="134" t="s">
        <v>101</v>
      </c>
      <c r="F31" s="134" t="s">
        <v>102</v>
      </c>
      <c r="G31" s="134" t="s">
        <v>103</v>
      </c>
      <c r="H31" s="134" t="s">
        <v>104</v>
      </c>
      <c r="I31" s="134" t="s">
        <v>105</v>
      </c>
      <c r="J31" s="134" t="s">
        <v>106</v>
      </c>
      <c r="K31" s="134" t="s">
        <v>107</v>
      </c>
      <c r="L31" s="134" t="s">
        <v>108</v>
      </c>
      <c r="M31" s="134" t="s">
        <v>109</v>
      </c>
      <c r="N31" s="134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129</v>
      </c>
      <c r="B33" s="123" t="s">
        <v>131</v>
      </c>
      <c r="C33" s="127">
        <v>-6.3899999999999998E-3</v>
      </c>
      <c r="D33" s="127">
        <v>-8.8000000000000003E-4</v>
      </c>
      <c r="E33" s="127">
        <v>-4.4900000000000001E-3</v>
      </c>
      <c r="F33" s="127">
        <v>-1.0200000000000001E-3</v>
      </c>
      <c r="G33" s="127">
        <v>-3.2399999999999998E-2</v>
      </c>
      <c r="H33" s="127">
        <v>3.7100000000000002E-3</v>
      </c>
      <c r="I33" s="127">
        <v>-1.6500000000000001E-2</v>
      </c>
      <c r="J33" s="127">
        <v>-1.9609999999999999E-2</v>
      </c>
      <c r="K33" s="127">
        <v>2.0660000000000001E-2</v>
      </c>
      <c r="L33" s="127">
        <v>2.65E-3</v>
      </c>
      <c r="M33" s="127">
        <v>-6.4200000000000004E-3</v>
      </c>
      <c r="N33" s="127">
        <v>2.443E-2</v>
      </c>
      <c r="O33" s="65" t="str">
        <f t="shared" ref="O33:O45" si="0">MID(UPPER(TEXT(A33,"mmm")),1,1)</f>
        <v>F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132</v>
      </c>
      <c r="B34" s="123" t="s">
        <v>133</v>
      </c>
      <c r="C34" s="127">
        <v>-2.2210000000000001E-2</v>
      </c>
      <c r="D34" s="127">
        <v>6.4999999999999997E-3</v>
      </c>
      <c r="E34" s="127">
        <v>1.2760000000000001E-2</v>
      </c>
      <c r="F34" s="127">
        <v>-4.147E-2</v>
      </c>
      <c r="G34" s="127">
        <v>-2.903E-2</v>
      </c>
      <c r="H34" s="127">
        <v>4.6600000000000001E-3</v>
      </c>
      <c r="I34" s="127">
        <v>-6.6699999999999997E-3</v>
      </c>
      <c r="J34" s="127">
        <v>-2.7019999999999999E-2</v>
      </c>
      <c r="K34" s="127">
        <v>1.47E-2</v>
      </c>
      <c r="L34" s="127">
        <v>2.6099999999999999E-3</v>
      </c>
      <c r="M34" s="127">
        <v>-5.4799999999999996E-3</v>
      </c>
      <c r="N34" s="127">
        <v>1.7569999999999999E-2</v>
      </c>
      <c r="O34" s="65" t="str">
        <f t="shared" si="0"/>
        <v>M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134</v>
      </c>
      <c r="B35" s="123" t="s">
        <v>135</v>
      </c>
      <c r="C35" s="127">
        <v>-2.5780000000000001E-2</v>
      </c>
      <c r="D35" s="127">
        <v>-5.7499999999999999E-3</v>
      </c>
      <c r="E35" s="127">
        <v>1.286E-2</v>
      </c>
      <c r="F35" s="127">
        <v>-3.2890000000000003E-2</v>
      </c>
      <c r="G35" s="127">
        <v>-2.827E-2</v>
      </c>
      <c r="H35" s="127">
        <v>2.2300000000000002E-3</v>
      </c>
      <c r="I35" s="127">
        <v>-2.0200000000000001E-3</v>
      </c>
      <c r="J35" s="127">
        <v>-2.8479999999999998E-2</v>
      </c>
      <c r="K35" s="127">
        <v>1.0200000000000001E-3</v>
      </c>
      <c r="L35" s="127">
        <v>1.74E-3</v>
      </c>
      <c r="M35" s="127">
        <v>-3.8899999999999998E-3</v>
      </c>
      <c r="N35" s="127">
        <v>3.1700000000000001E-3</v>
      </c>
      <c r="O35" s="65" t="str">
        <f t="shared" si="0"/>
        <v>A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136</v>
      </c>
      <c r="B36" s="123" t="s">
        <v>137</v>
      </c>
      <c r="C36" s="127">
        <v>-8.9800000000000001E-3</v>
      </c>
      <c r="D36" s="127">
        <v>5.3899999999999998E-3</v>
      </c>
      <c r="E36" s="127">
        <v>2.085E-2</v>
      </c>
      <c r="F36" s="127">
        <v>-3.5220000000000001E-2</v>
      </c>
      <c r="G36" s="127">
        <v>-2.4580000000000001E-2</v>
      </c>
      <c r="H36" s="127">
        <v>2.8300000000000001E-3</v>
      </c>
      <c r="I36" s="127">
        <v>2.3700000000000001E-3</v>
      </c>
      <c r="J36" s="127">
        <v>-2.9780000000000001E-2</v>
      </c>
      <c r="K36" s="127">
        <v>-7.6699999999999997E-3</v>
      </c>
      <c r="L36" s="127">
        <v>1.74E-3</v>
      </c>
      <c r="M36" s="127">
        <v>-4.0999999999999999E-4</v>
      </c>
      <c r="N36" s="127">
        <v>-8.9999999999999993E-3</v>
      </c>
      <c r="O36" s="65" t="str">
        <f t="shared" si="0"/>
        <v>M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138</v>
      </c>
      <c r="B37" s="123" t="s">
        <v>139</v>
      </c>
      <c r="C37" s="127">
        <v>2.129E-2</v>
      </c>
      <c r="D37" s="127">
        <v>-1.2800000000000001E-3</v>
      </c>
      <c r="E37" s="127">
        <v>2.7189999999999999E-2</v>
      </c>
      <c r="F37" s="127">
        <v>-4.62E-3</v>
      </c>
      <c r="G37" s="127">
        <v>-1.712E-2</v>
      </c>
      <c r="H37" s="127">
        <v>2.2100000000000002E-3</v>
      </c>
      <c r="I37" s="127">
        <v>6.43E-3</v>
      </c>
      <c r="J37" s="127">
        <v>-2.5760000000000002E-2</v>
      </c>
      <c r="K37" s="127">
        <v>-1.0999999999999999E-2</v>
      </c>
      <c r="L37" s="127">
        <v>1.2800000000000001E-3</v>
      </c>
      <c r="M37" s="127">
        <v>1.6000000000000001E-3</v>
      </c>
      <c r="N37" s="127">
        <v>-1.388E-2</v>
      </c>
      <c r="O37" s="65" t="str">
        <f t="shared" si="0"/>
        <v>J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140</v>
      </c>
      <c r="B38" s="123" t="s">
        <v>141</v>
      </c>
      <c r="C38" s="127">
        <v>2.529E-2</v>
      </c>
      <c r="D38" s="127">
        <v>-8.9200000000000008E-3</v>
      </c>
      <c r="E38" s="127">
        <v>4.2659999999999997E-2</v>
      </c>
      <c r="F38" s="127">
        <v>-8.4499999999999992E-3</v>
      </c>
      <c r="G38" s="127">
        <v>-1.068E-2</v>
      </c>
      <c r="H38" s="127">
        <v>5.8E-4</v>
      </c>
      <c r="I38" s="127">
        <v>1.196E-2</v>
      </c>
      <c r="J38" s="127">
        <v>-2.3220000000000001E-2</v>
      </c>
      <c r="K38" s="127">
        <v>-7.26E-3</v>
      </c>
      <c r="L38" s="127">
        <v>8.8999999999999995E-4</v>
      </c>
      <c r="M38" s="127">
        <v>7.0299999999999998E-3</v>
      </c>
      <c r="N38" s="127">
        <v>-1.5180000000000001E-2</v>
      </c>
      <c r="O38" s="65" t="str">
        <f t="shared" si="0"/>
        <v>J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142</v>
      </c>
      <c r="B39" s="123" t="s">
        <v>144</v>
      </c>
      <c r="C39" s="127">
        <v>-8.3899999999999999E-3</v>
      </c>
      <c r="D39" s="127">
        <v>4.3800000000000002E-3</v>
      </c>
      <c r="E39" s="127">
        <v>2.2200000000000001E-2</v>
      </c>
      <c r="F39" s="127">
        <v>-3.4970000000000001E-2</v>
      </c>
      <c r="G39" s="127">
        <v>-1.039E-2</v>
      </c>
      <c r="H39" s="127">
        <v>1.06E-3</v>
      </c>
      <c r="I39" s="127">
        <v>1.323E-2</v>
      </c>
      <c r="J39" s="127">
        <v>-2.4680000000000001E-2</v>
      </c>
      <c r="K39" s="127">
        <v>-7.6299999999999996E-3</v>
      </c>
      <c r="L39" s="127">
        <v>9.1E-4</v>
      </c>
      <c r="M39" s="127">
        <v>9.5300000000000003E-3</v>
      </c>
      <c r="N39" s="127">
        <v>-1.8069999999999999E-2</v>
      </c>
      <c r="O39" s="65" t="str">
        <f t="shared" si="0"/>
        <v>A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145</v>
      </c>
      <c r="B40" s="123" t="s">
        <v>146</v>
      </c>
      <c r="C40" s="127">
        <v>-3.6459999999999999E-2</v>
      </c>
      <c r="D40" s="127">
        <v>-3.5E-4</v>
      </c>
      <c r="E40" s="127">
        <v>9.5899999999999996E-3</v>
      </c>
      <c r="F40" s="127">
        <v>-4.5699999999999998E-2</v>
      </c>
      <c r="G40" s="127">
        <v>-1.32E-2</v>
      </c>
      <c r="H40" s="127">
        <v>8.7000000000000001E-4</v>
      </c>
      <c r="I40" s="127">
        <v>1.2840000000000001E-2</v>
      </c>
      <c r="J40" s="127">
        <v>-2.691E-2</v>
      </c>
      <c r="K40" s="127">
        <v>-1.1780000000000001E-2</v>
      </c>
      <c r="L40" s="127">
        <v>6.8999999999999997E-4</v>
      </c>
      <c r="M40" s="127">
        <v>1.052E-2</v>
      </c>
      <c r="N40" s="127">
        <v>-2.299E-2</v>
      </c>
      <c r="O40" s="65" t="str">
        <f t="shared" si="0"/>
        <v>S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147</v>
      </c>
      <c r="B41" s="123" t="s">
        <v>148</v>
      </c>
      <c r="C41" s="127">
        <v>-4.7239999999999997E-2</v>
      </c>
      <c r="D41" s="127">
        <v>2.7399999999999998E-3</v>
      </c>
      <c r="E41" s="127">
        <v>1.421E-2</v>
      </c>
      <c r="F41" s="127">
        <v>-6.4189999999999997E-2</v>
      </c>
      <c r="G41" s="127">
        <v>-1.6410000000000001E-2</v>
      </c>
      <c r="H41" s="127">
        <v>1.06E-3</v>
      </c>
      <c r="I41" s="127">
        <v>1.3089999999999999E-2</v>
      </c>
      <c r="J41" s="127">
        <v>-3.056E-2</v>
      </c>
      <c r="K41" s="127">
        <v>-1.29E-2</v>
      </c>
      <c r="L41" s="127">
        <v>1.81E-3</v>
      </c>
      <c r="M41" s="127">
        <v>1.166E-2</v>
      </c>
      <c r="N41" s="127">
        <v>-2.6370000000000001E-2</v>
      </c>
      <c r="O41" s="65" t="str">
        <f t="shared" si="0"/>
        <v>O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149</v>
      </c>
      <c r="B42" s="123" t="s">
        <v>150</v>
      </c>
      <c r="C42" s="127">
        <v>-0.10092</v>
      </c>
      <c r="D42" s="127">
        <v>2.1199999999999999E-3</v>
      </c>
      <c r="E42" s="127">
        <v>-2.5700000000000001E-2</v>
      </c>
      <c r="F42" s="127">
        <v>-7.7340000000000006E-2</v>
      </c>
      <c r="G42" s="127">
        <v>-2.4140000000000002E-2</v>
      </c>
      <c r="H42" s="127">
        <v>1.09E-3</v>
      </c>
      <c r="I42" s="127">
        <v>9.5499999999999995E-3</v>
      </c>
      <c r="J42" s="127">
        <v>-3.4779999999999998E-2</v>
      </c>
      <c r="K42" s="127">
        <v>-2.393E-2</v>
      </c>
      <c r="L42" s="127">
        <v>1.8E-3</v>
      </c>
      <c r="M42" s="127">
        <v>7.4799999999999997E-3</v>
      </c>
      <c r="N42" s="127">
        <v>-3.3210000000000003E-2</v>
      </c>
      <c r="O42" s="65" t="str">
        <f t="shared" si="0"/>
        <v>N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151</v>
      </c>
      <c r="B43" s="123" t="s">
        <v>152</v>
      </c>
      <c r="C43" s="127">
        <v>-8.3199999999999996E-2</v>
      </c>
      <c r="D43" s="127">
        <v>2.99E-3</v>
      </c>
      <c r="E43" s="127">
        <v>-7.7099999999999998E-3</v>
      </c>
      <c r="F43" s="127">
        <v>-7.8479999999999994E-2</v>
      </c>
      <c r="G43" s="127">
        <v>-2.9219999999999999E-2</v>
      </c>
      <c r="H43" s="127">
        <v>1.41E-3</v>
      </c>
      <c r="I43" s="127">
        <v>8.0400000000000003E-3</v>
      </c>
      <c r="J43" s="127">
        <v>-3.8670000000000003E-2</v>
      </c>
      <c r="K43" s="127">
        <v>-2.9219999999999999E-2</v>
      </c>
      <c r="L43" s="127">
        <v>1.41E-3</v>
      </c>
      <c r="M43" s="127">
        <v>8.0400000000000003E-3</v>
      </c>
      <c r="N43" s="127">
        <v>-3.8670000000000003E-2</v>
      </c>
      <c r="O43" s="65" t="str">
        <f t="shared" si="0"/>
        <v>D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154</v>
      </c>
      <c r="B44" s="123" t="s">
        <v>155</v>
      </c>
      <c r="C44" s="127">
        <v>-3.5540000000000002E-2</v>
      </c>
      <c r="D44" s="127">
        <v>7.2899999999999996E-3</v>
      </c>
      <c r="E44" s="127">
        <v>4.4200000000000003E-3</v>
      </c>
      <c r="F44" s="127">
        <v>-4.725E-2</v>
      </c>
      <c r="G44" s="127">
        <v>-3.5540000000000002E-2</v>
      </c>
      <c r="H44" s="127">
        <v>7.2899999999999996E-3</v>
      </c>
      <c r="I44" s="127">
        <v>4.4200000000000003E-3</v>
      </c>
      <c r="J44" s="127">
        <v>-4.725E-2</v>
      </c>
      <c r="K44" s="127">
        <v>-2.741E-2</v>
      </c>
      <c r="L44" s="127">
        <v>1.4E-3</v>
      </c>
      <c r="M44" s="127">
        <v>1.089E-2</v>
      </c>
      <c r="N44" s="127">
        <v>-3.9699999999999999E-2</v>
      </c>
      <c r="O44" s="65" t="str">
        <f t="shared" si="0"/>
        <v>E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156</v>
      </c>
      <c r="B45" s="123" t="s">
        <v>158</v>
      </c>
      <c r="C45" s="127">
        <v>2.1099999999999999E-3</v>
      </c>
      <c r="D45" s="127">
        <v>1.0000000000000001E-5</v>
      </c>
      <c r="E45" s="127">
        <v>2.358E-2</v>
      </c>
      <c r="F45" s="127">
        <v>-2.1479999999999999E-2</v>
      </c>
      <c r="G45" s="127">
        <v>-1.7840000000000002E-2</v>
      </c>
      <c r="H45" s="127">
        <v>4.1900000000000001E-3</v>
      </c>
      <c r="I45" s="127">
        <v>1.329E-2</v>
      </c>
      <c r="J45" s="127">
        <v>-3.5319999999999997E-2</v>
      </c>
      <c r="K45" s="127">
        <v>-2.6749999999999999E-2</v>
      </c>
      <c r="L45" s="127">
        <v>1.47E-3</v>
      </c>
      <c r="M45" s="127">
        <v>1.312E-2</v>
      </c>
      <c r="N45" s="127">
        <v>-4.1340000000000002E-2</v>
      </c>
      <c r="O45" s="65" t="str">
        <f t="shared" si="0"/>
        <v>F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3" t="s">
        <v>56</v>
      </c>
      <c r="C50" s="133" t="s">
        <v>57</v>
      </c>
      <c r="D50" s="133" t="s">
        <v>58</v>
      </c>
      <c r="E50" s="133" t="s">
        <v>59</v>
      </c>
      <c r="F50" s="51" t="s">
        <v>54</v>
      </c>
      <c r="G50" s="133" t="s">
        <v>61</v>
      </c>
      <c r="H50" s="133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162</v>
      </c>
      <c r="B52" s="54">
        <v>13.705</v>
      </c>
      <c r="C52" s="54">
        <v>7.9649999999999999</v>
      </c>
      <c r="D52" s="54">
        <v>2.2250000000000001</v>
      </c>
      <c r="E52" s="54">
        <v>10.465</v>
      </c>
      <c r="F52" s="55">
        <v>1</v>
      </c>
      <c r="G52" s="54">
        <v>13.917052631600001</v>
      </c>
      <c r="H52" s="54">
        <v>5.4125263158000001</v>
      </c>
      <c r="I52" s="126"/>
    </row>
    <row r="53" spans="1:9">
      <c r="A53" s="53" t="s">
        <v>163</v>
      </c>
      <c r="B53" s="54">
        <v>14.863</v>
      </c>
      <c r="C53" s="54">
        <v>8.5839999999999996</v>
      </c>
      <c r="D53" s="54">
        <v>2.3050000000000002</v>
      </c>
      <c r="E53" s="54">
        <v>11.909000000000001</v>
      </c>
      <c r="F53" s="55">
        <v>2</v>
      </c>
      <c r="G53" s="54">
        <v>13.5079473684</v>
      </c>
      <c r="H53" s="54">
        <v>5.1603157895000002</v>
      </c>
      <c r="I53" s="126"/>
    </row>
    <row r="54" spans="1:9">
      <c r="A54" s="53" t="s">
        <v>164</v>
      </c>
      <c r="B54" s="54">
        <v>16.161999999999999</v>
      </c>
      <c r="C54" s="54">
        <v>8.9109999999999996</v>
      </c>
      <c r="D54" s="54">
        <v>1.661</v>
      </c>
      <c r="E54" s="54">
        <v>11.09</v>
      </c>
      <c r="F54" s="55">
        <v>3</v>
      </c>
      <c r="G54" s="54">
        <v>13.610684210500001</v>
      </c>
      <c r="H54" s="54">
        <v>4.6754736842</v>
      </c>
      <c r="I54" s="126"/>
    </row>
    <row r="55" spans="1:9">
      <c r="A55" s="53" t="s">
        <v>165</v>
      </c>
      <c r="B55" s="54">
        <v>17.591999999999999</v>
      </c>
      <c r="C55" s="54">
        <v>9.8930000000000007</v>
      </c>
      <c r="D55" s="54">
        <v>2.1949999999999998</v>
      </c>
      <c r="E55" s="54">
        <v>10.676</v>
      </c>
      <c r="F55" s="55">
        <v>4</v>
      </c>
      <c r="G55" s="54">
        <v>13.3768421053</v>
      </c>
      <c r="H55" s="54">
        <v>5.3539473684000001</v>
      </c>
      <c r="I55" s="126"/>
    </row>
    <row r="56" spans="1:9">
      <c r="A56" s="53" t="s">
        <v>166</v>
      </c>
      <c r="B56" s="54">
        <v>15.994</v>
      </c>
      <c r="C56" s="54">
        <v>9.9749999999999996</v>
      </c>
      <c r="D56" s="54">
        <v>3.956</v>
      </c>
      <c r="E56" s="54">
        <v>10.709</v>
      </c>
      <c r="F56" s="55">
        <v>5</v>
      </c>
      <c r="G56" s="54">
        <v>13.6520526316</v>
      </c>
      <c r="H56" s="54">
        <v>5.2793684211</v>
      </c>
      <c r="I56" s="126"/>
    </row>
    <row r="57" spans="1:9">
      <c r="A57" s="53" t="s">
        <v>167</v>
      </c>
      <c r="B57" s="54">
        <v>12.606999999999999</v>
      </c>
      <c r="C57" s="54">
        <v>7.9269999999999996</v>
      </c>
      <c r="D57" s="54">
        <v>3.2469999999999999</v>
      </c>
      <c r="E57" s="54">
        <v>9.6210000000000004</v>
      </c>
      <c r="F57" s="55">
        <v>6</v>
      </c>
      <c r="G57" s="54">
        <v>13.6788947368</v>
      </c>
      <c r="H57" s="54">
        <v>5.0718947368</v>
      </c>
      <c r="I57" s="126"/>
    </row>
    <row r="58" spans="1:9">
      <c r="A58" s="53" t="s">
        <v>168</v>
      </c>
      <c r="B58" s="54">
        <v>10.675000000000001</v>
      </c>
      <c r="C58" s="54">
        <v>7.2750000000000004</v>
      </c>
      <c r="D58" s="54">
        <v>3.8740000000000001</v>
      </c>
      <c r="E58" s="54">
        <v>10.69</v>
      </c>
      <c r="F58" s="55">
        <v>7</v>
      </c>
      <c r="G58" s="54">
        <v>13.2487894737</v>
      </c>
      <c r="H58" s="54">
        <v>4.9223684210999998</v>
      </c>
      <c r="I58" s="126"/>
    </row>
    <row r="59" spans="1:9">
      <c r="A59" s="53" t="s">
        <v>169</v>
      </c>
      <c r="B59" s="54">
        <v>12.311</v>
      </c>
      <c r="C59" s="54">
        <v>8.4640000000000004</v>
      </c>
      <c r="D59" s="54">
        <v>4.6159999999999997</v>
      </c>
      <c r="E59" s="54">
        <v>10.814</v>
      </c>
      <c r="F59" s="55">
        <v>8</v>
      </c>
      <c r="G59" s="54">
        <v>13.3502105263</v>
      </c>
      <c r="H59" s="54">
        <v>4.8326842105000001</v>
      </c>
      <c r="I59" s="126"/>
    </row>
    <row r="60" spans="1:9">
      <c r="A60" s="53" t="s">
        <v>170</v>
      </c>
      <c r="B60" s="54">
        <v>12.802</v>
      </c>
      <c r="C60" s="54">
        <v>8.5239999999999991</v>
      </c>
      <c r="D60" s="54">
        <v>4.2460000000000004</v>
      </c>
      <c r="E60" s="54">
        <v>10.973000000000001</v>
      </c>
      <c r="F60" s="55">
        <v>9</v>
      </c>
      <c r="G60" s="54">
        <v>13.8891578947</v>
      </c>
      <c r="H60" s="54">
        <v>4.7531052632000002</v>
      </c>
      <c r="I60" s="126"/>
    </row>
    <row r="61" spans="1:9">
      <c r="A61" s="53" t="s">
        <v>171</v>
      </c>
      <c r="B61" s="54">
        <v>12.473000000000001</v>
      </c>
      <c r="C61" s="54">
        <v>7.6029999999999998</v>
      </c>
      <c r="D61" s="54">
        <v>2.7330000000000001</v>
      </c>
      <c r="E61" s="54">
        <v>10.379</v>
      </c>
      <c r="F61" s="55">
        <v>10</v>
      </c>
      <c r="G61" s="54">
        <v>14.221263157899999</v>
      </c>
      <c r="H61" s="54">
        <v>5.2294210526000002</v>
      </c>
      <c r="I61" s="126"/>
    </row>
    <row r="62" spans="1:9">
      <c r="A62" s="53" t="s">
        <v>172</v>
      </c>
      <c r="B62" s="54">
        <v>13.367000000000001</v>
      </c>
      <c r="C62" s="54">
        <v>7.9020000000000001</v>
      </c>
      <c r="D62" s="54">
        <v>2.4380000000000002</v>
      </c>
      <c r="E62" s="54">
        <v>10.92</v>
      </c>
      <c r="F62" s="55">
        <v>11</v>
      </c>
      <c r="G62" s="54">
        <v>14.0191052632</v>
      </c>
      <c r="H62" s="54">
        <v>5.1790000000000003</v>
      </c>
      <c r="I62" s="126"/>
    </row>
    <row r="63" spans="1:9">
      <c r="A63" s="53" t="s">
        <v>173</v>
      </c>
      <c r="B63" s="54">
        <v>14.29</v>
      </c>
      <c r="C63" s="54">
        <v>8.7750000000000004</v>
      </c>
      <c r="D63" s="54">
        <v>3.2589999999999999</v>
      </c>
      <c r="E63" s="54">
        <v>10.606999999999999</v>
      </c>
      <c r="F63" s="55">
        <v>12</v>
      </c>
      <c r="G63" s="54">
        <v>13.9258947368</v>
      </c>
      <c r="H63" s="54">
        <v>5.6887368421</v>
      </c>
      <c r="I63" s="126"/>
    </row>
    <row r="64" spans="1:9">
      <c r="A64" s="53" t="s">
        <v>174</v>
      </c>
      <c r="B64" s="54">
        <v>15.006</v>
      </c>
      <c r="C64" s="54">
        <v>9.4290000000000003</v>
      </c>
      <c r="D64" s="54">
        <v>3.851</v>
      </c>
      <c r="E64" s="54">
        <v>11.238</v>
      </c>
      <c r="F64" s="55">
        <v>13</v>
      </c>
      <c r="G64" s="54">
        <v>14.6315789474</v>
      </c>
      <c r="H64" s="54">
        <v>5.4694210526000004</v>
      </c>
      <c r="I64" s="126"/>
    </row>
    <row r="65" spans="1:9">
      <c r="A65" s="53" t="s">
        <v>175</v>
      </c>
      <c r="B65" s="54">
        <v>15.064</v>
      </c>
      <c r="C65" s="54">
        <v>10.55</v>
      </c>
      <c r="D65" s="54">
        <v>6.0350000000000001</v>
      </c>
      <c r="E65" s="54">
        <v>10.829000000000001</v>
      </c>
      <c r="F65" s="55">
        <v>14</v>
      </c>
      <c r="G65" s="54">
        <v>14.5102105263</v>
      </c>
      <c r="H65" s="54">
        <v>5.7249473683999996</v>
      </c>
      <c r="I65" s="126"/>
    </row>
    <row r="66" spans="1:9">
      <c r="A66" s="53" t="s">
        <v>176</v>
      </c>
      <c r="B66" s="54">
        <v>15.923</v>
      </c>
      <c r="C66" s="54">
        <v>10.93</v>
      </c>
      <c r="D66" s="54">
        <v>5.9379999999999997</v>
      </c>
      <c r="E66" s="54">
        <v>10.305</v>
      </c>
      <c r="F66" s="55">
        <v>15</v>
      </c>
      <c r="G66" s="54">
        <v>14.4098947368</v>
      </c>
      <c r="H66" s="54">
        <v>5.4863684210999999</v>
      </c>
      <c r="I66" s="126"/>
    </row>
    <row r="67" spans="1:9">
      <c r="A67" s="53" t="s">
        <v>177</v>
      </c>
      <c r="B67" s="54">
        <v>16.256</v>
      </c>
      <c r="C67" s="54">
        <v>10.599</v>
      </c>
      <c r="D67" s="54">
        <v>4.9420000000000002</v>
      </c>
      <c r="E67" s="54">
        <v>12.183999999999999</v>
      </c>
      <c r="F67" s="55">
        <v>16</v>
      </c>
      <c r="G67" s="54">
        <v>14.6344736842</v>
      </c>
      <c r="H67" s="54">
        <v>5.4428421052999996</v>
      </c>
      <c r="I67" s="126"/>
    </row>
    <row r="68" spans="1:9">
      <c r="A68" s="53" t="s">
        <v>178</v>
      </c>
      <c r="B68" s="54">
        <v>17.123999999999999</v>
      </c>
      <c r="C68" s="54">
        <v>10.877000000000001</v>
      </c>
      <c r="D68" s="54">
        <v>4.6310000000000002</v>
      </c>
      <c r="E68" s="54">
        <v>13.467000000000001</v>
      </c>
      <c r="F68" s="55">
        <v>17</v>
      </c>
      <c r="G68" s="54">
        <v>13.9852631579</v>
      </c>
      <c r="H68" s="54">
        <v>5.1030526315999998</v>
      </c>
      <c r="I68" s="126"/>
    </row>
    <row r="69" spans="1:9">
      <c r="A69" s="53" t="s">
        <v>179</v>
      </c>
      <c r="B69" s="54">
        <v>17.766999999999999</v>
      </c>
      <c r="C69" s="54">
        <v>11.959</v>
      </c>
      <c r="D69" s="54">
        <v>6.1509999999999998</v>
      </c>
      <c r="E69" s="54">
        <v>12.36</v>
      </c>
      <c r="F69" s="55">
        <v>18</v>
      </c>
      <c r="G69" s="54">
        <v>13.8276315789</v>
      </c>
      <c r="H69" s="54">
        <v>5.1297368420999998</v>
      </c>
      <c r="I69" s="126"/>
    </row>
    <row r="70" spans="1:9">
      <c r="A70" s="53" t="s">
        <v>180</v>
      </c>
      <c r="B70" s="54">
        <v>18.242000000000001</v>
      </c>
      <c r="C70" s="54">
        <v>12.478</v>
      </c>
      <c r="D70" s="54">
        <v>6.7140000000000004</v>
      </c>
      <c r="E70" s="54">
        <v>10.438000000000001</v>
      </c>
      <c r="F70" s="55">
        <v>19</v>
      </c>
      <c r="G70" s="54">
        <v>13.8334210526</v>
      </c>
      <c r="H70" s="54">
        <v>5.3150526316000004</v>
      </c>
      <c r="I70" s="126"/>
    </row>
    <row r="71" spans="1:9">
      <c r="A71" s="53" t="s">
        <v>181</v>
      </c>
      <c r="B71" s="54">
        <v>18.748999999999999</v>
      </c>
      <c r="C71" s="54">
        <v>13.221</v>
      </c>
      <c r="D71" s="54">
        <v>7.6920000000000002</v>
      </c>
      <c r="E71" s="54">
        <v>10.711</v>
      </c>
      <c r="F71" s="55">
        <v>20</v>
      </c>
      <c r="G71" s="54">
        <v>14.2007368421</v>
      </c>
      <c r="H71" s="54">
        <v>5.1843684211000003</v>
      </c>
      <c r="I71" s="126"/>
    </row>
    <row r="72" spans="1:9">
      <c r="A72" s="53" t="s">
        <v>182</v>
      </c>
      <c r="B72" s="54">
        <v>18.239000000000001</v>
      </c>
      <c r="C72" s="54">
        <v>13.099</v>
      </c>
      <c r="D72" s="54">
        <v>7.9589999999999996</v>
      </c>
      <c r="E72" s="54">
        <v>12.17</v>
      </c>
      <c r="F72" s="55">
        <v>21</v>
      </c>
      <c r="G72" s="54">
        <v>14.3224736842</v>
      </c>
      <c r="H72" s="54">
        <v>5.2509473684000003</v>
      </c>
      <c r="I72" s="126"/>
    </row>
    <row r="73" spans="1:9">
      <c r="A73" s="53" t="s">
        <v>183</v>
      </c>
      <c r="B73" s="54">
        <v>16.411000000000001</v>
      </c>
      <c r="C73" s="54">
        <v>11.818</v>
      </c>
      <c r="D73" s="54">
        <v>7.2249999999999996</v>
      </c>
      <c r="E73" s="54">
        <v>12.451000000000001</v>
      </c>
      <c r="F73" s="55">
        <v>22</v>
      </c>
      <c r="G73" s="54">
        <v>15.036157894700001</v>
      </c>
      <c r="H73" s="54">
        <v>4.8764736841999996</v>
      </c>
      <c r="I73" s="126"/>
    </row>
    <row r="74" spans="1:9">
      <c r="A74" s="53" t="s">
        <v>184</v>
      </c>
      <c r="B74" s="54">
        <v>12.487</v>
      </c>
      <c r="C74" s="54">
        <v>8.9009999999999998</v>
      </c>
      <c r="D74" s="54">
        <v>5.3150000000000004</v>
      </c>
      <c r="E74" s="54">
        <v>11.789</v>
      </c>
      <c r="F74" s="55">
        <v>23</v>
      </c>
      <c r="G74" s="54">
        <v>15.3138947368</v>
      </c>
      <c r="H74" s="54">
        <v>5.4498947368000001</v>
      </c>
      <c r="I74" s="126"/>
    </row>
    <row r="75" spans="1:9">
      <c r="A75" s="53" t="s">
        <v>185</v>
      </c>
      <c r="B75" s="54">
        <v>12.456</v>
      </c>
      <c r="C75" s="54">
        <v>7.6820000000000004</v>
      </c>
      <c r="D75" s="54">
        <v>2.9079999999999999</v>
      </c>
      <c r="E75" s="54">
        <v>11.571999999999999</v>
      </c>
      <c r="F75" s="55">
        <v>24</v>
      </c>
      <c r="G75" s="54">
        <v>14.406842105300001</v>
      </c>
      <c r="H75" s="54">
        <v>5.8978421052999996</v>
      </c>
      <c r="I75" s="126"/>
    </row>
    <row r="76" spans="1:9">
      <c r="A76" s="53" t="s">
        <v>186</v>
      </c>
      <c r="B76" s="54">
        <v>12.481999999999999</v>
      </c>
      <c r="C76" s="54">
        <v>7.9169999999999998</v>
      </c>
      <c r="D76" s="54">
        <v>3.3519999999999999</v>
      </c>
      <c r="E76" s="54">
        <v>11.002000000000001</v>
      </c>
      <c r="F76" s="55">
        <v>25</v>
      </c>
      <c r="G76" s="54">
        <v>14.44</v>
      </c>
      <c r="H76" s="54">
        <v>6.0818947367999998</v>
      </c>
      <c r="I76" s="126"/>
    </row>
    <row r="77" spans="1:9">
      <c r="A77" s="53" t="s">
        <v>187</v>
      </c>
      <c r="B77" s="54">
        <v>12.79</v>
      </c>
      <c r="C77" s="54">
        <v>8.1159999999999997</v>
      </c>
      <c r="D77" s="54">
        <v>3.4409999999999998</v>
      </c>
      <c r="E77" s="54">
        <v>10.422000000000001</v>
      </c>
      <c r="F77" s="55">
        <v>26</v>
      </c>
      <c r="G77" s="54">
        <v>14.5197894737</v>
      </c>
      <c r="H77" s="54">
        <v>5.8802105263</v>
      </c>
      <c r="I77" s="126"/>
    </row>
    <row r="78" spans="1:9">
      <c r="A78" s="53" t="s">
        <v>188</v>
      </c>
      <c r="B78" s="54">
        <v>9.0820000000000007</v>
      </c>
      <c r="C78" s="54">
        <v>5.5519999999999996</v>
      </c>
      <c r="D78" s="54">
        <v>2.0219999999999998</v>
      </c>
      <c r="E78" s="54">
        <v>11.535</v>
      </c>
      <c r="F78" s="55">
        <v>27</v>
      </c>
      <c r="G78" s="54">
        <v>14.611421052600001</v>
      </c>
      <c r="H78" s="54">
        <v>5.5197368421000004</v>
      </c>
      <c r="I78" s="126"/>
    </row>
    <row r="79" spans="1:9">
      <c r="A79" s="53" t="s">
        <v>158</v>
      </c>
      <c r="B79" s="54">
        <v>11.875</v>
      </c>
      <c r="C79" s="54">
        <v>6.7670000000000003</v>
      </c>
      <c r="D79" s="54">
        <v>1.66</v>
      </c>
      <c r="E79" s="54">
        <v>11.933999999999999</v>
      </c>
      <c r="F79" s="55">
        <v>28</v>
      </c>
      <c r="G79" s="54">
        <v>14.585842105299999</v>
      </c>
      <c r="H79" s="54">
        <v>5.8908421053</v>
      </c>
      <c r="I79" s="126"/>
    </row>
    <row r="80" spans="1:9">
      <c r="A80"/>
      <c r="B80"/>
      <c r="C80"/>
      <c r="D80"/>
      <c r="E80"/>
      <c r="F80"/>
      <c r="G80"/>
      <c r="H80"/>
      <c r="I80" s="126"/>
    </row>
    <row r="81" spans="1:9">
      <c r="A81"/>
      <c r="B81"/>
      <c r="C81"/>
      <c r="D81"/>
      <c r="E81"/>
      <c r="F81"/>
      <c r="G81"/>
      <c r="H81"/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F</v>
      </c>
      <c r="D87" s="79" t="str">
        <f t="shared" ref="D87:D109" si="1">TEXT(EDATE(D88,-1),"mmmm aaaa")</f>
        <v>febrero 2021</v>
      </c>
      <c r="E87" s="80">
        <f>VLOOKUP(D87,A$87:B$122,2,FALSE)</f>
        <v>19213.729911914001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M</v>
      </c>
      <c r="D88" s="81" t="str">
        <f t="shared" si="1"/>
        <v>marzo 2021</v>
      </c>
      <c r="E88" s="82">
        <f t="shared" ref="E88:E111" si="3">VLOOKUP(D88,A$87:B$122,2,FALSE)</f>
        <v>20740.701549640002</v>
      </c>
    </row>
    <row r="89" spans="1:9">
      <c r="A89" s="53" t="s">
        <v>117</v>
      </c>
      <c r="B89" s="63">
        <v>20740.701549640002</v>
      </c>
      <c r="C89" s="77" t="str">
        <f t="shared" si="2"/>
        <v>A</v>
      </c>
      <c r="D89" s="81" t="str">
        <f t="shared" si="1"/>
        <v>abril 2021</v>
      </c>
      <c r="E89" s="82">
        <f t="shared" si="3"/>
        <v>18915.393726295999</v>
      </c>
    </row>
    <row r="90" spans="1:9">
      <c r="A90" s="53" t="s">
        <v>118</v>
      </c>
      <c r="B90" s="63">
        <v>18915.393726295999</v>
      </c>
      <c r="C90" s="77" t="str">
        <f t="shared" si="2"/>
        <v>M</v>
      </c>
      <c r="D90" s="81" t="str">
        <f t="shared" si="1"/>
        <v>mayo 2021</v>
      </c>
      <c r="E90" s="82">
        <f t="shared" si="3"/>
        <v>19296.112398976002</v>
      </c>
    </row>
    <row r="91" spans="1:9">
      <c r="A91" s="53" t="s">
        <v>119</v>
      </c>
      <c r="B91" s="63">
        <v>19296.112398976002</v>
      </c>
      <c r="C91" s="77" t="str">
        <f t="shared" si="2"/>
        <v>J</v>
      </c>
      <c r="D91" s="81" t="str">
        <f t="shared" si="1"/>
        <v>junio 2021</v>
      </c>
      <c r="E91" s="82">
        <f t="shared" si="3"/>
        <v>19598.383325727998</v>
      </c>
    </row>
    <row r="92" spans="1:9">
      <c r="A92" s="53" t="s">
        <v>120</v>
      </c>
      <c r="B92" s="63">
        <v>19598.383325727998</v>
      </c>
      <c r="C92" s="77" t="str">
        <f t="shared" si="2"/>
        <v>J</v>
      </c>
      <c r="D92" s="81" t="str">
        <f t="shared" si="1"/>
        <v>julio 2021</v>
      </c>
      <c r="E92" s="82">
        <f t="shared" si="3"/>
        <v>21581.642629954</v>
      </c>
    </row>
    <row r="93" spans="1:9">
      <c r="A93" s="53" t="s">
        <v>121</v>
      </c>
      <c r="B93" s="63">
        <v>21581.642629954</v>
      </c>
      <c r="C93" s="77" t="str">
        <f t="shared" si="2"/>
        <v>A</v>
      </c>
      <c r="D93" s="81" t="str">
        <f t="shared" si="1"/>
        <v>agosto 2021</v>
      </c>
      <c r="E93" s="82">
        <f t="shared" si="3"/>
        <v>20660.576296340001</v>
      </c>
    </row>
    <row r="94" spans="1:9">
      <c r="A94" s="53" t="s">
        <v>123</v>
      </c>
      <c r="B94" s="63">
        <v>20660.576296340001</v>
      </c>
      <c r="C94" s="77" t="str">
        <f t="shared" si="2"/>
        <v>S</v>
      </c>
      <c r="D94" s="81" t="str">
        <f t="shared" si="1"/>
        <v>septiembre 2021</v>
      </c>
      <c r="E94" s="82">
        <f t="shared" si="3"/>
        <v>19669.459694279001</v>
      </c>
    </row>
    <row r="95" spans="1:9">
      <c r="A95" s="53" t="s">
        <v>124</v>
      </c>
      <c r="B95" s="63">
        <v>19669.459694279001</v>
      </c>
      <c r="C95" s="77" t="str">
        <f t="shared" si="2"/>
        <v>O</v>
      </c>
      <c r="D95" s="81" t="str">
        <f t="shared" si="1"/>
        <v>octubre 2021</v>
      </c>
      <c r="E95" s="82">
        <f t="shared" si="3"/>
        <v>18985.552829442</v>
      </c>
    </row>
    <row r="96" spans="1:9">
      <c r="A96" s="53" t="s">
        <v>125</v>
      </c>
      <c r="B96" s="63">
        <v>18985.552829442</v>
      </c>
      <c r="C96" s="77" t="str">
        <f t="shared" si="2"/>
        <v>N</v>
      </c>
      <c r="D96" s="81" t="str">
        <f t="shared" si="1"/>
        <v>noviembre 2021</v>
      </c>
      <c r="E96" s="82">
        <f t="shared" si="3"/>
        <v>20289.534024413999</v>
      </c>
    </row>
    <row r="97" spans="1:5">
      <c r="A97" s="53" t="s">
        <v>126</v>
      </c>
      <c r="B97" s="63">
        <v>20289.534024413999</v>
      </c>
      <c r="C97" s="77" t="str">
        <f t="shared" si="2"/>
        <v>D</v>
      </c>
      <c r="D97" s="81" t="str">
        <f t="shared" si="1"/>
        <v>diciembre 2021</v>
      </c>
      <c r="E97" s="82">
        <f t="shared" si="3"/>
        <v>20841.076042528999</v>
      </c>
    </row>
    <row r="98" spans="1:5">
      <c r="A98" s="53" t="s">
        <v>127</v>
      </c>
      <c r="B98" s="63">
        <v>20841.076042528999</v>
      </c>
      <c r="C98" s="77" t="str">
        <f t="shared" si="2"/>
        <v>E</v>
      </c>
      <c r="D98" s="81" t="str">
        <f t="shared" si="1"/>
        <v>enero 2022</v>
      </c>
      <c r="E98" s="82">
        <f t="shared" si="3"/>
        <v>21516.771039136001</v>
      </c>
    </row>
    <row r="99" spans="1:5">
      <c r="A99" s="53" t="s">
        <v>128</v>
      </c>
      <c r="B99" s="63">
        <v>21516.771039136001</v>
      </c>
      <c r="C99" s="77" t="str">
        <f t="shared" si="2"/>
        <v>F</v>
      </c>
      <c r="D99" s="81" t="str">
        <f t="shared" si="1"/>
        <v>febrero 2022</v>
      </c>
      <c r="E99" s="82">
        <f t="shared" si="3"/>
        <v>19090.950745144</v>
      </c>
    </row>
    <row r="100" spans="1:5">
      <c r="A100" s="53" t="s">
        <v>129</v>
      </c>
      <c r="B100" s="63">
        <v>19090.950745144</v>
      </c>
      <c r="C100" s="77" t="str">
        <f t="shared" si="2"/>
        <v>M</v>
      </c>
      <c r="D100" s="81" t="str">
        <f t="shared" si="1"/>
        <v>marzo 2022</v>
      </c>
      <c r="E100" s="82">
        <f t="shared" si="3"/>
        <v>20280.024897750001</v>
      </c>
    </row>
    <row r="101" spans="1:5">
      <c r="A101" s="53" t="s">
        <v>132</v>
      </c>
      <c r="B101" s="63">
        <v>20280.024897750001</v>
      </c>
      <c r="C101" s="77" t="str">
        <f t="shared" si="2"/>
        <v>A</v>
      </c>
      <c r="D101" s="81" t="str">
        <f t="shared" si="1"/>
        <v>abril 2022</v>
      </c>
      <c r="E101" s="82">
        <f t="shared" si="3"/>
        <v>18427.775582888</v>
      </c>
    </row>
    <row r="102" spans="1:5">
      <c r="A102" s="53" t="s">
        <v>134</v>
      </c>
      <c r="B102" s="63">
        <v>18427.775582888</v>
      </c>
      <c r="C102" s="77" t="str">
        <f t="shared" si="2"/>
        <v>M</v>
      </c>
      <c r="D102" s="81" t="str">
        <f t="shared" si="1"/>
        <v>mayo 2022</v>
      </c>
      <c r="E102" s="82">
        <f t="shared" si="3"/>
        <v>19122.921172549999</v>
      </c>
    </row>
    <row r="103" spans="1:5">
      <c r="A103" s="53" t="s">
        <v>136</v>
      </c>
      <c r="B103" s="63">
        <v>19122.921172549999</v>
      </c>
      <c r="C103" s="77" t="str">
        <f t="shared" si="2"/>
        <v>J</v>
      </c>
      <c r="D103" s="81" t="str">
        <f t="shared" si="1"/>
        <v>junio 2022</v>
      </c>
      <c r="E103" s="82">
        <f t="shared" si="3"/>
        <v>20015.585046946999</v>
      </c>
    </row>
    <row r="104" spans="1:5">
      <c r="A104" s="53" t="s">
        <v>138</v>
      </c>
      <c r="B104" s="63">
        <v>20015.585046946999</v>
      </c>
      <c r="C104" s="77" t="str">
        <f t="shared" si="2"/>
        <v>J</v>
      </c>
      <c r="D104" s="81" t="str">
        <f t="shared" si="1"/>
        <v>julio 2022</v>
      </c>
      <c r="E104" s="82">
        <f t="shared" si="3"/>
        <v>22127.549007079</v>
      </c>
    </row>
    <row r="105" spans="1:5">
      <c r="A105" s="53" t="s">
        <v>140</v>
      </c>
      <c r="B105" s="63">
        <v>22127.549007079</v>
      </c>
      <c r="C105" s="77" t="str">
        <f t="shared" si="2"/>
        <v>A</v>
      </c>
      <c r="D105" s="81" t="str">
        <f t="shared" si="1"/>
        <v>agosto 2022</v>
      </c>
      <c r="E105" s="82">
        <f t="shared" si="3"/>
        <v>20487.208205894</v>
      </c>
    </row>
    <row r="106" spans="1:5">
      <c r="A106" s="53" t="s">
        <v>142</v>
      </c>
      <c r="B106" s="63">
        <v>20487.208205894</v>
      </c>
      <c r="C106" s="77" t="str">
        <f t="shared" si="2"/>
        <v>S</v>
      </c>
      <c r="D106" s="81" t="str">
        <f t="shared" si="1"/>
        <v>septiembre 2022</v>
      </c>
      <c r="E106" s="82">
        <f t="shared" si="3"/>
        <v>18952.25686845</v>
      </c>
    </row>
    <row r="107" spans="1:5">
      <c r="A107" s="53" t="s">
        <v>145</v>
      </c>
      <c r="B107" s="63">
        <v>18952.25686845</v>
      </c>
      <c r="C107" s="77" t="str">
        <f t="shared" si="2"/>
        <v>O</v>
      </c>
      <c r="D107" s="81" t="str">
        <f t="shared" si="1"/>
        <v>octubre 2022</v>
      </c>
      <c r="E107" s="82">
        <f t="shared" si="3"/>
        <v>18088.674497558</v>
      </c>
    </row>
    <row r="108" spans="1:5">
      <c r="A108" s="53" t="s">
        <v>147</v>
      </c>
      <c r="B108" s="63">
        <v>18088.674497558</v>
      </c>
      <c r="C108" s="77" t="str">
        <f t="shared" si="2"/>
        <v>N</v>
      </c>
      <c r="D108" s="81" t="str">
        <f t="shared" si="1"/>
        <v>noviembre 2022</v>
      </c>
      <c r="E108" s="82">
        <f t="shared" si="3"/>
        <v>18241.902022623999</v>
      </c>
    </row>
    <row r="109" spans="1:5">
      <c r="A109" s="53" t="s">
        <v>149</v>
      </c>
      <c r="B109" s="63">
        <v>18241.902022623999</v>
      </c>
      <c r="C109" s="77" t="str">
        <f t="shared" si="2"/>
        <v>D</v>
      </c>
      <c r="D109" s="81" t="str">
        <f t="shared" si="1"/>
        <v>diciembre 2022</v>
      </c>
      <c r="E109" s="82">
        <f t="shared" si="3"/>
        <v>19106.888293192002</v>
      </c>
    </row>
    <row r="110" spans="1:5">
      <c r="A110" s="53" t="s">
        <v>151</v>
      </c>
      <c r="B110" s="63">
        <v>19106.888293192002</v>
      </c>
      <c r="C110" s="77" t="str">
        <f t="shared" si="2"/>
        <v>E</v>
      </c>
      <c r="D110" s="81" t="str">
        <f>TEXT(EDATE(D111,-1),"mmmm aaaa")</f>
        <v>enero 2023</v>
      </c>
      <c r="E110" s="82">
        <f t="shared" si="3"/>
        <v>20750.891409071999</v>
      </c>
    </row>
    <row r="111" spans="1:5" ht="15" thickBot="1">
      <c r="A111" s="53" t="s">
        <v>154</v>
      </c>
      <c r="B111" s="63">
        <v>20750.891409071999</v>
      </c>
      <c r="C111" s="78" t="str">
        <f t="shared" si="2"/>
        <v>F</v>
      </c>
      <c r="D111" s="83" t="str">
        <f>A2</f>
        <v>Febrero 2023</v>
      </c>
      <c r="E111" s="84">
        <f t="shared" si="3"/>
        <v>19129.371581568001</v>
      </c>
    </row>
    <row r="112" spans="1:5">
      <c r="A112" s="53" t="s">
        <v>156</v>
      </c>
      <c r="B112" s="63">
        <v>19129.371581568001</v>
      </c>
    </row>
    <row r="113" spans="1:4">
      <c r="A113" s="53" t="s">
        <v>191</v>
      </c>
      <c r="B113" s="63">
        <v>6861.6431000000002</v>
      </c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3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162</v>
      </c>
      <c r="B129" s="62">
        <v>37535.284</v>
      </c>
      <c r="C129" s="55">
        <v>1</v>
      </c>
      <c r="D129" s="62">
        <v>742.51460143999998</v>
      </c>
      <c r="E129" s="87">
        <f>MAX(D129:D159)</f>
        <v>754.57370831200001</v>
      </c>
    </row>
    <row r="130" spans="1:5">
      <c r="A130" s="53" t="s">
        <v>163</v>
      </c>
      <c r="B130" s="62">
        <v>36776.389000000003</v>
      </c>
      <c r="C130" s="55">
        <v>2</v>
      </c>
      <c r="D130" s="62">
        <v>732.36096276000001</v>
      </c>
    </row>
    <row r="131" spans="1:5">
      <c r="A131" s="53" t="s">
        <v>164</v>
      </c>
      <c r="B131" s="62">
        <v>34865.769</v>
      </c>
      <c r="C131" s="55">
        <v>3</v>
      </c>
      <c r="D131" s="62">
        <v>718.58665840000003</v>
      </c>
    </row>
    <row r="132" spans="1:5">
      <c r="A132" s="53" t="s">
        <v>165</v>
      </c>
      <c r="B132" s="62">
        <v>31754.885736</v>
      </c>
      <c r="C132" s="55">
        <v>4</v>
      </c>
      <c r="D132" s="62">
        <v>630.79319088800003</v>
      </c>
    </row>
    <row r="133" spans="1:5">
      <c r="A133" s="53" t="s">
        <v>166</v>
      </c>
      <c r="B133" s="62">
        <v>31060.536</v>
      </c>
      <c r="C133" s="55">
        <v>5</v>
      </c>
      <c r="D133" s="62">
        <v>582.16517512799999</v>
      </c>
    </row>
    <row r="134" spans="1:5">
      <c r="A134" s="53" t="s">
        <v>167</v>
      </c>
      <c r="B134" s="62">
        <v>36933.379000000001</v>
      </c>
      <c r="C134" s="55">
        <v>6</v>
      </c>
      <c r="D134" s="62">
        <v>717.02384336800003</v>
      </c>
    </row>
    <row r="135" spans="1:5">
      <c r="A135" s="53" t="s">
        <v>168</v>
      </c>
      <c r="B135" s="62">
        <v>37550.324000000001</v>
      </c>
      <c r="C135" s="55">
        <v>7</v>
      </c>
      <c r="D135" s="62">
        <v>754.57370831200001</v>
      </c>
    </row>
    <row r="136" spans="1:5">
      <c r="A136" s="53" t="s">
        <v>169</v>
      </c>
      <c r="B136" s="62">
        <v>37209.137999999999</v>
      </c>
      <c r="C136" s="55">
        <v>8</v>
      </c>
      <c r="D136" s="62">
        <v>751.31180584000003</v>
      </c>
    </row>
    <row r="137" spans="1:5">
      <c r="A137" s="53" t="s">
        <v>170</v>
      </c>
      <c r="B137" s="62">
        <v>36734.623</v>
      </c>
      <c r="C137" s="55">
        <v>9</v>
      </c>
      <c r="D137" s="62">
        <v>738.20242508000001</v>
      </c>
    </row>
    <row r="138" spans="1:5">
      <c r="A138" s="53" t="s">
        <v>171</v>
      </c>
      <c r="B138" s="62">
        <v>35795</v>
      </c>
      <c r="C138" s="55">
        <v>10</v>
      </c>
      <c r="D138" s="62">
        <v>733.71218292000003</v>
      </c>
    </row>
    <row r="139" spans="1:5">
      <c r="A139" s="53" t="s">
        <v>172</v>
      </c>
      <c r="B139" s="62">
        <v>31651.296999999999</v>
      </c>
      <c r="C139" s="55">
        <v>11</v>
      </c>
      <c r="D139" s="62">
        <v>640.98990516000003</v>
      </c>
    </row>
    <row r="140" spans="1:5">
      <c r="A140" s="53" t="s">
        <v>173</v>
      </c>
      <c r="B140" s="62">
        <v>31363.431</v>
      </c>
      <c r="C140" s="55">
        <v>12</v>
      </c>
      <c r="D140" s="62">
        <v>595.77714760000003</v>
      </c>
    </row>
    <row r="141" spans="1:5">
      <c r="A141" s="53" t="s">
        <v>174</v>
      </c>
      <c r="B141" s="62">
        <v>35953.783000000003</v>
      </c>
      <c r="C141" s="55">
        <v>13</v>
      </c>
      <c r="D141" s="62">
        <v>707.42699012000003</v>
      </c>
    </row>
    <row r="142" spans="1:5">
      <c r="A142" s="53" t="s">
        <v>175</v>
      </c>
      <c r="B142" s="62">
        <v>35953.012000000002</v>
      </c>
      <c r="C142" s="55">
        <v>14</v>
      </c>
      <c r="D142" s="62">
        <v>736.71159559199998</v>
      </c>
    </row>
    <row r="143" spans="1:5">
      <c r="A143" s="53" t="s">
        <v>176</v>
      </c>
      <c r="B143" s="62">
        <v>35470.839</v>
      </c>
      <c r="C143" s="55">
        <v>15</v>
      </c>
      <c r="D143" s="62">
        <v>717.59225382399995</v>
      </c>
    </row>
    <row r="144" spans="1:5">
      <c r="A144" s="53" t="s">
        <v>177</v>
      </c>
      <c r="B144" s="62">
        <v>34870.673999999999</v>
      </c>
      <c r="C144" s="55">
        <v>16</v>
      </c>
      <c r="D144" s="62">
        <v>708.77285047199996</v>
      </c>
    </row>
    <row r="145" spans="1:5">
      <c r="A145" s="53" t="s">
        <v>178</v>
      </c>
      <c r="B145" s="62">
        <v>33428.446000000004</v>
      </c>
      <c r="C145" s="55">
        <v>17</v>
      </c>
      <c r="D145" s="62">
        <v>698.1988738</v>
      </c>
    </row>
    <row r="146" spans="1:5">
      <c r="A146" s="53" t="s">
        <v>179</v>
      </c>
      <c r="B146" s="62">
        <v>29159.481</v>
      </c>
      <c r="C146" s="55">
        <v>18</v>
      </c>
      <c r="D146" s="62">
        <v>612.24204799999995</v>
      </c>
    </row>
    <row r="147" spans="1:5">
      <c r="A147" s="53" t="s">
        <v>180</v>
      </c>
      <c r="B147" s="62">
        <v>28701.63</v>
      </c>
      <c r="C147" s="55">
        <v>19</v>
      </c>
      <c r="D147" s="62">
        <v>561.42559400000005</v>
      </c>
    </row>
    <row r="148" spans="1:5">
      <c r="A148" s="53" t="s">
        <v>181</v>
      </c>
      <c r="B148" s="62">
        <v>32856.438999999998</v>
      </c>
      <c r="C148" s="55">
        <v>20</v>
      </c>
      <c r="D148" s="62">
        <v>658.30762600000003</v>
      </c>
    </row>
    <row r="149" spans="1:5">
      <c r="A149" s="53" t="s">
        <v>182</v>
      </c>
      <c r="B149" s="62">
        <v>33369.232000000004</v>
      </c>
      <c r="C149" s="55">
        <v>21</v>
      </c>
      <c r="D149" s="62">
        <v>674.29357100000004</v>
      </c>
    </row>
    <row r="150" spans="1:5">
      <c r="A150" s="53" t="s">
        <v>183</v>
      </c>
      <c r="B150" s="62">
        <v>33352.561000000002</v>
      </c>
      <c r="C150" s="55">
        <v>22</v>
      </c>
      <c r="D150" s="62">
        <v>677.28437799999995</v>
      </c>
    </row>
    <row r="151" spans="1:5">
      <c r="A151" s="53" t="s">
        <v>184</v>
      </c>
      <c r="B151" s="62">
        <v>34215.83</v>
      </c>
      <c r="C151" s="55">
        <v>23</v>
      </c>
      <c r="D151" s="62">
        <v>697.50888487999998</v>
      </c>
    </row>
    <row r="152" spans="1:5">
      <c r="A152" s="53" t="s">
        <v>185</v>
      </c>
      <c r="B152" s="62">
        <v>33255.697999999997</v>
      </c>
      <c r="C152" s="55">
        <v>24</v>
      </c>
      <c r="D152" s="62">
        <v>693.21298167999998</v>
      </c>
    </row>
    <row r="153" spans="1:5">
      <c r="A153" s="53" t="s">
        <v>186</v>
      </c>
      <c r="B153" s="62">
        <v>30267.095000000001</v>
      </c>
      <c r="C153" s="55">
        <v>25</v>
      </c>
      <c r="D153" s="62">
        <v>624.66225699999995</v>
      </c>
    </row>
    <row r="154" spans="1:5">
      <c r="A154" s="53" t="s">
        <v>187</v>
      </c>
      <c r="B154" s="62">
        <v>30358.976999999999</v>
      </c>
      <c r="C154" s="55">
        <v>26</v>
      </c>
      <c r="D154" s="62">
        <v>586.95983349599999</v>
      </c>
    </row>
    <row r="155" spans="1:5">
      <c r="A155" s="53" t="s">
        <v>188</v>
      </c>
      <c r="B155" s="62">
        <v>36611.305999999997</v>
      </c>
      <c r="C155" s="55">
        <v>27</v>
      </c>
      <c r="D155" s="62">
        <v>715.89028380800005</v>
      </c>
    </row>
    <row r="156" spans="1:5">
      <c r="A156" s="53" t="s">
        <v>158</v>
      </c>
      <c r="B156" s="62">
        <v>35986.106</v>
      </c>
      <c r="C156" s="55">
        <v>28</v>
      </c>
      <c r="D156" s="62">
        <v>720.86995300000001</v>
      </c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734</v>
      </c>
      <c r="E160" s="118">
        <f>(MAX(D129:D159)/D160-1)*100</f>
        <v>2.8029575356948166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13</v>
      </c>
      <c r="C163" s="141"/>
      <c r="D163"/>
      <c r="E163" s="89"/>
    </row>
    <row r="164" spans="1:5">
      <c r="A164" s="51" t="s">
        <v>54</v>
      </c>
      <c r="B164" s="133" t="s">
        <v>64</v>
      </c>
      <c r="C164" s="133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156</v>
      </c>
      <c r="B166" s="63">
        <v>38100</v>
      </c>
      <c r="C166" s="120" t="s">
        <v>195</v>
      </c>
      <c r="D166" s="88">
        <v>36291</v>
      </c>
      <c r="E166" s="118">
        <f>(B166/D166-1)*100</f>
        <v>4.9847069521368859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3" t="s">
        <v>64</v>
      </c>
      <c r="C170" s="133" t="s">
        <v>65</v>
      </c>
      <c r="D170" s="133" t="s">
        <v>64</v>
      </c>
      <c r="E170" s="133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143</v>
      </c>
    </row>
    <row r="174" spans="1:5">
      <c r="A174" s="55">
        <v>2023</v>
      </c>
      <c r="B174" s="63">
        <v>39101</v>
      </c>
      <c r="C174" s="120" t="s">
        <v>157</v>
      </c>
      <c r="D174" s="63"/>
      <c r="E174" s="132"/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3" t="s">
        <v>64</v>
      </c>
      <c r="C178" s="133" t="s">
        <v>65</v>
      </c>
      <c r="D178" s="133" t="s">
        <v>64</v>
      </c>
      <c r="E178" s="133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/>
      <c r="C186" s="69">
        <f>B174</f>
        <v>39101</v>
      </c>
      <c r="D186" s="70"/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feb-23</v>
      </c>
      <c r="B187" s="73" t="str">
        <f>IF(B163="Invierno","",B166)</f>
        <v/>
      </c>
      <c r="C187" s="73">
        <f>IF(B163="Invierno",B166,"")</f>
        <v>38100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1 febrero (20:55 h)</v>
      </c>
    </row>
    <row r="188" spans="1:6" ht="15">
      <c r="D188" s="124"/>
      <c r="E188" s="124" t="str">
        <f>CONCATENATE(MID(E187,1,FIND(" ",E187)+3)," ",MID(E187,FIND("(",E187)+1,7))</f>
        <v>1 feb 20:55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2023-03-14T12:38:19Z</dcterms:modified>
</cp:coreProperties>
</file>