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DIC\INF_ELABORADA\"/>
    </mc:Choice>
  </mc:AlternateContent>
  <xr:revisionPtr revIDLastSave="0" documentId="13_ncr:1_{15725C62-130D-4908-9C64-1EFBA7278BDA}" xr6:coauthVersionLast="47" xr6:coauthVersionMax="47" xr10:uidLastSave="{00000000-0000-0000-0000-000000000000}"/>
  <bookViews>
    <workbookView xWindow="1605" yWindow="1725" windowWidth="21600" windowHeight="11385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E160" i="10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D186" i="10" l="1"/>
  <c r="D185" i="10"/>
  <c r="B186" i="10"/>
  <c r="B185" i="10"/>
  <c r="B187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H109" i="16" l="1"/>
  <c r="E166" i="10"/>
  <c r="E129" i="10"/>
  <c r="F108" i="16" l="1"/>
  <c r="D187" i="10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<sst xmlns="http://schemas.openxmlformats.org/spreadsheetml/2006/main" count="346" uniqueCount="214">
  <si>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</si>
  <si>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</si>
  <si>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</si>
  <si>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</si>
  <si>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</si>
  <si>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</si>
  <si>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</si>
  <si>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</si>
  <si>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</si>
  <si>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</si>
  <si>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</si>
  <si>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</si>
  <si>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</si>
  <si>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</si>
  <si>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</si>
  <si>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</si>
  <si>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</si>
  <si>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</si>
  <si>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</si>
  <si>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</si>
  <si>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</si>
  <si>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</si>
  <si>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</si>
  <si>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</si>
  <si>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</si>
  <si>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</si>
  <si>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</si>
  <si>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</si>
  <si>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</si>
  <si>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</si>
  <si>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</si>
  <si>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</si>
  <si>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</si>
  <si>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</si>
  <si>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</si>
  <si>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</si>
  <si>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</si>
  <si>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</si>
  <si>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</si>
  <si>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</si>
  <si>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</si>
  <si>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</si>
  <si>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</si>
  <si>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</si>
  <si>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</si>
  <si>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</si>
  <si>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</si>
  <si>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</si>
  <si>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</si>
  <si>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</si>
  <si>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</si>
  <si>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</si>
  <si>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</si>
  <si>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</si>
  <si>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</si>
  <si>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</si>
  <si>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</si>
  <si>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</si>
  <si>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</si>
  <si>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</si>
  <si>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</si>
  <si>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</si>
  <si>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</si>
  <si>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</si>
  <si>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</si>
  <si>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</si>
  <si>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</si>
  <si>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</si>
  <si>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</si>
  <si>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</si>
  <si>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</si>
  <si>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</si>
  <si>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</si>
  <si>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</si>
  <si>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</si>
  <si>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</si>
  <si>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</si>
  <si>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</si>
  <si>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</si>
  <si>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</si>
  <si>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</si>
  <si>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</si>
  <si>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</si>
  <si>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</si>
  <si>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</si>
  <si>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</si>
  <si>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</si>
  <si>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</si>
  <si>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</si>
  <si>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</si>
  <si>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</si>
  <si>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</si>
  <si>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</si>
  <si>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</si>
  <si>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</si>
  <si>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</si>
  <si>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</si>
  <si>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</si>
  <si>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</si>
  <si>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</si>
  <si>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</si>
  <si>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</si>
  <si>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</si>
  <si>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</si>
  <si>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</si>
  <si>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</si>
  <si>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</si>
  <si>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</si>
  <si>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</si>
  <si>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</si>
  <si>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</si>
  <si>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</si>
  <si>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</si>
  <si>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</si>
  <si>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</si>
  <si>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</si>
  <si>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</si>
  <si>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</si>
  <si>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</si>
  <si>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</si>
  <si>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</si>
  <si>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</si>
  <si>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</si>
  <si>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</si>
  <si>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</si>
  <si>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</si>
  <si>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</si>
  <si>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</si>
  <si>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</si>
  <si>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</si>
  <si>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</si>
  <si>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</si>
  <si>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</si>
  <si>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</si>
  <si>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</si>
  <si>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</si>
  <si>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</si>
  <si>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</si>
  <si>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</si>
  <si>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</si>
  <si>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</si>
  <si>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</si>
  <si>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</si>
  <si>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</si>
  <si>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</si>
  <si>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</si>
  <si>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</si>
  <si>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</si>
  <si>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Marzo 2022</t>
  </si>
  <si>
    <t>31/03/2022</t>
  </si>
  <si>
    <t>Abril 2022</t>
  </si>
  <si>
    <t>30/04/2022</t>
  </si>
  <si>
    <t>Mayo 2022</t>
  </si>
  <si>
    <t>31/05/2022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</si>
  <si>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</si>
  <si>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</si>
  <si>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</si>
  <si>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</si>
  <si>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</si>
  <si>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</si>
  <si>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</si>
  <si>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</si>
  <si>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</si>
  <si>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</si>
  <si>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</si>
  <si>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Noviembre 2022</t>
  </si>
  <si>
    <t>30/11/2022</t>
  </si>
  <si>
    <t>Diciembre 2022</t>
  </si>
  <si>
    <t>31/12/2022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</si>
  <si>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ut="01/11/2023 11:16:06"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msgID="532DEAB811ED91A10A500080EF454E9E"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</si>
  <si>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Desconocido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</si>
  <si>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ut="01/11/2023 11:37:25"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msgID="5F2F126011ED91A10A500080EF85CD9D"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nrr="1452" nrc="615"&gt;&lt;pg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</si>
  <si>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ut="01/11/2023 11:44:56"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msgID="54E2CFE711ED91A50A500080EFB52D9D"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nrr="679" nrc="780"&gt;&lt;pg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</si>
  <si>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</si>
  <si>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</si>
  <si>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</si>
  <si>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</si>
  <si>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</si>
  <si>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</si>
  <si>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</si>
  <si>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</si>
  <si>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</si>
  <si>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</si>
  <si>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</si>
  <si>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</si>
  <si>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</si>
  <si>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</si>
  <si>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</si>
  <si>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</si>
  <si>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</si>
  <si>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</si>
  <si>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</si>
  <si>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</si>
  <si>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</si>
  <si>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</si>
  <si>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</si>
  <si>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</si>
  <si>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</si>
  <si>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</si>
  <si>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</si>
  <si>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</si>
  <si>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</si>
  <si>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</si>
  <si>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ut="01/11/2023 11:45:25"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msgID="6F4F32F211ED91A50A500080EF658E9F"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nrr="2391" nrc="316"&gt;&lt;pg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</si>
  <si>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ut="01/11/2023 11:45:41"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msgID="789301D611ED91A50A500080EF454D9C"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nrr="2450" nrc="162"&gt;&lt;pg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</si>
  <si>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ut="01/11/2023 11:58:54"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msgID="BA0169DC11ED91A50A500080EF95EE9F"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nrr="2364" nrc="77"&gt;&lt;pg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</si>
  <si>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ut="01/11/2023 12:03:09"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msgID="CA126C1711ED91A70A500080EF05CD9C"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nrr="2453" nrc="83"&gt;&lt;pg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</si>
  <si>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ut="01/11/2023 14:17:56"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msgID="BB0895E811ED91BA0A500080EF85CE9F"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nrr="2453" nrc="83"&gt;&lt;pg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</si>
  <si>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12/12/2022 20:49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</si>
  <si>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ut="01/11/2023 14:24:14"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msgID="9EC11C2411ED91BB0A500080EF75AD9D"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nrr="82" nrc="164"&gt;&lt;pg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</si>
  <si>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ut="01/11/2023 14:24:46"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msgID="B12E2F3C11ED91BB0A500080EF658D9D"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nrr="252" nrc="344"&gt;&lt;pg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</si>
  <si>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ut="01/11/2023 14:27:14"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msgID="0A2925B111ED91BC0A500080EF05CD9C"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nrr="80" nrc="320"&gt;&lt;pg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</si>
  <si>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cf6d208146d141ceb9debd0e8afb37dc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</si>
  <si>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ut="01/11/2023 14:32:47" si="2.00000001a67c9a86b2e60a79151f5ff5ec4783928e0e7094ad959bb339d106278065e60bd9c6f08b1afade41cfb7c08a05439a317fd525da535d4aefa3436db252073549111d42f4f723abece14f003f249df535eeac25cc1bea901d5879995aa9a36be38b3810cfe971dc256149c239aae7556f796fd0265ad32410d76c0e073e2cfb9318e8b6cfb21a5c97ec91350c39f3f8f0d17b37a46ae20a4254d53488234c.p.3082.0.1.Europe/Madrid.upriv*_1*_pidn2*_51*_session*-lat*_1.00000001484fa0d9c73ce04c0125888fef35f8bcbc6025e0749e80419c90b623ecbe8195eee364c6652d05f2439a003dd1fe7aeca4069628.00000001591f3aa11eb5631b25cc521d155aa5acbc6025e0afca6129f94752ccd0cbc0e1641288c0df1684c9cc829e6dd5da41104070300a.0.1.1.BDEbi.D066E1C611E6257C10D00080EF253B44.0-3082.1.1_-0.1.0_-3082.1.1_5.5.0.*0.00000001bd1dd48e558d7f2bcddc7dc01d5248f2c911585a94176988d4420450b238136e5e48d394.0.23.11*.2*.0400*.31152J.e.0000000125c0be5639e1f63ba6d8b0e7c68a6d80c911585af1f0bfdd503ea290fc7c31e2bd104348.0.10*.131*.122*.122.0.0" msgID="B887986311ED91BCCD200080EF857B36"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nrr="1372" nrc="768"&gt;&lt;pg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</si>
</sst>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5" fillId="6" borderId="6" xfId="20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9.0799999999999995E-3</c:v>
                </c:pt>
                <c:pt idx="1">
                  <c:v>6.6499999999999997E-3</c:v>
                </c:pt>
                <c:pt idx="2">
                  <c:v>-8.8000000000000003E-4</c:v>
                </c:pt>
                <c:pt idx="3">
                  <c:v>6.4999999999999997E-3</c:v>
                </c:pt>
                <c:pt idx="4">
                  <c:v>-5.7499999999999999E-3</c:v>
                </c:pt>
                <c:pt idx="5">
                  <c:v>5.3899999999999998E-3</c:v>
                </c:pt>
                <c:pt idx="6">
                  <c:v>-1.2800000000000001E-3</c:v>
                </c:pt>
                <c:pt idx="7">
                  <c:v>-8.9200000000000008E-3</c:v>
                </c:pt>
                <c:pt idx="8">
                  <c:v>4.3800000000000002E-3</c:v>
                </c:pt>
                <c:pt idx="9">
                  <c:v>-3.5E-4</c:v>
                </c:pt>
                <c:pt idx="10">
                  <c:v>2.7399999999999998E-3</c:v>
                </c:pt>
                <c:pt idx="11">
                  <c:v>2.1199999999999999E-3</c:v>
                </c:pt>
                <c:pt idx="12">
                  <c:v>2.99E-3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-1.451E-2</c:v>
                </c:pt>
                <c:pt idx="1">
                  <c:v>-2.5999999999999999E-2</c:v>
                </c:pt>
                <c:pt idx="2">
                  <c:v>-4.4900000000000001E-3</c:v>
                </c:pt>
                <c:pt idx="3">
                  <c:v>1.2760000000000001E-2</c:v>
                </c:pt>
                <c:pt idx="4">
                  <c:v>1.286E-2</c:v>
                </c:pt>
                <c:pt idx="5">
                  <c:v>2.085E-2</c:v>
                </c:pt>
                <c:pt idx="6">
                  <c:v>2.7189999999999999E-2</c:v>
                </c:pt>
                <c:pt idx="7">
                  <c:v>4.2659999999999997E-2</c:v>
                </c:pt>
                <c:pt idx="8">
                  <c:v>2.2200000000000001E-2</c:v>
                </c:pt>
                <c:pt idx="9">
                  <c:v>9.5899999999999996E-3</c:v>
                </c:pt>
                <c:pt idx="10">
                  <c:v>1.421E-2</c:v>
                </c:pt>
                <c:pt idx="11">
                  <c:v>-2.5700000000000001E-2</c:v>
                </c:pt>
                <c:pt idx="12">
                  <c:v>-7.7099999999999998E-3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-1.6219999999999998E-2</c:v>
                </c:pt>
                <c:pt idx="1">
                  <c:v>-3.5009999999999999E-2</c:v>
                </c:pt>
                <c:pt idx="2">
                  <c:v>-1.0200000000000001E-3</c:v>
                </c:pt>
                <c:pt idx="3">
                  <c:v>-4.147E-2</c:v>
                </c:pt>
                <c:pt idx="4">
                  <c:v>-3.2890000000000003E-2</c:v>
                </c:pt>
                <c:pt idx="5">
                  <c:v>-3.5220000000000001E-2</c:v>
                </c:pt>
                <c:pt idx="6">
                  <c:v>-4.62E-3</c:v>
                </c:pt>
                <c:pt idx="7">
                  <c:v>-8.4499999999999992E-3</c:v>
                </c:pt>
                <c:pt idx="8">
                  <c:v>-3.4970000000000001E-2</c:v>
                </c:pt>
                <c:pt idx="9">
                  <c:v>-4.5699999999999998E-2</c:v>
                </c:pt>
                <c:pt idx="10">
                  <c:v>-6.4189999999999997E-2</c:v>
                </c:pt>
                <c:pt idx="11">
                  <c:v>-7.7340000000000006E-2</c:v>
                </c:pt>
                <c:pt idx="12">
                  <c:v>-7.8479999999999994E-2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-2.1649999999999999E-2</c:v>
                </c:pt>
                <c:pt idx="1">
                  <c:v>-5.4359999999999999E-2</c:v>
                </c:pt>
                <c:pt idx="2">
                  <c:v>-6.3899999999999998E-3</c:v>
                </c:pt>
                <c:pt idx="3">
                  <c:v>-2.2210000000000001E-2</c:v>
                </c:pt>
                <c:pt idx="4">
                  <c:v>-2.5780000000000001E-2</c:v>
                </c:pt>
                <c:pt idx="5">
                  <c:v>-8.9800000000000001E-3</c:v>
                </c:pt>
                <c:pt idx="6">
                  <c:v>2.129E-2</c:v>
                </c:pt>
                <c:pt idx="7">
                  <c:v>2.529E-2</c:v>
                </c:pt>
                <c:pt idx="8">
                  <c:v>-8.3899999999999999E-3</c:v>
                </c:pt>
                <c:pt idx="9">
                  <c:v>-3.6459999999999999E-2</c:v>
                </c:pt>
                <c:pt idx="10">
                  <c:v>-4.7239999999999997E-2</c:v>
                </c:pt>
                <c:pt idx="11">
                  <c:v>-0.10092</c:v>
                </c:pt>
                <c:pt idx="12">
                  <c:v>-8.3199999999999996E-2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13.430368421100001</c:v>
                </c:pt>
                <c:pt idx="1">
                  <c:v>13.3379473684</c:v>
                </c:pt>
                <c:pt idx="2">
                  <c:v>13.5867894737</c:v>
                </c:pt>
                <c:pt idx="3">
                  <c:v>14.2156315789</c:v>
                </c:pt>
                <c:pt idx="4">
                  <c:v>14.410052631599999</c:v>
                </c:pt>
                <c:pt idx="5">
                  <c:v>14.582526315799999</c:v>
                </c:pt>
                <c:pt idx="6">
                  <c:v>14.716315789499999</c:v>
                </c:pt>
                <c:pt idx="7">
                  <c:v>14.3768421053</c:v>
                </c:pt>
                <c:pt idx="8">
                  <c:v>14.340157894700001</c:v>
                </c:pt>
                <c:pt idx="9">
                  <c:v>14.2885789474</c:v>
                </c:pt>
                <c:pt idx="10">
                  <c:v>14.085947368399999</c:v>
                </c:pt>
                <c:pt idx="11">
                  <c:v>13.8046315789</c:v>
                </c:pt>
                <c:pt idx="12">
                  <c:v>13.920368421099999</c:v>
                </c:pt>
                <c:pt idx="13">
                  <c:v>13.7009473684</c:v>
                </c:pt>
                <c:pt idx="14">
                  <c:v>13.617736842099999</c:v>
                </c:pt>
                <c:pt idx="15">
                  <c:v>13.3036842105</c:v>
                </c:pt>
                <c:pt idx="16">
                  <c:v>13.385789473699999</c:v>
                </c:pt>
                <c:pt idx="17">
                  <c:v>13.273052631600001</c:v>
                </c:pt>
                <c:pt idx="18">
                  <c:v>13.2883157895</c:v>
                </c:pt>
                <c:pt idx="19">
                  <c:v>13.430684210500001</c:v>
                </c:pt>
                <c:pt idx="20">
                  <c:v>14.399210526299999</c:v>
                </c:pt>
                <c:pt idx="21">
                  <c:v>14.310210526300001</c:v>
                </c:pt>
                <c:pt idx="22">
                  <c:v>14.0807368421</c:v>
                </c:pt>
                <c:pt idx="23">
                  <c:v>14.1457368421</c:v>
                </c:pt>
                <c:pt idx="24">
                  <c:v>13.311263157899999</c:v>
                </c:pt>
                <c:pt idx="25">
                  <c:v>13.020473684200001</c:v>
                </c:pt>
                <c:pt idx="26">
                  <c:v>13.403315789500001</c:v>
                </c:pt>
                <c:pt idx="27">
                  <c:v>13.7349473684</c:v>
                </c:pt>
                <c:pt idx="28">
                  <c:v>13.6334736842</c:v>
                </c:pt>
                <c:pt idx="29">
                  <c:v>14.436578947399999</c:v>
                </c:pt>
                <c:pt idx="30">
                  <c:v>14.0411052632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5.6441578947000002</c:v>
                </c:pt>
                <c:pt idx="1">
                  <c:v>5.4787894737</c:v>
                </c:pt>
                <c:pt idx="2">
                  <c:v>5.4020526316000002</c:v>
                </c:pt>
                <c:pt idx="3">
                  <c:v>6.0503157894999999</c:v>
                </c:pt>
                <c:pt idx="4">
                  <c:v>6.6285789474000003</c:v>
                </c:pt>
                <c:pt idx="5">
                  <c:v>6.3186315788999998</c:v>
                </c:pt>
                <c:pt idx="6">
                  <c:v>6.5656315788999997</c:v>
                </c:pt>
                <c:pt idx="7">
                  <c:v>7.1256315789000002</c:v>
                </c:pt>
                <c:pt idx="8">
                  <c:v>6.6968421053</c:v>
                </c:pt>
                <c:pt idx="9">
                  <c:v>6.0834736842000003</c:v>
                </c:pt>
                <c:pt idx="10">
                  <c:v>5.3574736842000004</c:v>
                </c:pt>
                <c:pt idx="11">
                  <c:v>5.2130000000000001</c:v>
                </c:pt>
                <c:pt idx="12">
                  <c:v>6.0679473683999996</c:v>
                </c:pt>
                <c:pt idx="13">
                  <c:v>6.2772105263000002</c:v>
                </c:pt>
                <c:pt idx="14">
                  <c:v>5.7157368421000001</c:v>
                </c:pt>
                <c:pt idx="15">
                  <c:v>5.2701052631999996</c:v>
                </c:pt>
                <c:pt idx="16">
                  <c:v>5.1886315788999999</c:v>
                </c:pt>
                <c:pt idx="17">
                  <c:v>5.4461052631999998</c:v>
                </c:pt>
                <c:pt idx="18">
                  <c:v>5.8089473684000001</c:v>
                </c:pt>
                <c:pt idx="19">
                  <c:v>5.8370526315999998</c:v>
                </c:pt>
                <c:pt idx="20">
                  <c:v>6.0002631579000001</c:v>
                </c:pt>
                <c:pt idx="21">
                  <c:v>6.2652105262999997</c:v>
                </c:pt>
                <c:pt idx="22">
                  <c:v>5.6794736842000004</c:v>
                </c:pt>
                <c:pt idx="23">
                  <c:v>5.4800526315999996</c:v>
                </c:pt>
                <c:pt idx="24">
                  <c:v>4.9558947368000004</c:v>
                </c:pt>
                <c:pt idx="25">
                  <c:v>4.6216315788999998</c:v>
                </c:pt>
                <c:pt idx="26">
                  <c:v>4.6798947367999997</c:v>
                </c:pt>
                <c:pt idx="27">
                  <c:v>5.1957368420999996</c:v>
                </c:pt>
                <c:pt idx="28">
                  <c:v>5.26</c:v>
                </c:pt>
                <c:pt idx="29">
                  <c:v>5.5424736842</c:v>
                </c:pt>
                <c:pt idx="30">
                  <c:v>5.3985789473999999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13.667</c:v>
                </c:pt>
                <c:pt idx="1">
                  <c:v>12.753</c:v>
                </c:pt>
                <c:pt idx="2">
                  <c:v>12.275</c:v>
                </c:pt>
                <c:pt idx="3">
                  <c:v>12.634</c:v>
                </c:pt>
                <c:pt idx="4">
                  <c:v>13.622999999999999</c:v>
                </c:pt>
                <c:pt idx="5">
                  <c:v>15.196</c:v>
                </c:pt>
                <c:pt idx="6">
                  <c:v>15.244</c:v>
                </c:pt>
                <c:pt idx="7">
                  <c:v>14.372999999999999</c:v>
                </c:pt>
                <c:pt idx="8">
                  <c:v>15.372999999999999</c:v>
                </c:pt>
                <c:pt idx="9">
                  <c:v>13.981999999999999</c:v>
                </c:pt>
                <c:pt idx="10">
                  <c:v>12.281000000000001</c:v>
                </c:pt>
                <c:pt idx="11">
                  <c:v>15.759</c:v>
                </c:pt>
                <c:pt idx="12">
                  <c:v>16.914000000000001</c:v>
                </c:pt>
                <c:pt idx="13">
                  <c:v>17.574000000000002</c:v>
                </c:pt>
                <c:pt idx="14">
                  <c:v>15.54</c:v>
                </c:pt>
                <c:pt idx="15">
                  <c:v>14.657</c:v>
                </c:pt>
                <c:pt idx="16">
                  <c:v>14.737</c:v>
                </c:pt>
                <c:pt idx="17">
                  <c:v>15.414999999999999</c:v>
                </c:pt>
                <c:pt idx="18">
                  <c:v>16.190000000000001</c:v>
                </c:pt>
                <c:pt idx="19">
                  <c:v>15.92</c:v>
                </c:pt>
                <c:pt idx="20">
                  <c:v>17.797000000000001</c:v>
                </c:pt>
                <c:pt idx="21">
                  <c:v>18.350000000000001</c:v>
                </c:pt>
                <c:pt idx="22">
                  <c:v>19.169</c:v>
                </c:pt>
                <c:pt idx="23">
                  <c:v>17.925000000000001</c:v>
                </c:pt>
                <c:pt idx="24">
                  <c:v>18.587</c:v>
                </c:pt>
                <c:pt idx="25">
                  <c:v>18.378</c:v>
                </c:pt>
                <c:pt idx="26">
                  <c:v>17.262</c:v>
                </c:pt>
                <c:pt idx="27">
                  <c:v>16.498999999999999</c:v>
                </c:pt>
                <c:pt idx="28">
                  <c:v>16.359000000000002</c:v>
                </c:pt>
                <c:pt idx="29">
                  <c:v>18.364000000000001</c:v>
                </c:pt>
                <c:pt idx="30">
                  <c:v>18.977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9.9239999999999995</c:v>
                </c:pt>
                <c:pt idx="1">
                  <c:v>8.9320000000000004</c:v>
                </c:pt>
                <c:pt idx="2">
                  <c:v>8.1159999999999997</c:v>
                </c:pt>
                <c:pt idx="3">
                  <c:v>9.0180000000000007</c:v>
                </c:pt>
                <c:pt idx="4">
                  <c:v>10.038</c:v>
                </c:pt>
                <c:pt idx="5">
                  <c:v>12.333</c:v>
                </c:pt>
                <c:pt idx="6">
                  <c:v>12.115</c:v>
                </c:pt>
                <c:pt idx="7">
                  <c:v>12.073</c:v>
                </c:pt>
                <c:pt idx="8">
                  <c:v>12.78</c:v>
                </c:pt>
                <c:pt idx="9">
                  <c:v>10.679</c:v>
                </c:pt>
                <c:pt idx="10">
                  <c:v>9.6379999999999999</c:v>
                </c:pt>
                <c:pt idx="11">
                  <c:v>12.141999999999999</c:v>
                </c:pt>
                <c:pt idx="12">
                  <c:v>14.65</c:v>
                </c:pt>
                <c:pt idx="13">
                  <c:v>14.387</c:v>
                </c:pt>
                <c:pt idx="14">
                  <c:v>12.776</c:v>
                </c:pt>
                <c:pt idx="15">
                  <c:v>11.321999999999999</c:v>
                </c:pt>
                <c:pt idx="16">
                  <c:v>10.99</c:v>
                </c:pt>
                <c:pt idx="17">
                  <c:v>11.145</c:v>
                </c:pt>
                <c:pt idx="18">
                  <c:v>12.589</c:v>
                </c:pt>
                <c:pt idx="19">
                  <c:v>12.505000000000001</c:v>
                </c:pt>
                <c:pt idx="20">
                  <c:v>13.917</c:v>
                </c:pt>
                <c:pt idx="21">
                  <c:v>14.659000000000001</c:v>
                </c:pt>
                <c:pt idx="22">
                  <c:v>15.010999999999999</c:v>
                </c:pt>
                <c:pt idx="23">
                  <c:v>13.503</c:v>
                </c:pt>
                <c:pt idx="24">
                  <c:v>13.747</c:v>
                </c:pt>
                <c:pt idx="25">
                  <c:v>13.329000000000001</c:v>
                </c:pt>
                <c:pt idx="26">
                  <c:v>12.12</c:v>
                </c:pt>
                <c:pt idx="27">
                  <c:v>11.388</c:v>
                </c:pt>
                <c:pt idx="28">
                  <c:v>12.302</c:v>
                </c:pt>
                <c:pt idx="29">
                  <c:v>14.263999999999999</c:v>
                </c:pt>
                <c:pt idx="30">
                  <c:v>13.754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6.181</c:v>
                </c:pt>
                <c:pt idx="1">
                  <c:v>5.1120000000000001</c:v>
                </c:pt>
                <c:pt idx="2">
                  <c:v>3.956</c:v>
                </c:pt>
                <c:pt idx="3">
                  <c:v>5.4029999999999996</c:v>
                </c:pt>
                <c:pt idx="4">
                  <c:v>6.4539999999999997</c:v>
                </c:pt>
                <c:pt idx="5">
                  <c:v>9.4700000000000006</c:v>
                </c:pt>
                <c:pt idx="6">
                  <c:v>8.9860000000000007</c:v>
                </c:pt>
                <c:pt idx="7">
                  <c:v>9.7739999999999991</c:v>
                </c:pt>
                <c:pt idx="8">
                  <c:v>10.188000000000001</c:v>
                </c:pt>
                <c:pt idx="9">
                  <c:v>7.375</c:v>
                </c:pt>
                <c:pt idx="10">
                  <c:v>6.9939999999999998</c:v>
                </c:pt>
                <c:pt idx="11">
                  <c:v>8.5250000000000004</c:v>
                </c:pt>
                <c:pt idx="12">
                  <c:v>12.385</c:v>
                </c:pt>
                <c:pt idx="13">
                  <c:v>11.2</c:v>
                </c:pt>
                <c:pt idx="14">
                  <c:v>10.010999999999999</c:v>
                </c:pt>
                <c:pt idx="15">
                  <c:v>7.9859999999999998</c:v>
                </c:pt>
                <c:pt idx="16">
                  <c:v>7.2430000000000003</c:v>
                </c:pt>
                <c:pt idx="17">
                  <c:v>6.8739999999999997</c:v>
                </c:pt>
                <c:pt idx="18">
                  <c:v>8.9879999999999995</c:v>
                </c:pt>
                <c:pt idx="19">
                  <c:v>9.0890000000000004</c:v>
                </c:pt>
                <c:pt idx="20">
                  <c:v>10.037000000000001</c:v>
                </c:pt>
                <c:pt idx="21">
                  <c:v>10.968</c:v>
                </c:pt>
                <c:pt idx="22">
                  <c:v>10.853999999999999</c:v>
                </c:pt>
                <c:pt idx="23">
                  <c:v>9.0820000000000007</c:v>
                </c:pt>
                <c:pt idx="24">
                  <c:v>8.9060000000000006</c:v>
                </c:pt>
                <c:pt idx="25">
                  <c:v>8.2799999999999994</c:v>
                </c:pt>
                <c:pt idx="26">
                  <c:v>6.9770000000000003</c:v>
                </c:pt>
                <c:pt idx="27">
                  <c:v>6.2770000000000001</c:v>
                </c:pt>
                <c:pt idx="28">
                  <c:v>8.2449999999999992</c:v>
                </c:pt>
                <c:pt idx="29">
                  <c:v>10.164</c:v>
                </c:pt>
                <c:pt idx="30">
                  <c:v>8.5310000000000006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9.2460000000000004</c:v>
                </c:pt>
                <c:pt idx="1">
                  <c:v>9.2249999999999996</c:v>
                </c:pt>
                <c:pt idx="2">
                  <c:v>9.3849999999999998</c:v>
                </c:pt>
                <c:pt idx="3">
                  <c:v>10.651</c:v>
                </c:pt>
                <c:pt idx="4">
                  <c:v>9.7059999999999995</c:v>
                </c:pt>
                <c:pt idx="5">
                  <c:v>10.379</c:v>
                </c:pt>
                <c:pt idx="6">
                  <c:v>10.986000000000001</c:v>
                </c:pt>
                <c:pt idx="7">
                  <c:v>9.5079999999999991</c:v>
                </c:pt>
                <c:pt idx="8">
                  <c:v>9.8840000000000003</c:v>
                </c:pt>
                <c:pt idx="9">
                  <c:v>12.529</c:v>
                </c:pt>
                <c:pt idx="10">
                  <c:v>12.551</c:v>
                </c:pt>
                <c:pt idx="11">
                  <c:v>11.555999999999999</c:v>
                </c:pt>
                <c:pt idx="12">
                  <c:v>10.532</c:v>
                </c:pt>
                <c:pt idx="13">
                  <c:v>9.6999999999999993</c:v>
                </c:pt>
                <c:pt idx="14">
                  <c:v>9.593</c:v>
                </c:pt>
                <c:pt idx="15">
                  <c:v>9.3870000000000005</c:v>
                </c:pt>
                <c:pt idx="16">
                  <c:v>9.0570000000000004</c:v>
                </c:pt>
                <c:pt idx="17">
                  <c:v>8.9309999999999992</c:v>
                </c:pt>
                <c:pt idx="18">
                  <c:v>9.3979999999999997</c:v>
                </c:pt>
                <c:pt idx="19">
                  <c:v>9.5069999999999997</c:v>
                </c:pt>
                <c:pt idx="20">
                  <c:v>11.462999999999999</c:v>
                </c:pt>
                <c:pt idx="21">
                  <c:v>11.73</c:v>
                </c:pt>
                <c:pt idx="22">
                  <c:v>11.946</c:v>
                </c:pt>
                <c:pt idx="23">
                  <c:v>12.34</c:v>
                </c:pt>
                <c:pt idx="24">
                  <c:v>12.49</c:v>
                </c:pt>
                <c:pt idx="25">
                  <c:v>12.616</c:v>
                </c:pt>
                <c:pt idx="26">
                  <c:v>15.138</c:v>
                </c:pt>
                <c:pt idx="27">
                  <c:v>15.231999999999999</c:v>
                </c:pt>
                <c:pt idx="28">
                  <c:v>14.265000000000001</c:v>
                </c:pt>
                <c:pt idx="29">
                  <c:v>13.231999999999999</c:v>
                </c:pt>
                <c:pt idx="30">
                  <c:v>12.371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21302.170343446</c:v>
                </c:pt>
                <c:pt idx="1">
                  <c:v>22753.55772759</c:v>
                </c:pt>
                <c:pt idx="2">
                  <c:v>19213.729911914001</c:v>
                </c:pt>
                <c:pt idx="3">
                  <c:v>20740.701549640002</c:v>
                </c:pt>
                <c:pt idx="4">
                  <c:v>18915.393726295999</c:v>
                </c:pt>
                <c:pt idx="5">
                  <c:v>19296.112398976002</c:v>
                </c:pt>
                <c:pt idx="6">
                  <c:v>19598.383325727998</c:v>
                </c:pt>
                <c:pt idx="7">
                  <c:v>21581.642629954</c:v>
                </c:pt>
                <c:pt idx="8">
                  <c:v>20660.576296340001</c:v>
                </c:pt>
                <c:pt idx="9">
                  <c:v>19669.459694279001</c:v>
                </c:pt>
                <c:pt idx="10">
                  <c:v>18985.552829442</c:v>
                </c:pt>
                <c:pt idx="11">
                  <c:v>20289.534024413999</c:v>
                </c:pt>
                <c:pt idx="12">
                  <c:v>20841.076042528999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20841.076042528999</c:v>
                </c:pt>
                <c:pt idx="1">
                  <c:v>21516.771039136001</c:v>
                </c:pt>
                <c:pt idx="2">
                  <c:v>19090.950745144</c:v>
                </c:pt>
                <c:pt idx="3">
                  <c:v>20280.024897750001</c:v>
                </c:pt>
                <c:pt idx="4">
                  <c:v>18427.775582888</c:v>
                </c:pt>
                <c:pt idx="5">
                  <c:v>19122.921172549999</c:v>
                </c:pt>
                <c:pt idx="6">
                  <c:v>20015.585046946999</c:v>
                </c:pt>
                <c:pt idx="7">
                  <c:v>22127.549007079</c:v>
                </c:pt>
                <c:pt idx="8">
                  <c:v>20487.208205894</c:v>
                </c:pt>
                <c:pt idx="9">
                  <c:v>18952.25686845</c:v>
                </c:pt>
                <c:pt idx="10">
                  <c:v>18088.674497558</c:v>
                </c:pt>
                <c:pt idx="11">
                  <c:v>18241.902022623999</c:v>
                </c:pt>
                <c:pt idx="12">
                  <c:v>19106.888293192002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dic-22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3">
                  <c:v>38284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dic-22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34346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691.24834432</c:v>
                </c:pt>
                <c:pt idx="1">
                  <c:v>692.27613125599999</c:v>
                </c:pt>
                <c:pt idx="2">
                  <c:v>622.78235640000003</c:v>
                </c:pt>
                <c:pt idx="3">
                  <c:v>580.80993283999999</c:v>
                </c:pt>
                <c:pt idx="4">
                  <c:v>669.55426336000005</c:v>
                </c:pt>
                <c:pt idx="5">
                  <c:v>609.24676267999996</c:v>
                </c:pt>
                <c:pt idx="6">
                  <c:v>655.34456032000003</c:v>
                </c:pt>
                <c:pt idx="7">
                  <c:v>596.35265672000003</c:v>
                </c:pt>
                <c:pt idx="8">
                  <c:v>633.42311352800004</c:v>
                </c:pt>
                <c:pt idx="9">
                  <c:v>586.33328065600006</c:v>
                </c:pt>
                <c:pt idx="10">
                  <c:v>570.696306048</c:v>
                </c:pt>
                <c:pt idx="11">
                  <c:v>689.28826322400005</c:v>
                </c:pt>
                <c:pt idx="12">
                  <c:v>694.62153054400005</c:v>
                </c:pt>
                <c:pt idx="13">
                  <c:v>678.88842379200003</c:v>
                </c:pt>
                <c:pt idx="14">
                  <c:v>673.62668232800002</c:v>
                </c:pt>
                <c:pt idx="15">
                  <c:v>675.23177108000004</c:v>
                </c:pt>
                <c:pt idx="16">
                  <c:v>592.53798152000002</c:v>
                </c:pt>
                <c:pt idx="17">
                  <c:v>554.73158760800004</c:v>
                </c:pt>
                <c:pt idx="18">
                  <c:v>670.26805786399996</c:v>
                </c:pt>
                <c:pt idx="19">
                  <c:v>684.73305619999996</c:v>
                </c:pt>
                <c:pt idx="20">
                  <c:v>672.06473154399998</c:v>
                </c:pt>
                <c:pt idx="21">
                  <c:v>655.7679938</c:v>
                </c:pt>
                <c:pt idx="22">
                  <c:v>618.79907054399996</c:v>
                </c:pt>
                <c:pt idx="23">
                  <c:v>523.89488768000001</c:v>
                </c:pt>
                <c:pt idx="24">
                  <c:v>455.331900088</c:v>
                </c:pt>
                <c:pt idx="25">
                  <c:v>496.58191185599998</c:v>
                </c:pt>
                <c:pt idx="26">
                  <c:v>572.83066045600003</c:v>
                </c:pt>
                <c:pt idx="27">
                  <c:v>589.27549739200003</c:v>
                </c:pt>
                <c:pt idx="28">
                  <c:v>596.76864222400002</c:v>
                </c:pt>
                <c:pt idx="29">
                  <c:v>583.28251852799997</c:v>
                </c:pt>
                <c:pt idx="30">
                  <c:v>520.29541679199997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33879.160000000003</c:v>
                </c:pt>
                <c:pt idx="1">
                  <c:v>32949.735000000001</c:v>
                </c:pt>
                <c:pt idx="2">
                  <c:v>29611.66</c:v>
                </c:pt>
                <c:pt idx="3">
                  <c:v>29044.571</c:v>
                </c:pt>
                <c:pt idx="4">
                  <c:v>32187.532999999999</c:v>
                </c:pt>
                <c:pt idx="5">
                  <c:v>29282.328000000001</c:v>
                </c:pt>
                <c:pt idx="6">
                  <c:v>31310.144</c:v>
                </c:pt>
                <c:pt idx="7">
                  <c:v>28629.323799999998</c:v>
                </c:pt>
                <c:pt idx="8">
                  <c:v>30424.3</c:v>
                </c:pt>
                <c:pt idx="9">
                  <c:v>28296.355</c:v>
                </c:pt>
                <c:pt idx="10">
                  <c:v>28581.876</c:v>
                </c:pt>
                <c:pt idx="11">
                  <c:v>33739.387351999998</c:v>
                </c:pt>
                <c:pt idx="12">
                  <c:v>33281.762000000002</c:v>
                </c:pt>
                <c:pt idx="13">
                  <c:v>32861.722527999998</c:v>
                </c:pt>
                <c:pt idx="14">
                  <c:v>32421.145</c:v>
                </c:pt>
                <c:pt idx="15">
                  <c:v>31760.83</c:v>
                </c:pt>
                <c:pt idx="16">
                  <c:v>28159.328000000001</c:v>
                </c:pt>
                <c:pt idx="17">
                  <c:v>28309.010999999999</c:v>
                </c:pt>
                <c:pt idx="18">
                  <c:v>33523.957000000002</c:v>
                </c:pt>
                <c:pt idx="19">
                  <c:v>33198.389000000003</c:v>
                </c:pt>
                <c:pt idx="20">
                  <c:v>32207.528999999999</c:v>
                </c:pt>
                <c:pt idx="21">
                  <c:v>31271.64</c:v>
                </c:pt>
                <c:pt idx="22">
                  <c:v>28817.728999999999</c:v>
                </c:pt>
                <c:pt idx="23">
                  <c:v>25713.214</c:v>
                </c:pt>
                <c:pt idx="24">
                  <c:v>23004.583999999999</c:v>
                </c:pt>
                <c:pt idx="25">
                  <c:v>25348.341</c:v>
                </c:pt>
                <c:pt idx="26">
                  <c:v>28542.769</c:v>
                </c:pt>
                <c:pt idx="27">
                  <c:v>29070.433000000001</c:v>
                </c:pt>
                <c:pt idx="28">
                  <c:v>29260.136999999999</c:v>
                </c:pt>
                <c:pt idx="29">
                  <c:v>27832.292775999998</c:v>
                </c:pt>
                <c:pt idx="30">
                  <c:v>26579.351999999999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0.19596</cdr:x>
      <cdr:y>0.47716</cdr:y>
    </cdr:from>
    <cdr:to>
      <cdr:x>0.55766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5289" y="1395299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12 diciembre (20:49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14 julio (14:19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Diciembre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212</v>
      </c>
    </row>
    <row r="2" spans="1:2">
      <c r="A2" t="s">
        <v>207</v>
      </c>
    </row>
    <row r="3" spans="1:2">
      <c r="A3" t="s">
        <v>203</v>
      </c>
    </row>
    <row r="4" spans="1:2">
      <c r="A4" t="s">
        <v>204</v>
      </c>
    </row>
    <row r="5" spans="1:2">
      <c r="A5" t="s">
        <v>206</v>
      </c>
    </row>
    <row r="6" spans="1:2">
      <c r="A6" t="s">
        <v>211</v>
      </c>
    </row>
    <row r="7" spans="1:2">
      <c r="A7" t="s">
        <v>205</v>
      </c>
    </row>
    <row r="8" spans="1:2">
      <c r="A8" t="s">
        <v>169</v>
      </c>
    </row>
    <row r="9" spans="1:2">
      <c r="A9" t="s">
        <v>209</v>
      </c>
    </row>
    <row r="10" spans="1:2">
      <c r="A10" t="s">
        <v>171</v>
      </c>
    </row>
    <row r="11" spans="1:2">
      <c r="A11" t="s">
        <v>172</v>
      </c>
    </row>
    <row r="12" spans="1:2">
      <c r="A12" t="s">
        <v>213</v>
      </c>
    </row>
    <row r="13" spans="1:2">
      <c r="A13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Diciembre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Diciembre 2022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19106.888293191998</v>
      </c>
      <c r="G9" s="47">
        <f>VLOOKUP("Demanda transporte (b.c.)",Dat_01!A4:J29,4,FALSE)*100</f>
        <v>-8.3210086899999993</v>
      </c>
      <c r="H9" s="31">
        <f>VLOOKUP("Demanda transporte (b.c.)",Dat_01!A4:J29,5,FALSE)/1000</f>
        <v>235458.50737921198</v>
      </c>
      <c r="I9" s="47">
        <f>VLOOKUP("Demanda transporte (b.c.)",Dat_01!A4:J29,7,FALSE)*100</f>
        <v>-2.92201106</v>
      </c>
      <c r="J9" s="31">
        <f>VLOOKUP("Demanda transporte (b.c.)",Dat_01!A4:J29,8,FALSE)/1000</f>
        <v>235458.50737921198</v>
      </c>
      <c r="K9" s="47">
        <f>VLOOKUP("Demanda transporte (b.c.)",Dat_01!A4:J29,10,FALSE)*100</f>
        <v>-2.92201106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0.29899999999999999</v>
      </c>
      <c r="H12" s="43"/>
      <c r="I12" s="43">
        <f>Dat_01!H45*100</f>
        <v>0.14100000000000001</v>
      </c>
      <c r="J12" s="43"/>
      <c r="K12" s="43">
        <f>Dat_01!L45*100</f>
        <v>0.14100000000000001</v>
      </c>
    </row>
    <row r="13" spans="3:12">
      <c r="E13" s="34" t="s">
        <v>26</v>
      </c>
      <c r="F13" s="33"/>
      <c r="G13" s="43">
        <f>Dat_01!E45*100</f>
        <v>-0.77100000000000002</v>
      </c>
      <c r="H13" s="43"/>
      <c r="I13" s="43">
        <f>Dat_01!I45*100</f>
        <v>0.80400000000000005</v>
      </c>
      <c r="J13" s="43"/>
      <c r="K13" s="43">
        <f>Dat_01!M45*100</f>
        <v>0.80400000000000005</v>
      </c>
    </row>
    <row r="14" spans="3:12">
      <c r="E14" s="35" t="s">
        <v>5</v>
      </c>
      <c r="F14" s="36"/>
      <c r="G14" s="44">
        <f>Dat_01!F45*100</f>
        <v>-7.847999999999999</v>
      </c>
      <c r="H14" s="44"/>
      <c r="I14" s="44">
        <f>Dat_01!J45*100</f>
        <v>-3.8670000000000004</v>
      </c>
      <c r="J14" s="44"/>
      <c r="K14" s="44">
        <f>Dat_01!N45*100</f>
        <v>-3.8670000000000004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Diciembre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Diciembre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Diciembre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6" sqref="B36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Diciembre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diciembre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01/12/2022</v>
      </c>
      <c r="C7" s="99">
        <f>Dat_01!B52</f>
        <v>13.667</v>
      </c>
      <c r="D7" s="99">
        <f>Dat_01!C52</f>
        <v>9.9239999999999995</v>
      </c>
      <c r="E7" s="99">
        <f>Dat_01!D52</f>
        <v>6.181</v>
      </c>
      <c r="F7" s="99">
        <f>Dat_01!H52</f>
        <v>5.6441578947000002</v>
      </c>
      <c r="G7" s="99">
        <f>Dat_01!G52</f>
        <v>13.430368421100001</v>
      </c>
      <c r="H7" s="99">
        <f>Dat_01!E52</f>
        <v>9.2460000000000004</v>
      </c>
    </row>
    <row r="8" spans="1:16" ht="11.25" customHeight="1">
      <c r="A8" s="92">
        <v>2</v>
      </c>
      <c r="B8" s="98" t="str">
        <f>Dat_01!A53</f>
        <v>02/12/2022</v>
      </c>
      <c r="C8" s="99">
        <f>Dat_01!B53</f>
        <v>12.753</v>
      </c>
      <c r="D8" s="99">
        <f>Dat_01!C53</f>
        <v>8.9320000000000004</v>
      </c>
      <c r="E8" s="99">
        <f>Dat_01!D53</f>
        <v>5.1120000000000001</v>
      </c>
      <c r="F8" s="99">
        <f>Dat_01!H53</f>
        <v>5.4787894737</v>
      </c>
      <c r="G8" s="99">
        <f>Dat_01!G53</f>
        <v>13.3379473684</v>
      </c>
      <c r="H8" s="99">
        <f>Dat_01!E53</f>
        <v>9.2249999999999996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03/12/2022</v>
      </c>
      <c r="C9" s="99">
        <f>Dat_01!B54</f>
        <v>12.275</v>
      </c>
      <c r="D9" s="99">
        <f>Dat_01!C54</f>
        <v>8.1159999999999997</v>
      </c>
      <c r="E9" s="99">
        <f>Dat_01!D54</f>
        <v>3.956</v>
      </c>
      <c r="F9" s="99">
        <f>Dat_01!H54</f>
        <v>5.4020526316000002</v>
      </c>
      <c r="G9" s="99">
        <f>Dat_01!G54</f>
        <v>13.5867894737</v>
      </c>
      <c r="H9" s="99">
        <f>Dat_01!E54</f>
        <v>9.3849999999999998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04/12/2022</v>
      </c>
      <c r="C10" s="99">
        <f>Dat_01!B55</f>
        <v>12.634</v>
      </c>
      <c r="D10" s="99">
        <f>Dat_01!C55</f>
        <v>9.0180000000000007</v>
      </c>
      <c r="E10" s="99">
        <f>Dat_01!D55</f>
        <v>5.4029999999999996</v>
      </c>
      <c r="F10" s="99">
        <f>Dat_01!H55</f>
        <v>6.0503157894999999</v>
      </c>
      <c r="G10" s="99">
        <f>Dat_01!G55</f>
        <v>14.2156315789</v>
      </c>
      <c r="H10" s="99">
        <f>Dat_01!E55</f>
        <v>10.651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05/12/2022</v>
      </c>
      <c r="C11" s="99">
        <f>Dat_01!B56</f>
        <v>13.622999999999999</v>
      </c>
      <c r="D11" s="99">
        <f>Dat_01!C56</f>
        <v>10.038</v>
      </c>
      <c r="E11" s="99">
        <f>Dat_01!D56</f>
        <v>6.4539999999999997</v>
      </c>
      <c r="F11" s="99">
        <f>Dat_01!H56</f>
        <v>6.6285789474000003</v>
      </c>
      <c r="G11" s="99">
        <f>Dat_01!G56</f>
        <v>14.410052631599999</v>
      </c>
      <c r="H11" s="99">
        <f>Dat_01!E56</f>
        <v>9.7059999999999995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06/12/2022</v>
      </c>
      <c r="C12" s="99">
        <f>Dat_01!B57</f>
        <v>15.196</v>
      </c>
      <c r="D12" s="99">
        <f>Dat_01!C57</f>
        <v>12.333</v>
      </c>
      <c r="E12" s="99">
        <f>Dat_01!D57</f>
        <v>9.4700000000000006</v>
      </c>
      <c r="F12" s="99">
        <f>Dat_01!H57</f>
        <v>6.3186315788999998</v>
      </c>
      <c r="G12" s="99">
        <f>Dat_01!G57</f>
        <v>14.582526315799999</v>
      </c>
      <c r="H12" s="99">
        <f>Dat_01!E57</f>
        <v>10.379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07/12/2022</v>
      </c>
      <c r="C13" s="99">
        <f>Dat_01!B58</f>
        <v>15.244</v>
      </c>
      <c r="D13" s="99">
        <f>Dat_01!C58</f>
        <v>12.115</v>
      </c>
      <c r="E13" s="99">
        <f>Dat_01!D58</f>
        <v>8.9860000000000007</v>
      </c>
      <c r="F13" s="99">
        <f>Dat_01!H58</f>
        <v>6.5656315788999997</v>
      </c>
      <c r="G13" s="99">
        <f>Dat_01!G58</f>
        <v>14.716315789499999</v>
      </c>
      <c r="H13" s="99">
        <f>Dat_01!E58</f>
        <v>10.986000000000001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08/12/2022</v>
      </c>
      <c r="C14" s="99">
        <f>Dat_01!B59</f>
        <v>14.372999999999999</v>
      </c>
      <c r="D14" s="99">
        <f>Dat_01!C59</f>
        <v>12.073</v>
      </c>
      <c r="E14" s="99">
        <f>Dat_01!D59</f>
        <v>9.7739999999999991</v>
      </c>
      <c r="F14" s="99">
        <f>Dat_01!H59</f>
        <v>7.1256315789000002</v>
      </c>
      <c r="G14" s="99">
        <f>Dat_01!G59</f>
        <v>14.3768421053</v>
      </c>
      <c r="H14" s="99">
        <f>Dat_01!E59</f>
        <v>9.5079999999999991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09/12/2022</v>
      </c>
      <c r="C15" s="99">
        <f>Dat_01!B60</f>
        <v>15.372999999999999</v>
      </c>
      <c r="D15" s="99">
        <f>Dat_01!C60</f>
        <v>12.78</v>
      </c>
      <c r="E15" s="99">
        <f>Dat_01!D60</f>
        <v>10.188000000000001</v>
      </c>
      <c r="F15" s="99">
        <f>Dat_01!H60</f>
        <v>6.6968421053</v>
      </c>
      <c r="G15" s="99">
        <f>Dat_01!G60</f>
        <v>14.340157894700001</v>
      </c>
      <c r="H15" s="99">
        <f>Dat_01!E60</f>
        <v>9.8840000000000003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10/12/2022</v>
      </c>
      <c r="C16" s="99">
        <f>Dat_01!B61</f>
        <v>13.981999999999999</v>
      </c>
      <c r="D16" s="99">
        <f>Dat_01!C61</f>
        <v>10.679</v>
      </c>
      <c r="E16" s="99">
        <f>Dat_01!D61</f>
        <v>7.375</v>
      </c>
      <c r="F16" s="99">
        <f>Dat_01!H61</f>
        <v>6.0834736842000003</v>
      </c>
      <c r="G16" s="99">
        <f>Dat_01!G61</f>
        <v>14.2885789474</v>
      </c>
      <c r="H16" s="99">
        <f>Dat_01!E61</f>
        <v>12.529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11/12/2022</v>
      </c>
      <c r="C17" s="99">
        <f>Dat_01!B62</f>
        <v>12.281000000000001</v>
      </c>
      <c r="D17" s="99">
        <f>Dat_01!C62</f>
        <v>9.6379999999999999</v>
      </c>
      <c r="E17" s="99">
        <f>Dat_01!D62</f>
        <v>6.9939999999999998</v>
      </c>
      <c r="F17" s="99">
        <f>Dat_01!H62</f>
        <v>5.3574736842000004</v>
      </c>
      <c r="G17" s="99">
        <f>Dat_01!G62</f>
        <v>14.085947368399999</v>
      </c>
      <c r="H17" s="99">
        <f>Dat_01!E62</f>
        <v>12.551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12/12/2022</v>
      </c>
      <c r="C18" s="99">
        <f>Dat_01!B63</f>
        <v>15.759</v>
      </c>
      <c r="D18" s="99">
        <f>Dat_01!C63</f>
        <v>12.141999999999999</v>
      </c>
      <c r="E18" s="99">
        <f>Dat_01!D63</f>
        <v>8.5250000000000004</v>
      </c>
      <c r="F18" s="99">
        <f>Dat_01!H63</f>
        <v>5.2130000000000001</v>
      </c>
      <c r="G18" s="99">
        <f>Dat_01!G63</f>
        <v>13.8046315789</v>
      </c>
      <c r="H18" s="99">
        <f>Dat_01!E63</f>
        <v>11.555999999999999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13/12/2022</v>
      </c>
      <c r="C19" s="99">
        <f>Dat_01!B64</f>
        <v>16.914000000000001</v>
      </c>
      <c r="D19" s="99">
        <f>Dat_01!C64</f>
        <v>14.65</v>
      </c>
      <c r="E19" s="99">
        <f>Dat_01!D64</f>
        <v>12.385</v>
      </c>
      <c r="F19" s="99">
        <f>Dat_01!H64</f>
        <v>6.0679473683999996</v>
      </c>
      <c r="G19" s="99">
        <f>Dat_01!G64</f>
        <v>13.920368421099999</v>
      </c>
      <c r="H19" s="99">
        <f>Dat_01!E64</f>
        <v>10.532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14/12/2022</v>
      </c>
      <c r="C20" s="99">
        <f>Dat_01!B65</f>
        <v>17.574000000000002</v>
      </c>
      <c r="D20" s="99">
        <f>Dat_01!C65</f>
        <v>14.387</v>
      </c>
      <c r="E20" s="99">
        <f>Dat_01!D65</f>
        <v>11.2</v>
      </c>
      <c r="F20" s="99">
        <f>Dat_01!H65</f>
        <v>6.2772105263000002</v>
      </c>
      <c r="G20" s="99">
        <f>Dat_01!G65</f>
        <v>13.7009473684</v>
      </c>
      <c r="H20" s="99">
        <f>Dat_01!E65</f>
        <v>9.6999999999999993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15/12/2022</v>
      </c>
      <c r="C21" s="99">
        <f>Dat_01!B66</f>
        <v>15.54</v>
      </c>
      <c r="D21" s="99">
        <f>Dat_01!C66</f>
        <v>12.776</v>
      </c>
      <c r="E21" s="99">
        <f>Dat_01!D66</f>
        <v>10.010999999999999</v>
      </c>
      <c r="F21" s="99">
        <f>Dat_01!H66</f>
        <v>5.7157368421000001</v>
      </c>
      <c r="G21" s="99">
        <f>Dat_01!G66</f>
        <v>13.617736842099999</v>
      </c>
      <c r="H21" s="99">
        <f>Dat_01!E66</f>
        <v>9.593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16/12/2022</v>
      </c>
      <c r="C22" s="99">
        <f>Dat_01!B67</f>
        <v>14.657</v>
      </c>
      <c r="D22" s="99">
        <f>Dat_01!C67</f>
        <v>11.321999999999999</v>
      </c>
      <c r="E22" s="99">
        <f>Dat_01!D67</f>
        <v>7.9859999999999998</v>
      </c>
      <c r="F22" s="99">
        <f>Dat_01!H67</f>
        <v>5.2701052631999996</v>
      </c>
      <c r="G22" s="99">
        <f>Dat_01!G67</f>
        <v>13.3036842105</v>
      </c>
      <c r="H22" s="99">
        <f>Dat_01!E67</f>
        <v>9.3870000000000005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17/12/2022</v>
      </c>
      <c r="C23" s="99">
        <f>Dat_01!B68</f>
        <v>14.737</v>
      </c>
      <c r="D23" s="99">
        <f>Dat_01!C68</f>
        <v>10.99</v>
      </c>
      <c r="E23" s="99">
        <f>Dat_01!D68</f>
        <v>7.2430000000000003</v>
      </c>
      <c r="F23" s="99">
        <f>Dat_01!H68</f>
        <v>5.1886315788999999</v>
      </c>
      <c r="G23" s="99">
        <f>Dat_01!G68</f>
        <v>13.385789473699999</v>
      </c>
      <c r="H23" s="99">
        <f>Dat_01!E68</f>
        <v>9.0570000000000004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18/12/2022</v>
      </c>
      <c r="C24" s="99">
        <f>Dat_01!B69</f>
        <v>15.414999999999999</v>
      </c>
      <c r="D24" s="99">
        <f>Dat_01!C69</f>
        <v>11.145</v>
      </c>
      <c r="E24" s="99">
        <f>Dat_01!D69</f>
        <v>6.8739999999999997</v>
      </c>
      <c r="F24" s="99">
        <f>Dat_01!H69</f>
        <v>5.4461052631999998</v>
      </c>
      <c r="G24" s="99">
        <f>Dat_01!G69</f>
        <v>13.273052631600001</v>
      </c>
      <c r="H24" s="99">
        <f>Dat_01!E69</f>
        <v>8.9309999999999992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19/12/2022</v>
      </c>
      <c r="C25" s="99">
        <f>Dat_01!B70</f>
        <v>16.190000000000001</v>
      </c>
      <c r="D25" s="99">
        <f>Dat_01!C70</f>
        <v>12.589</v>
      </c>
      <c r="E25" s="99">
        <f>Dat_01!D70</f>
        <v>8.9879999999999995</v>
      </c>
      <c r="F25" s="99">
        <f>Dat_01!H70</f>
        <v>5.8089473684000001</v>
      </c>
      <c r="G25" s="99">
        <f>Dat_01!G70</f>
        <v>13.2883157895</v>
      </c>
      <c r="H25" s="99">
        <f>Dat_01!E70</f>
        <v>9.3979999999999997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20/12/2022</v>
      </c>
      <c r="C26" s="99">
        <f>Dat_01!B71</f>
        <v>15.92</v>
      </c>
      <c r="D26" s="99">
        <f>Dat_01!C71</f>
        <v>12.505000000000001</v>
      </c>
      <c r="E26" s="99">
        <f>Dat_01!D71</f>
        <v>9.0890000000000004</v>
      </c>
      <c r="F26" s="99">
        <f>Dat_01!H71</f>
        <v>5.8370526315999998</v>
      </c>
      <c r="G26" s="99">
        <f>Dat_01!G71</f>
        <v>13.430684210500001</v>
      </c>
      <c r="H26" s="99">
        <f>Dat_01!E71</f>
        <v>9.5069999999999997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21/12/2022</v>
      </c>
      <c r="C27" s="99">
        <f>Dat_01!B72</f>
        <v>17.797000000000001</v>
      </c>
      <c r="D27" s="99">
        <f>Dat_01!C72</f>
        <v>13.917</v>
      </c>
      <c r="E27" s="99">
        <f>Dat_01!D72</f>
        <v>10.037000000000001</v>
      </c>
      <c r="F27" s="99">
        <f>Dat_01!H72</f>
        <v>6.0002631579000001</v>
      </c>
      <c r="G27" s="99">
        <f>Dat_01!G72</f>
        <v>14.399210526299999</v>
      </c>
      <c r="H27" s="99">
        <f>Dat_01!E72</f>
        <v>11.462999999999999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22/12/2022</v>
      </c>
      <c r="C28" s="99">
        <f>Dat_01!B73</f>
        <v>18.350000000000001</v>
      </c>
      <c r="D28" s="99">
        <f>Dat_01!C73</f>
        <v>14.659000000000001</v>
      </c>
      <c r="E28" s="99">
        <f>Dat_01!D73</f>
        <v>10.968</v>
      </c>
      <c r="F28" s="99">
        <f>Dat_01!H73</f>
        <v>6.2652105262999997</v>
      </c>
      <c r="G28" s="99">
        <f>Dat_01!G73</f>
        <v>14.310210526300001</v>
      </c>
      <c r="H28" s="99">
        <f>Dat_01!E73</f>
        <v>11.73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23/12/2022</v>
      </c>
      <c r="C29" s="99">
        <f>Dat_01!B74</f>
        <v>19.169</v>
      </c>
      <c r="D29" s="99">
        <f>Dat_01!C74</f>
        <v>15.010999999999999</v>
      </c>
      <c r="E29" s="99">
        <f>Dat_01!D74</f>
        <v>10.853999999999999</v>
      </c>
      <c r="F29" s="99">
        <f>Dat_01!H74</f>
        <v>5.6794736842000004</v>
      </c>
      <c r="G29" s="99">
        <f>Dat_01!G74</f>
        <v>14.0807368421</v>
      </c>
      <c r="H29" s="99">
        <f>Dat_01!E74</f>
        <v>11.946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24/12/2022</v>
      </c>
      <c r="C30" s="99">
        <f>Dat_01!B75</f>
        <v>17.925000000000001</v>
      </c>
      <c r="D30" s="99">
        <f>Dat_01!C75</f>
        <v>13.503</v>
      </c>
      <c r="E30" s="99">
        <f>Dat_01!D75</f>
        <v>9.0820000000000007</v>
      </c>
      <c r="F30" s="99">
        <f>Dat_01!H75</f>
        <v>5.4800526315999996</v>
      </c>
      <c r="G30" s="99">
        <f>Dat_01!G75</f>
        <v>14.1457368421</v>
      </c>
      <c r="H30" s="99">
        <f>Dat_01!E75</f>
        <v>12.34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25/12/2022</v>
      </c>
      <c r="C31" s="99">
        <f>Dat_01!B76</f>
        <v>18.587</v>
      </c>
      <c r="D31" s="99">
        <f>Dat_01!C76</f>
        <v>13.747</v>
      </c>
      <c r="E31" s="99">
        <f>Dat_01!D76</f>
        <v>8.9060000000000006</v>
      </c>
      <c r="F31" s="99">
        <f>Dat_01!H76</f>
        <v>4.9558947368000004</v>
      </c>
      <c r="G31" s="99">
        <f>Dat_01!G76</f>
        <v>13.311263157899999</v>
      </c>
      <c r="H31" s="99">
        <f>Dat_01!E76</f>
        <v>12.49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26/12/2022</v>
      </c>
      <c r="C32" s="99">
        <f>Dat_01!B77</f>
        <v>18.378</v>
      </c>
      <c r="D32" s="99">
        <f>Dat_01!C77</f>
        <v>13.329000000000001</v>
      </c>
      <c r="E32" s="99">
        <f>Dat_01!D77</f>
        <v>8.2799999999999994</v>
      </c>
      <c r="F32" s="99">
        <f>Dat_01!H77</f>
        <v>4.6216315788999998</v>
      </c>
      <c r="G32" s="99">
        <f>Dat_01!G77</f>
        <v>13.020473684200001</v>
      </c>
      <c r="H32" s="99">
        <f>Dat_01!E77</f>
        <v>12.616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27/12/2022</v>
      </c>
      <c r="C33" s="99">
        <f>Dat_01!B78</f>
        <v>17.262</v>
      </c>
      <c r="D33" s="99">
        <f>Dat_01!C78</f>
        <v>12.12</v>
      </c>
      <c r="E33" s="99">
        <f>Dat_01!D78</f>
        <v>6.9770000000000003</v>
      </c>
      <c r="F33" s="99">
        <f>Dat_01!H78</f>
        <v>4.6798947367999997</v>
      </c>
      <c r="G33" s="99">
        <f>Dat_01!G78</f>
        <v>13.403315789500001</v>
      </c>
      <c r="H33" s="99">
        <f>Dat_01!E78</f>
        <v>15.138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28/12/2022</v>
      </c>
      <c r="C34" s="99">
        <f>Dat_01!B79</f>
        <v>16.498999999999999</v>
      </c>
      <c r="D34" s="99">
        <f>Dat_01!C79</f>
        <v>11.388</v>
      </c>
      <c r="E34" s="99">
        <f>Dat_01!D79</f>
        <v>6.2770000000000001</v>
      </c>
      <c r="F34" s="99">
        <f>Dat_01!H79</f>
        <v>5.1957368420999996</v>
      </c>
      <c r="G34" s="99">
        <f>Dat_01!G79</f>
        <v>13.7349473684</v>
      </c>
      <c r="H34" s="99">
        <f>Dat_01!E79</f>
        <v>15.231999999999999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29/12/2022</v>
      </c>
      <c r="C35" s="99">
        <f>Dat_01!B80</f>
        <v>16.359000000000002</v>
      </c>
      <c r="D35" s="99">
        <f>Dat_01!C80</f>
        <v>12.302</v>
      </c>
      <c r="E35" s="99">
        <f>Dat_01!D80</f>
        <v>8.2449999999999992</v>
      </c>
      <c r="F35" s="99">
        <f>Dat_01!H80</f>
        <v>5.26</v>
      </c>
      <c r="G35" s="99">
        <f>Dat_01!G80</f>
        <v>13.6334736842</v>
      </c>
      <c r="H35" s="99">
        <f>Dat_01!E80</f>
        <v>14.265000000000001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30/12/2022</v>
      </c>
      <c r="C36" s="99">
        <f>Dat_01!B81</f>
        <v>18.364000000000001</v>
      </c>
      <c r="D36" s="99">
        <f>Dat_01!C81</f>
        <v>14.263999999999999</v>
      </c>
      <c r="E36" s="99">
        <f>Dat_01!D81</f>
        <v>10.164</v>
      </c>
      <c r="F36" s="99">
        <f>Dat_01!H81</f>
        <v>5.5424736842</v>
      </c>
      <c r="G36" s="99">
        <f>Dat_01!G81</f>
        <v>14.436578947399999</v>
      </c>
      <c r="H36" s="99">
        <f>Dat_01!E81</f>
        <v>13.231999999999999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31/12/2022</v>
      </c>
      <c r="C37" s="99">
        <f>Dat_01!B82</f>
        <v>18.977</v>
      </c>
      <c r="D37" s="99">
        <f>Dat_01!C82</f>
        <v>13.754</v>
      </c>
      <c r="E37" s="99">
        <f>Dat_01!D82</f>
        <v>8.5310000000000006</v>
      </c>
      <c r="F37" s="99">
        <f>Dat_01!H82</f>
        <v>5.3985789473999999</v>
      </c>
      <c r="G37" s="99">
        <f>Dat_01!G82</f>
        <v>14.0411052632</v>
      </c>
      <c r="H37" s="99">
        <f>Dat_01!E82</f>
        <v>12.371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15.863677419354838</v>
      </c>
      <c r="D38" s="101">
        <f>AVERAGE(D7:D37)</f>
        <v>12.133741935483876</v>
      </c>
      <c r="E38" s="101">
        <f t="shared" ref="E38:F38" si="0">AVERAGE(E7:E37)</f>
        <v>8.4037096774193536</v>
      </c>
      <c r="F38" s="101">
        <f t="shared" si="0"/>
        <v>5.7179202037290304</v>
      </c>
      <c r="G38" s="101">
        <f>AVERAGE(G7:G37)</f>
        <v>13.858497453312902</v>
      </c>
      <c r="H38" s="101">
        <f>AVERAGE(H7:H37)</f>
        <v>11.113999999999995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22753.55772759</v>
      </c>
    </row>
    <row r="48" spans="1:16" ht="11.25" customHeight="1">
      <c r="A48" s="103" t="s">
        <v>92</v>
      </c>
      <c r="B48" s="98">
        <v>42794</v>
      </c>
      <c r="C48" s="104">
        <f>Dat_01!B100</f>
        <v>19213.729911914001</v>
      </c>
    </row>
    <row r="49" spans="1:3" ht="11.25" customHeight="1">
      <c r="A49" s="103" t="s">
        <v>93</v>
      </c>
      <c r="B49" s="98">
        <v>42825</v>
      </c>
      <c r="C49" s="104">
        <f>Dat_01!B101</f>
        <v>20740.701549640002</v>
      </c>
    </row>
    <row r="50" spans="1:3" ht="11.25" customHeight="1">
      <c r="A50" s="103" t="s">
        <v>94</v>
      </c>
      <c r="B50" s="98">
        <v>42855</v>
      </c>
      <c r="C50" s="104">
        <f>Dat_01!B102</f>
        <v>18915.393726295999</v>
      </c>
    </row>
    <row r="51" spans="1:3" ht="11.25" customHeight="1">
      <c r="A51" s="103" t="s">
        <v>87</v>
      </c>
      <c r="B51" s="98">
        <v>42886</v>
      </c>
      <c r="C51" s="104">
        <f>Dat_01!B103</f>
        <v>19296.112398976002</v>
      </c>
    </row>
    <row r="52" spans="1:3" ht="11.25" customHeight="1">
      <c r="A52" s="103" t="s">
        <v>94</v>
      </c>
      <c r="B52" s="98">
        <v>42916</v>
      </c>
      <c r="C52" s="104">
        <f>Dat_01!B104</f>
        <v>19598.383325727998</v>
      </c>
    </row>
    <row r="53" spans="1:3" ht="11.25" customHeight="1">
      <c r="A53" s="103" t="s">
        <v>86</v>
      </c>
      <c r="B53" s="98">
        <v>42947</v>
      </c>
      <c r="C53" s="104">
        <f>Dat_01!B105</f>
        <v>21581.642629954</v>
      </c>
    </row>
    <row r="54" spans="1:3" ht="11.25" customHeight="1">
      <c r="A54" s="103" t="s">
        <v>86</v>
      </c>
      <c r="B54" s="98">
        <v>42978</v>
      </c>
      <c r="C54" s="104">
        <f>Dat_01!B106</f>
        <v>20660.576296340001</v>
      </c>
    </row>
    <row r="55" spans="1:3" ht="11.25" customHeight="1">
      <c r="A55" s="103" t="s">
        <v>87</v>
      </c>
      <c r="B55" s="98">
        <v>43008</v>
      </c>
      <c r="C55" s="104">
        <f>Dat_01!B107</f>
        <v>19669.459694279001</v>
      </c>
    </row>
    <row r="56" spans="1:3" ht="11.25" customHeight="1">
      <c r="A56" s="103" t="s">
        <v>88</v>
      </c>
      <c r="B56" s="98">
        <v>43039</v>
      </c>
      <c r="C56" s="104">
        <f>Dat_01!B108</f>
        <v>18985.552829442</v>
      </c>
    </row>
    <row r="57" spans="1:3" ht="11.25" customHeight="1">
      <c r="A57" s="103" t="s">
        <v>89</v>
      </c>
      <c r="B57" s="98">
        <v>43069</v>
      </c>
      <c r="C57" s="104">
        <f>Dat_01!B109</f>
        <v>20289.534024413999</v>
      </c>
    </row>
    <row r="58" spans="1:3" ht="11.25" customHeight="1">
      <c r="A58" s="103" t="s">
        <v>90</v>
      </c>
      <c r="B58" s="98">
        <v>43100</v>
      </c>
      <c r="C58" s="104">
        <f>Dat_01!B110</f>
        <v>20841.076042528999</v>
      </c>
    </row>
    <row r="59" spans="1:3" ht="11.25" customHeight="1">
      <c r="A59" s="103" t="s">
        <v>91</v>
      </c>
      <c r="B59" s="98">
        <v>43131</v>
      </c>
      <c r="C59" s="104">
        <f>Dat_01!B111</f>
        <v>21516.771039136001</v>
      </c>
    </row>
    <row r="60" spans="1:3" ht="11.25" customHeight="1">
      <c r="A60" s="103" t="s">
        <v>92</v>
      </c>
      <c r="B60" s="98">
        <v>43159</v>
      </c>
      <c r="C60" s="104">
        <f>Dat_01!B112</f>
        <v>19090.950745144</v>
      </c>
    </row>
    <row r="61" spans="1:3" ht="11.25" customHeight="1">
      <c r="A61" s="103" t="s">
        <v>93</v>
      </c>
      <c r="B61" s="98">
        <v>43190</v>
      </c>
      <c r="C61" s="104">
        <f>Dat_01!B113</f>
        <v>20280.024897750001</v>
      </c>
    </row>
    <row r="62" spans="1:3" ht="11.25" customHeight="1">
      <c r="A62" s="103" t="s">
        <v>94</v>
      </c>
      <c r="B62" s="98">
        <v>43220</v>
      </c>
      <c r="C62" s="104">
        <f>Dat_01!B114</f>
        <v>18427.775582888</v>
      </c>
    </row>
    <row r="63" spans="1:3" ht="11.25" customHeight="1">
      <c r="A63" s="103" t="s">
        <v>87</v>
      </c>
      <c r="B63" s="98">
        <v>43251</v>
      </c>
      <c r="C63" s="104">
        <f>Dat_01!B115</f>
        <v>19122.921172549999</v>
      </c>
    </row>
    <row r="64" spans="1:3" ht="11.25" customHeight="1">
      <c r="A64" s="103" t="s">
        <v>94</v>
      </c>
      <c r="B64" s="98">
        <v>43281</v>
      </c>
      <c r="C64" s="104">
        <f>Dat_01!B116</f>
        <v>20015.585046946999</v>
      </c>
    </row>
    <row r="65" spans="1:4" ht="11.25" customHeight="1">
      <c r="A65" s="103" t="s">
        <v>86</v>
      </c>
      <c r="B65" s="98">
        <v>43312</v>
      </c>
      <c r="C65" s="104">
        <f>Dat_01!B117</f>
        <v>22127.549007079</v>
      </c>
    </row>
    <row r="66" spans="1:4" ht="11.25" customHeight="1">
      <c r="A66" s="103" t="s">
        <v>86</v>
      </c>
      <c r="B66" s="105">
        <v>43343</v>
      </c>
      <c r="C66" s="106">
        <f>Dat_01!B118</f>
        <v>20487.208205894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01/12/2022</v>
      </c>
      <c r="C70" s="104">
        <f>Dat_01!B129</f>
        <v>33879.160000000003</v>
      </c>
      <c r="D70" s="104">
        <f>Dat_01!D129</f>
        <v>691.24834432</v>
      </c>
    </row>
    <row r="71" spans="1:4" ht="11.25" customHeight="1">
      <c r="A71" s="92">
        <v>2</v>
      </c>
      <c r="B71" s="98" t="str">
        <f>Dat_01!A130</f>
        <v>02/12/2022</v>
      </c>
      <c r="C71" s="104">
        <f>Dat_01!B130</f>
        <v>32949.735000000001</v>
      </c>
      <c r="D71" s="104">
        <f>Dat_01!D130</f>
        <v>692.27613125599999</v>
      </c>
    </row>
    <row r="72" spans="1:4" ht="11.25" customHeight="1">
      <c r="A72" s="92">
        <v>3</v>
      </c>
      <c r="B72" s="98" t="str">
        <f>Dat_01!A131</f>
        <v>03/12/2022</v>
      </c>
      <c r="C72" s="104">
        <f>Dat_01!B131</f>
        <v>29611.66</v>
      </c>
      <c r="D72" s="104">
        <f>Dat_01!D131</f>
        <v>622.78235640000003</v>
      </c>
    </row>
    <row r="73" spans="1:4" ht="11.25" customHeight="1">
      <c r="A73" s="92">
        <v>4</v>
      </c>
      <c r="B73" s="98" t="str">
        <f>Dat_01!A132</f>
        <v>04/12/2022</v>
      </c>
      <c r="C73" s="104">
        <f>Dat_01!B132</f>
        <v>29044.571</v>
      </c>
      <c r="D73" s="104">
        <f>Dat_01!D132</f>
        <v>580.80993283999999</v>
      </c>
    </row>
    <row r="74" spans="1:4" ht="11.25" customHeight="1">
      <c r="A74" s="92">
        <v>5</v>
      </c>
      <c r="B74" s="98" t="str">
        <f>Dat_01!A133</f>
        <v>05/12/2022</v>
      </c>
      <c r="C74" s="104">
        <f>Dat_01!B133</f>
        <v>32187.532999999999</v>
      </c>
      <c r="D74" s="104">
        <f>Dat_01!D133</f>
        <v>669.55426336000005</v>
      </c>
    </row>
    <row r="75" spans="1:4" ht="11.25" customHeight="1">
      <c r="A75" s="92">
        <v>6</v>
      </c>
      <c r="B75" s="98" t="str">
        <f>Dat_01!A134</f>
        <v>06/12/2022</v>
      </c>
      <c r="C75" s="104">
        <f>Dat_01!B134</f>
        <v>29282.328000000001</v>
      </c>
      <c r="D75" s="104">
        <f>Dat_01!D134</f>
        <v>609.24676267999996</v>
      </c>
    </row>
    <row r="76" spans="1:4" ht="11.25" customHeight="1">
      <c r="A76" s="92">
        <v>7</v>
      </c>
      <c r="B76" s="98" t="str">
        <f>Dat_01!A135</f>
        <v>07/12/2022</v>
      </c>
      <c r="C76" s="104">
        <f>Dat_01!B135</f>
        <v>31310.144</v>
      </c>
      <c r="D76" s="104">
        <f>Dat_01!D135</f>
        <v>655.34456032000003</v>
      </c>
    </row>
    <row r="77" spans="1:4" ht="11.25" customHeight="1">
      <c r="A77" s="92">
        <v>8</v>
      </c>
      <c r="B77" s="98" t="str">
        <f>Dat_01!A136</f>
        <v>08/12/2022</v>
      </c>
      <c r="C77" s="104">
        <f>Dat_01!B136</f>
        <v>28629.323799999998</v>
      </c>
      <c r="D77" s="104">
        <f>Dat_01!D136</f>
        <v>596.35265672000003</v>
      </c>
    </row>
    <row r="78" spans="1:4" ht="11.25" customHeight="1">
      <c r="A78" s="92">
        <v>9</v>
      </c>
      <c r="B78" s="98" t="str">
        <f>Dat_01!A137</f>
        <v>09/12/2022</v>
      </c>
      <c r="C78" s="104">
        <f>Dat_01!B137</f>
        <v>30424.3</v>
      </c>
      <c r="D78" s="104">
        <f>Dat_01!D137</f>
        <v>633.42311352800004</v>
      </c>
    </row>
    <row r="79" spans="1:4" ht="11.25" customHeight="1">
      <c r="A79" s="92">
        <v>10</v>
      </c>
      <c r="B79" s="98" t="str">
        <f>Dat_01!A138</f>
        <v>10/12/2022</v>
      </c>
      <c r="C79" s="104">
        <f>Dat_01!B138</f>
        <v>28296.355</v>
      </c>
      <c r="D79" s="104">
        <f>Dat_01!D138</f>
        <v>586.33328065600006</v>
      </c>
    </row>
    <row r="80" spans="1:4" ht="11.25" customHeight="1">
      <c r="A80" s="92">
        <v>11</v>
      </c>
      <c r="B80" s="98" t="str">
        <f>Dat_01!A139</f>
        <v>11/12/2022</v>
      </c>
      <c r="C80" s="104">
        <f>Dat_01!B139</f>
        <v>28581.876</v>
      </c>
      <c r="D80" s="104">
        <f>Dat_01!D139</f>
        <v>570.696306048</v>
      </c>
    </row>
    <row r="81" spans="1:4" ht="11.25" customHeight="1">
      <c r="A81" s="92">
        <v>12</v>
      </c>
      <c r="B81" s="98" t="str">
        <f>Dat_01!A140</f>
        <v>12/12/2022</v>
      </c>
      <c r="C81" s="104">
        <f>Dat_01!B140</f>
        <v>33739.387351999998</v>
      </c>
      <c r="D81" s="104">
        <f>Dat_01!D140</f>
        <v>689.28826322400005</v>
      </c>
    </row>
    <row r="82" spans="1:4" ht="11.25" customHeight="1">
      <c r="A82" s="92">
        <v>13</v>
      </c>
      <c r="B82" s="98" t="str">
        <f>Dat_01!A141</f>
        <v>13/12/2022</v>
      </c>
      <c r="C82" s="104">
        <f>Dat_01!B141</f>
        <v>33281.762000000002</v>
      </c>
      <c r="D82" s="104">
        <f>Dat_01!D141</f>
        <v>694.62153054400005</v>
      </c>
    </row>
    <row r="83" spans="1:4" ht="11.25" customHeight="1">
      <c r="A83" s="92">
        <v>14</v>
      </c>
      <c r="B83" s="98" t="str">
        <f>Dat_01!A142</f>
        <v>14/12/2022</v>
      </c>
      <c r="C83" s="104">
        <f>Dat_01!B142</f>
        <v>32861.722527999998</v>
      </c>
      <c r="D83" s="104">
        <f>Dat_01!D142</f>
        <v>678.88842379200003</v>
      </c>
    </row>
    <row r="84" spans="1:4" ht="11.25" customHeight="1">
      <c r="A84" s="92">
        <v>15</v>
      </c>
      <c r="B84" s="98" t="str">
        <f>Dat_01!A143</f>
        <v>15/12/2022</v>
      </c>
      <c r="C84" s="104">
        <f>Dat_01!B143</f>
        <v>32421.145</v>
      </c>
      <c r="D84" s="104">
        <f>Dat_01!D143</f>
        <v>673.62668232800002</v>
      </c>
    </row>
    <row r="85" spans="1:4" ht="11.25" customHeight="1">
      <c r="A85" s="92">
        <v>16</v>
      </c>
      <c r="B85" s="98" t="str">
        <f>Dat_01!A144</f>
        <v>16/12/2022</v>
      </c>
      <c r="C85" s="104">
        <f>Dat_01!B144</f>
        <v>31760.83</v>
      </c>
      <c r="D85" s="104">
        <f>Dat_01!D144</f>
        <v>675.23177108000004</v>
      </c>
    </row>
    <row r="86" spans="1:4" ht="11.25" customHeight="1">
      <c r="A86" s="92">
        <v>17</v>
      </c>
      <c r="B86" s="98" t="str">
        <f>Dat_01!A145</f>
        <v>17/12/2022</v>
      </c>
      <c r="C86" s="104">
        <f>Dat_01!B145</f>
        <v>28159.328000000001</v>
      </c>
      <c r="D86" s="104">
        <f>Dat_01!D145</f>
        <v>592.53798152000002</v>
      </c>
    </row>
    <row r="87" spans="1:4" ht="11.25" customHeight="1">
      <c r="A87" s="92">
        <v>18</v>
      </c>
      <c r="B87" s="98" t="str">
        <f>Dat_01!A146</f>
        <v>18/12/2022</v>
      </c>
      <c r="C87" s="104">
        <f>Dat_01!B146</f>
        <v>28309.010999999999</v>
      </c>
      <c r="D87" s="104">
        <f>Dat_01!D146</f>
        <v>554.73158760800004</v>
      </c>
    </row>
    <row r="88" spans="1:4" ht="11.25" customHeight="1">
      <c r="A88" s="92">
        <v>19</v>
      </c>
      <c r="B88" s="98" t="str">
        <f>Dat_01!A147</f>
        <v>19/12/2022</v>
      </c>
      <c r="C88" s="104">
        <f>Dat_01!B147</f>
        <v>33523.957000000002</v>
      </c>
      <c r="D88" s="104">
        <f>Dat_01!D147</f>
        <v>670.26805786399996</v>
      </c>
    </row>
    <row r="89" spans="1:4" ht="11.25" customHeight="1">
      <c r="A89" s="92">
        <v>20</v>
      </c>
      <c r="B89" s="98" t="str">
        <f>Dat_01!A148</f>
        <v>20/12/2022</v>
      </c>
      <c r="C89" s="104">
        <f>Dat_01!B148</f>
        <v>33198.389000000003</v>
      </c>
      <c r="D89" s="104">
        <f>Dat_01!D148</f>
        <v>684.73305619999996</v>
      </c>
    </row>
    <row r="90" spans="1:4" ht="11.25" customHeight="1">
      <c r="A90" s="92">
        <v>21</v>
      </c>
      <c r="B90" s="98" t="str">
        <f>Dat_01!A149</f>
        <v>21/12/2022</v>
      </c>
      <c r="C90" s="104">
        <f>Dat_01!B149</f>
        <v>32207.528999999999</v>
      </c>
      <c r="D90" s="104">
        <f>Dat_01!D149</f>
        <v>672.06473154399998</v>
      </c>
    </row>
    <row r="91" spans="1:4" ht="11.25" customHeight="1">
      <c r="A91" s="92">
        <v>22</v>
      </c>
      <c r="B91" s="98" t="str">
        <f>Dat_01!A150</f>
        <v>22/12/2022</v>
      </c>
      <c r="C91" s="104">
        <f>Dat_01!B150</f>
        <v>31271.64</v>
      </c>
      <c r="D91" s="104">
        <f>Dat_01!D150</f>
        <v>655.7679938</v>
      </c>
    </row>
    <row r="92" spans="1:4" ht="11.25" customHeight="1">
      <c r="A92" s="92">
        <v>23</v>
      </c>
      <c r="B92" s="98" t="str">
        <f>Dat_01!A151</f>
        <v>23/12/2022</v>
      </c>
      <c r="C92" s="104">
        <f>Dat_01!B151</f>
        <v>28817.728999999999</v>
      </c>
      <c r="D92" s="104">
        <f>Dat_01!D151</f>
        <v>618.79907054399996</v>
      </c>
    </row>
    <row r="93" spans="1:4" ht="11.25" customHeight="1">
      <c r="A93" s="92">
        <v>24</v>
      </c>
      <c r="B93" s="98" t="str">
        <f>Dat_01!A152</f>
        <v>24/12/2022</v>
      </c>
      <c r="C93" s="104">
        <f>Dat_01!B152</f>
        <v>25713.214</v>
      </c>
      <c r="D93" s="104">
        <f>Dat_01!D152</f>
        <v>523.89488768000001</v>
      </c>
    </row>
    <row r="94" spans="1:4" ht="11.25" customHeight="1">
      <c r="A94" s="92">
        <v>25</v>
      </c>
      <c r="B94" s="98" t="str">
        <f>Dat_01!A153</f>
        <v>25/12/2022</v>
      </c>
      <c r="C94" s="104">
        <f>Dat_01!B153</f>
        <v>23004.583999999999</v>
      </c>
      <c r="D94" s="104">
        <f>Dat_01!D153</f>
        <v>455.331900088</v>
      </c>
    </row>
    <row r="95" spans="1:4" ht="11.25" customHeight="1">
      <c r="A95" s="92">
        <v>26</v>
      </c>
      <c r="B95" s="98" t="str">
        <f>Dat_01!A154</f>
        <v>26/12/2022</v>
      </c>
      <c r="C95" s="104">
        <f>Dat_01!B154</f>
        <v>25348.341</v>
      </c>
      <c r="D95" s="104">
        <f>Dat_01!D154</f>
        <v>496.58191185599998</v>
      </c>
    </row>
    <row r="96" spans="1:4" ht="11.25" customHeight="1">
      <c r="A96" s="92">
        <v>27</v>
      </c>
      <c r="B96" s="98" t="str">
        <f>Dat_01!A155</f>
        <v>27/12/2022</v>
      </c>
      <c r="C96" s="104">
        <f>Dat_01!B155</f>
        <v>28542.769</v>
      </c>
      <c r="D96" s="104">
        <f>Dat_01!D155</f>
        <v>572.83066045600003</v>
      </c>
    </row>
    <row r="97" spans="1:9" ht="11.25" customHeight="1">
      <c r="A97" s="92">
        <v>28</v>
      </c>
      <c r="B97" s="98" t="str">
        <f>Dat_01!A156</f>
        <v>28/12/2022</v>
      </c>
      <c r="C97" s="104">
        <f>Dat_01!B156</f>
        <v>29070.433000000001</v>
      </c>
      <c r="D97" s="104">
        <f>Dat_01!D156</f>
        <v>589.27549739200003</v>
      </c>
    </row>
    <row r="98" spans="1:9" ht="11.25" customHeight="1">
      <c r="A98" s="92">
        <v>29</v>
      </c>
      <c r="B98" s="98" t="str">
        <f>Dat_01!A157</f>
        <v>29/12/2022</v>
      </c>
      <c r="C98" s="104">
        <f>Dat_01!B157</f>
        <v>29260.136999999999</v>
      </c>
      <c r="D98" s="104">
        <f>Dat_01!D157</f>
        <v>596.76864222400002</v>
      </c>
    </row>
    <row r="99" spans="1:9" ht="11.25" customHeight="1">
      <c r="A99" s="92">
        <v>30</v>
      </c>
      <c r="B99" s="98" t="str">
        <f>Dat_01!A158</f>
        <v>30/12/2022</v>
      </c>
      <c r="C99" s="104">
        <f>Dat_01!B158</f>
        <v>27832.292775999998</v>
      </c>
      <c r="D99" s="104">
        <f>Dat_01!D158</f>
        <v>583.28251852799997</v>
      </c>
    </row>
    <row r="100" spans="1:9" ht="11.25" customHeight="1">
      <c r="A100" s="92">
        <v>31</v>
      </c>
      <c r="B100" s="98" t="str">
        <f>Dat_01!A159</f>
        <v>31/12/2022</v>
      </c>
      <c r="C100" s="104">
        <f>Dat_01!B159</f>
        <v>26579.351999999999</v>
      </c>
      <c r="D100" s="104">
        <f>Dat_01!D159</f>
        <v>520.29541679199997</v>
      </c>
    </row>
    <row r="101" spans="1:9" ht="11.25" customHeight="1">
      <c r="A101" s="92"/>
      <c r="B101" s="100" t="s">
        <v>96</v>
      </c>
      <c r="C101" s="107">
        <f>MAX(C70:C100)</f>
        <v>33879.160000000003</v>
      </c>
      <c r="D101" s="107">
        <f>MAX(D70:D100)</f>
        <v>694.62153054400005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38284</v>
      </c>
      <c r="D108" s="110">
        <f>Dat_01!B174</f>
        <v>37926</v>
      </c>
      <c r="E108" s="110"/>
      <c r="F108" s="111" t="str">
        <f>Dat_01!D186</f>
        <v>14 julio (14:19 h)</v>
      </c>
      <c r="G108" s="111" t="str">
        <f>Dat_01!E186</f>
        <v>19 enero (20:10 h)</v>
      </c>
    </row>
    <row r="109" spans="1:9" ht="11.25" customHeight="1">
      <c r="B109" s="112" t="str">
        <f>Dat_01!A187</f>
        <v>dic-22</v>
      </c>
      <c r="C109" s="113">
        <f>Dat_01!B166</f>
        <v>34346</v>
      </c>
      <c r="D109" s="113"/>
      <c r="E109" s="113"/>
      <c r="F109" s="114" t="str">
        <f>Dat_01!D187</f>
        <v/>
      </c>
      <c r="G109" s="114" t="str">
        <f>Dat_01!E187</f>
        <v>12 diciembre (20:49 h)</v>
      </c>
      <c r="H109" s="128">
        <f>Dat_01!D166</f>
        <v>37171</v>
      </c>
      <c r="I109" s="130">
        <f>(C109/H109-1)*100</f>
        <v>-7.600010761077181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D</v>
      </c>
      <c r="B113" s="98" t="str">
        <f>Dat_01!A33</f>
        <v>Diciembre 2021</v>
      </c>
      <c r="C113" s="99">
        <f>Dat_01!C33*100</f>
        <v>-2.165</v>
      </c>
      <c r="D113" s="99">
        <f>Dat_01!D33*100</f>
        <v>0.90799999999999992</v>
      </c>
      <c r="E113" s="99">
        <f>Dat_01!E33*100</f>
        <v>-1.4510000000000001</v>
      </c>
      <c r="F113" s="99">
        <f>Dat_01!F33*100</f>
        <v>-1.6219999999999999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E</v>
      </c>
      <c r="B114" s="98" t="str">
        <f>Dat_01!A34</f>
        <v>Enero 2022</v>
      </c>
      <c r="C114" s="99">
        <f>Dat_01!C34*100</f>
        <v>-5.4359999999999999</v>
      </c>
      <c r="D114" s="99">
        <f>Dat_01!D34*100</f>
        <v>0.66499999999999992</v>
      </c>
      <c r="E114" s="99">
        <f>Dat_01!E34*100</f>
        <v>-2.6</v>
      </c>
      <c r="F114" s="99">
        <f>Dat_01!F34*100</f>
        <v>-3.5009999999999999</v>
      </c>
    </row>
    <row r="115" spans="1:6" ht="11.25" customHeight="1">
      <c r="A115" s="103" t="str">
        <f t="shared" si="1"/>
        <v>F</v>
      </c>
      <c r="B115" s="98" t="str">
        <f>Dat_01!A35</f>
        <v>Febrero 2022</v>
      </c>
      <c r="C115" s="99">
        <f>Dat_01!C35*100</f>
        <v>-0.63900000000000001</v>
      </c>
      <c r="D115" s="99">
        <f>Dat_01!D35*100</f>
        <v>-8.8000000000000009E-2</v>
      </c>
      <c r="E115" s="99">
        <f>Dat_01!E35*100</f>
        <v>-0.44900000000000001</v>
      </c>
      <c r="F115" s="99">
        <f>Dat_01!F35*100</f>
        <v>-0.10200000000000001</v>
      </c>
    </row>
    <row r="116" spans="1:6" ht="11.25" customHeight="1">
      <c r="A116" s="103" t="str">
        <f t="shared" si="1"/>
        <v>M</v>
      </c>
      <c r="B116" s="98" t="str">
        <f>Dat_01!A36</f>
        <v>Marzo 2022</v>
      </c>
      <c r="C116" s="99">
        <f>Dat_01!C36*100</f>
        <v>-2.2210000000000001</v>
      </c>
      <c r="D116" s="99">
        <f>Dat_01!D36*100</f>
        <v>0.65</v>
      </c>
      <c r="E116" s="99">
        <f>Dat_01!E36*100</f>
        <v>1.276</v>
      </c>
      <c r="F116" s="99">
        <f>Dat_01!F36*100</f>
        <v>-4.1470000000000002</v>
      </c>
    </row>
    <row r="117" spans="1:6" ht="11.25" customHeight="1">
      <c r="A117" s="103" t="str">
        <f t="shared" si="1"/>
        <v>A</v>
      </c>
      <c r="B117" s="98" t="str">
        <f>Dat_01!A37</f>
        <v>Abril 2022</v>
      </c>
      <c r="C117" s="99">
        <f>Dat_01!C37*100</f>
        <v>-2.5780000000000003</v>
      </c>
      <c r="D117" s="99">
        <f>Dat_01!D37*100</f>
        <v>-0.57499999999999996</v>
      </c>
      <c r="E117" s="99">
        <f>Dat_01!E37*100</f>
        <v>1.286</v>
      </c>
      <c r="F117" s="99">
        <f>Dat_01!F37*100</f>
        <v>-3.2890000000000001</v>
      </c>
    </row>
    <row r="118" spans="1:6" ht="11.25" customHeight="1">
      <c r="A118" s="103" t="str">
        <f t="shared" si="1"/>
        <v>M</v>
      </c>
      <c r="B118" s="98" t="str">
        <f>Dat_01!A38</f>
        <v>Mayo 2022</v>
      </c>
      <c r="C118" s="99">
        <f>Dat_01!C38*100</f>
        <v>-0.89800000000000002</v>
      </c>
      <c r="D118" s="99">
        <f>Dat_01!D38*100</f>
        <v>0.53900000000000003</v>
      </c>
      <c r="E118" s="99">
        <f>Dat_01!E38*100</f>
        <v>2.085</v>
      </c>
      <c r="F118" s="99">
        <f>Dat_01!F38*100</f>
        <v>-3.5220000000000002</v>
      </c>
    </row>
    <row r="119" spans="1:6" ht="11.25" customHeight="1">
      <c r="A119" s="103" t="str">
        <f t="shared" si="1"/>
        <v>J</v>
      </c>
      <c r="B119" s="98" t="str">
        <f>Dat_01!A39</f>
        <v>Junio 2022</v>
      </c>
      <c r="C119" s="99">
        <f>Dat_01!C39*100</f>
        <v>2.129</v>
      </c>
      <c r="D119" s="99">
        <f>Dat_01!D39*100</f>
        <v>-0.128</v>
      </c>
      <c r="E119" s="99">
        <f>Dat_01!E39*100</f>
        <v>2.7189999999999999</v>
      </c>
      <c r="F119" s="99">
        <f>Dat_01!F39*100</f>
        <v>-0.46200000000000002</v>
      </c>
    </row>
    <row r="120" spans="1:6" ht="11.25" customHeight="1">
      <c r="A120" s="103" t="str">
        <f t="shared" si="1"/>
        <v>J</v>
      </c>
      <c r="B120" s="98" t="str">
        <f>Dat_01!A40</f>
        <v>Julio 2022</v>
      </c>
      <c r="C120" s="99">
        <f>Dat_01!C40*100</f>
        <v>2.5289999999999999</v>
      </c>
      <c r="D120" s="99">
        <f>Dat_01!D40*100</f>
        <v>-0.89200000000000013</v>
      </c>
      <c r="E120" s="99">
        <f>Dat_01!E40*100</f>
        <v>4.266</v>
      </c>
      <c r="F120" s="99">
        <f>Dat_01!F40*100</f>
        <v>-0.84499999999999997</v>
      </c>
    </row>
    <row r="121" spans="1:6" ht="11.25" customHeight="1">
      <c r="A121" s="103" t="str">
        <f t="shared" si="1"/>
        <v>A</v>
      </c>
      <c r="B121" s="98" t="str">
        <f>Dat_01!A41</f>
        <v>Agosto 2022</v>
      </c>
      <c r="C121" s="99">
        <f>Dat_01!C41*100</f>
        <v>-0.83899999999999997</v>
      </c>
      <c r="D121" s="99">
        <f>Dat_01!D41*100</f>
        <v>0.438</v>
      </c>
      <c r="E121" s="99">
        <f>Dat_01!E41*100</f>
        <v>2.2200000000000002</v>
      </c>
      <c r="F121" s="99">
        <f>Dat_01!F41*100</f>
        <v>-3.4969999999999999</v>
      </c>
    </row>
    <row r="122" spans="1:6" ht="11.25" customHeight="1">
      <c r="A122" s="103" t="str">
        <f t="shared" si="1"/>
        <v>S</v>
      </c>
      <c r="B122" s="98" t="str">
        <f>Dat_01!A42</f>
        <v>Septiembre 2022</v>
      </c>
      <c r="C122" s="99">
        <f>Dat_01!C42*100</f>
        <v>-3.6459999999999999</v>
      </c>
      <c r="D122" s="99">
        <f>Dat_01!D42*100</f>
        <v>-3.4999999999999996E-2</v>
      </c>
      <c r="E122" s="99">
        <f>Dat_01!E42*100</f>
        <v>0.95899999999999996</v>
      </c>
      <c r="F122" s="99">
        <f>Dat_01!F42*100</f>
        <v>-4.5699999999999994</v>
      </c>
    </row>
    <row r="123" spans="1:6" ht="11.25" customHeight="1">
      <c r="A123" s="103" t="str">
        <f t="shared" si="1"/>
        <v>O</v>
      </c>
      <c r="B123" s="98" t="str">
        <f>Dat_01!A43</f>
        <v>Octubre 2022</v>
      </c>
      <c r="C123" s="99">
        <f>Dat_01!C43*100</f>
        <v>-4.7239999999999993</v>
      </c>
      <c r="D123" s="99">
        <f>Dat_01!D43*100</f>
        <v>0.27399999999999997</v>
      </c>
      <c r="E123" s="99">
        <f>Dat_01!E43*100</f>
        <v>1.421</v>
      </c>
      <c r="F123" s="99">
        <f>Dat_01!F43*100</f>
        <v>-6.4189999999999996</v>
      </c>
    </row>
    <row r="124" spans="1:6" ht="11.25" customHeight="1">
      <c r="A124" s="103" t="str">
        <f t="shared" si="1"/>
        <v>N</v>
      </c>
      <c r="B124" s="98" t="str">
        <f>Dat_01!A44</f>
        <v>Noviembre 2022</v>
      </c>
      <c r="C124" s="99">
        <f>Dat_01!C44*100</f>
        <v>-10.091999999999999</v>
      </c>
      <c r="D124" s="99">
        <f>Dat_01!D44*100</f>
        <v>0.21199999999999999</v>
      </c>
      <c r="E124" s="99">
        <f>Dat_01!E44*100</f>
        <v>-2.5700000000000003</v>
      </c>
      <c r="F124" s="99">
        <f>Dat_01!F44*100</f>
        <v>-7.7340000000000009</v>
      </c>
    </row>
    <row r="125" spans="1:6" ht="11.25" customHeight="1">
      <c r="A125" s="103" t="str">
        <f t="shared" si="1"/>
        <v>D</v>
      </c>
      <c r="B125" s="105" t="str">
        <f>Dat_01!A45</f>
        <v>Diciembre 2022</v>
      </c>
      <c r="C125" s="116">
        <f>Dat_01!C45*100</f>
        <v>-8.32</v>
      </c>
      <c r="D125" s="116">
        <f>Dat_01!D45*100</f>
        <v>0.29899999999999999</v>
      </c>
      <c r="E125" s="116">
        <f>Dat_01!E45*100</f>
        <v>-0.77100000000000002</v>
      </c>
      <c r="F125" s="116">
        <f>Dat_01!F45*100</f>
        <v>-7.847999999999999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39" zoomScale="90" zoomScaleNormal="90" workbookViewId="0">
      <selection activeCell="F195" sqref="F195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167</v>
      </c>
      <c r="B2" s="53" t="s">
        <v>168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diciembre</v>
      </c>
    </row>
    <row r="4" spans="1:10">
      <c r="A4" s="51" t="s">
        <v>52</v>
      </c>
      <c r="B4" s="140" t="s">
        <v>167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2744519.1648039999</v>
      </c>
      <c r="C8" s="85">
        <v>2536648.3079840001</v>
      </c>
      <c r="D8" s="131">
        <v>8.1947054399999997E-2</v>
      </c>
      <c r="E8" s="85">
        <v>17859608.267069001</v>
      </c>
      <c r="F8" s="85">
        <v>29622965.713916</v>
      </c>
      <c r="G8" s="131">
        <v>-0.3971026251</v>
      </c>
      <c r="H8" s="85">
        <v>17859608.267069001</v>
      </c>
      <c r="I8" s="85">
        <v>29622965.713916</v>
      </c>
      <c r="J8" s="131">
        <v>-0.3971026251</v>
      </c>
    </row>
    <row r="9" spans="1:10">
      <c r="A9" s="53" t="s">
        <v>32</v>
      </c>
      <c r="B9" s="85">
        <v>485359.06038799998</v>
      </c>
      <c r="C9" s="85">
        <v>269908.82835999998</v>
      </c>
      <c r="D9" s="131">
        <v>0.798233364</v>
      </c>
      <c r="E9" s="85">
        <v>3775566.9139729999</v>
      </c>
      <c r="F9" s="85">
        <v>2649324.2579160002</v>
      </c>
      <c r="G9" s="131">
        <v>0.42510562940000002</v>
      </c>
      <c r="H9" s="85">
        <v>3775566.9139729999</v>
      </c>
      <c r="I9" s="85">
        <v>2649324.2579160002</v>
      </c>
      <c r="J9" s="131">
        <v>0.42510562940000002</v>
      </c>
    </row>
    <row r="10" spans="1:10">
      <c r="A10" s="53" t="s">
        <v>33</v>
      </c>
      <c r="B10" s="85">
        <v>5161212.4510000004</v>
      </c>
      <c r="C10" s="85">
        <v>3922833.452</v>
      </c>
      <c r="D10" s="131">
        <v>0.31568482679999998</v>
      </c>
      <c r="E10" s="85">
        <v>55983500.262999997</v>
      </c>
      <c r="F10" s="85">
        <v>54041019.730999999</v>
      </c>
      <c r="G10" s="131">
        <v>3.5944557299999999E-2</v>
      </c>
      <c r="H10" s="85">
        <v>55983500.262999997</v>
      </c>
      <c r="I10" s="85">
        <v>54041019.730999999</v>
      </c>
      <c r="J10" s="131">
        <v>3.5944557299999999E-2</v>
      </c>
    </row>
    <row r="11" spans="1:10">
      <c r="A11" s="53" t="s">
        <v>34</v>
      </c>
      <c r="B11" s="85">
        <v>694299.77599999995</v>
      </c>
      <c r="C11" s="85">
        <v>720540.62199999997</v>
      </c>
      <c r="D11" s="131">
        <v>-3.6418274299999998E-2</v>
      </c>
      <c r="E11" s="85">
        <v>7686552.7999999998</v>
      </c>
      <c r="F11" s="85">
        <v>4938545.3789999997</v>
      </c>
      <c r="G11" s="131">
        <v>0.55644065409999999</v>
      </c>
      <c r="H11" s="85">
        <v>7686552.7999999998</v>
      </c>
      <c r="I11" s="85">
        <v>4938545.3789999997</v>
      </c>
      <c r="J11" s="131">
        <v>0.55644065409999999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-1E-3</v>
      </c>
      <c r="G12" s="131">
        <v>-1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3769746.003</v>
      </c>
      <c r="C13" s="85">
        <v>4500521.3789999997</v>
      </c>
      <c r="D13" s="131">
        <v>-0.16237571479999999</v>
      </c>
      <c r="E13" s="85">
        <v>60561856.280000001</v>
      </c>
      <c r="F13" s="85">
        <v>37587586.126999997</v>
      </c>
      <c r="G13" s="131">
        <v>0.61121962119999995</v>
      </c>
      <c r="H13" s="85">
        <v>60561856.280000001</v>
      </c>
      <c r="I13" s="85">
        <v>37587586.126999997</v>
      </c>
      <c r="J13" s="131">
        <v>0.61121962119999995</v>
      </c>
    </row>
    <row r="14" spans="1:10">
      <c r="A14" s="53" t="s">
        <v>37</v>
      </c>
      <c r="B14" s="85">
        <v>5532419.3480000002</v>
      </c>
      <c r="C14" s="85">
        <v>6817189.9570000004</v>
      </c>
      <c r="D14" s="131">
        <v>-0.1884604386</v>
      </c>
      <c r="E14" s="85">
        <v>59805395.230999999</v>
      </c>
      <c r="F14" s="85">
        <v>59204859.854000002</v>
      </c>
      <c r="G14" s="131">
        <v>1.0143345999999999E-2</v>
      </c>
      <c r="H14" s="85">
        <v>59805395.230999999</v>
      </c>
      <c r="I14" s="85">
        <v>59204859.854000002</v>
      </c>
      <c r="J14" s="131">
        <v>1.0143345999999999E-2</v>
      </c>
    </row>
    <row r="15" spans="1:10">
      <c r="A15" s="53" t="s">
        <v>38</v>
      </c>
      <c r="B15" s="85">
        <v>1082292.585</v>
      </c>
      <c r="C15" s="85">
        <v>995504.80799999996</v>
      </c>
      <c r="D15" s="131">
        <v>8.71796663E-2</v>
      </c>
      <c r="E15" s="85">
        <v>27282797.173999999</v>
      </c>
      <c r="F15" s="85">
        <v>20529989.441</v>
      </c>
      <c r="G15" s="131">
        <v>0.32892407239999999</v>
      </c>
      <c r="H15" s="85">
        <v>27282797.173999999</v>
      </c>
      <c r="I15" s="85">
        <v>20529989.441</v>
      </c>
      <c r="J15" s="131">
        <v>0.32892407239999999</v>
      </c>
    </row>
    <row r="16" spans="1:10">
      <c r="A16" s="53" t="s">
        <v>39</v>
      </c>
      <c r="B16" s="85">
        <v>59778.182999999997</v>
      </c>
      <c r="C16" s="85">
        <v>103956.001</v>
      </c>
      <c r="D16" s="131">
        <v>-0.424966501</v>
      </c>
      <c r="E16" s="85">
        <v>4123275.375</v>
      </c>
      <c r="F16" s="85">
        <v>4705524.8689999999</v>
      </c>
      <c r="G16" s="131">
        <v>-0.1237374172</v>
      </c>
      <c r="H16" s="85">
        <v>4123275.375</v>
      </c>
      <c r="I16" s="85">
        <v>4705524.8689999999</v>
      </c>
      <c r="J16" s="131">
        <v>-0.1237374172</v>
      </c>
    </row>
    <row r="17" spans="1:74">
      <c r="A17" s="53" t="s">
        <v>40</v>
      </c>
      <c r="B17" s="85">
        <v>318780.44099999999</v>
      </c>
      <c r="C17" s="85">
        <v>435366.80699999997</v>
      </c>
      <c r="D17" s="131">
        <v>-0.26778882570000001</v>
      </c>
      <c r="E17" s="85">
        <v>4645590.125</v>
      </c>
      <c r="F17" s="85">
        <v>4710241.8370000003</v>
      </c>
      <c r="G17" s="131">
        <v>-1.37257734E-2</v>
      </c>
      <c r="H17" s="85">
        <v>4645590.125</v>
      </c>
      <c r="I17" s="85">
        <v>4710241.8370000003</v>
      </c>
      <c r="J17" s="131">
        <v>-1.37257734E-2</v>
      </c>
    </row>
    <row r="18" spans="1:74">
      <c r="A18" s="53" t="s">
        <v>41</v>
      </c>
      <c r="B18" s="85">
        <v>1095547.3659999999</v>
      </c>
      <c r="C18" s="85">
        <v>2171584.62</v>
      </c>
      <c r="D18" s="131">
        <v>-0.49550786279999998</v>
      </c>
      <c r="E18" s="85">
        <v>17731624.916999999</v>
      </c>
      <c r="F18" s="85">
        <v>26048708.853999998</v>
      </c>
      <c r="G18" s="131">
        <v>-0.31928968089999998</v>
      </c>
      <c r="H18" s="85">
        <v>17731624.916999999</v>
      </c>
      <c r="I18" s="85">
        <v>26048708.853999998</v>
      </c>
      <c r="J18" s="131">
        <v>-0.31928968089999998</v>
      </c>
    </row>
    <row r="19" spans="1:74">
      <c r="A19" s="53" t="s">
        <v>43</v>
      </c>
      <c r="B19" s="85">
        <v>62369.816500000001</v>
      </c>
      <c r="C19" s="85">
        <v>72807.83</v>
      </c>
      <c r="D19" s="131">
        <v>-0.14336388680000001</v>
      </c>
      <c r="E19" s="85">
        <v>738798.95349999995</v>
      </c>
      <c r="F19" s="85">
        <v>750864.58600000001</v>
      </c>
      <c r="G19" s="131">
        <v>-1.6068986E-2</v>
      </c>
      <c r="H19" s="85">
        <v>738798.95349999995</v>
      </c>
      <c r="I19" s="85">
        <v>750864.58600000001</v>
      </c>
      <c r="J19" s="131">
        <v>-1.6068986E-2</v>
      </c>
    </row>
    <row r="20" spans="1:74">
      <c r="A20" s="53" t="s">
        <v>42</v>
      </c>
      <c r="B20" s="85">
        <v>123764.6755</v>
      </c>
      <c r="C20" s="85">
        <v>171820.50700000001</v>
      </c>
      <c r="D20" s="131">
        <v>-0.27968623970000001</v>
      </c>
      <c r="E20" s="85">
        <v>1760857.9214999999</v>
      </c>
      <c r="F20" s="85">
        <v>2111665.1579999998</v>
      </c>
      <c r="G20" s="131">
        <v>-0.1661282496</v>
      </c>
      <c r="H20" s="85">
        <v>1760857.9214999999</v>
      </c>
      <c r="I20" s="85">
        <v>2111665.1579999998</v>
      </c>
      <c r="J20" s="131">
        <v>-0.1661282496</v>
      </c>
    </row>
    <row r="21" spans="1:74">
      <c r="A21" s="66" t="s">
        <v>72</v>
      </c>
      <c r="B21" s="86">
        <v>21130088.870191999</v>
      </c>
      <c r="C21" s="86">
        <v>22718683.119344</v>
      </c>
      <c r="D21" s="67">
        <v>-6.9924574399999995E-2</v>
      </c>
      <c r="E21" s="86">
        <v>261955424.22104201</v>
      </c>
      <c r="F21" s="86">
        <v>246901295.80683199</v>
      </c>
      <c r="G21" s="67">
        <v>6.0972253599999998E-2</v>
      </c>
      <c r="H21" s="86">
        <v>261955424.22104201</v>
      </c>
      <c r="I21" s="86">
        <v>246901295.80683199</v>
      </c>
      <c r="J21" s="67">
        <v>6.0972253599999998E-2</v>
      </c>
    </row>
    <row r="22" spans="1:74">
      <c r="A22" s="53" t="s">
        <v>73</v>
      </c>
      <c r="B22" s="85">
        <v>-826192.81</v>
      </c>
      <c r="C22" s="85">
        <v>-521835.03581500001</v>
      </c>
      <c r="D22" s="131">
        <v>0.58324518920000001</v>
      </c>
      <c r="E22" s="85">
        <v>-6092445.7698299997</v>
      </c>
      <c r="F22" s="85">
        <v>-4317786.5937299998</v>
      </c>
      <c r="G22" s="131">
        <v>0.41101132200000001</v>
      </c>
      <c r="H22" s="85">
        <v>-6092445.7698299997</v>
      </c>
      <c r="I22" s="85">
        <v>-4317786.5937299998</v>
      </c>
      <c r="J22" s="131">
        <v>0.41101132200000001</v>
      </c>
    </row>
    <row r="23" spans="1:74">
      <c r="A23" s="53" t="s">
        <v>44</v>
      </c>
      <c r="B23" s="85">
        <v>-79778.822</v>
      </c>
      <c r="C23" s="85">
        <v>-32270.831999999999</v>
      </c>
      <c r="D23" s="131">
        <v>1.4721650189</v>
      </c>
      <c r="E23" s="85">
        <v>-602733.70400000003</v>
      </c>
      <c r="F23" s="85">
        <v>-890228.96699999995</v>
      </c>
      <c r="G23" s="131">
        <v>-0.32294530249999998</v>
      </c>
      <c r="H23" s="85">
        <v>-602733.70400000003</v>
      </c>
      <c r="I23" s="85">
        <v>-890228.96699999995</v>
      </c>
      <c r="J23" s="131">
        <v>-0.32294530249999998</v>
      </c>
    </row>
    <row r="24" spans="1:74">
      <c r="A24" s="53" t="s">
        <v>74</v>
      </c>
      <c r="B24" s="85">
        <v>-1117228.9450000001</v>
      </c>
      <c r="C24" s="85">
        <v>-1323501.209</v>
      </c>
      <c r="D24" s="131">
        <v>-0.1558534761</v>
      </c>
      <c r="E24" s="85">
        <v>-19801737.368000001</v>
      </c>
      <c r="F24" s="85">
        <v>852439.91099999996</v>
      </c>
      <c r="G24" s="131">
        <v>-24.229481764599999</v>
      </c>
      <c r="H24" s="85">
        <v>-19801737.368000001</v>
      </c>
      <c r="I24" s="85">
        <v>852439.91099999996</v>
      </c>
      <c r="J24" s="131">
        <v>-24.229481764599999</v>
      </c>
    </row>
    <row r="25" spans="1:74">
      <c r="A25" s="66" t="s">
        <v>75</v>
      </c>
      <c r="B25" s="86">
        <v>19106888.293191999</v>
      </c>
      <c r="C25" s="86">
        <v>20841076.042529002</v>
      </c>
      <c r="D25" s="67">
        <v>-8.3210086899999994E-2</v>
      </c>
      <c r="E25" s="86">
        <v>235458507.37921199</v>
      </c>
      <c r="F25" s="86">
        <v>242545720.15710199</v>
      </c>
      <c r="G25" s="67">
        <v>-2.9220110600000002E-2</v>
      </c>
      <c r="H25" s="86">
        <v>235458507.37921199</v>
      </c>
      <c r="I25" s="86">
        <v>242545720.15710199</v>
      </c>
      <c r="J25" s="67">
        <v>-2.9220110600000002E-2</v>
      </c>
    </row>
    <row r="26" spans="1:74">
      <c r="A26" s="53" t="s">
        <v>170</v>
      </c>
      <c r="B26" s="85">
        <v>305.72899999999998</v>
      </c>
      <c r="C26" s="85">
        <v>0</v>
      </c>
      <c r="D26" s="131">
        <v>0</v>
      </c>
      <c r="E26" s="85">
        <v>305.72899999999998</v>
      </c>
      <c r="F26" s="85">
        <v>0</v>
      </c>
      <c r="G26" s="131">
        <v>0</v>
      </c>
      <c r="H26" s="85">
        <v>305.72899999999998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141</v>
      </c>
      <c r="B33" s="123" t="s">
        <v>142</v>
      </c>
      <c r="C33" s="127">
        <v>-2.1649999999999999E-2</v>
      </c>
      <c r="D33" s="127">
        <v>9.0799999999999995E-3</v>
      </c>
      <c r="E33" s="127">
        <v>-1.451E-2</v>
      </c>
      <c r="F33" s="127">
        <v>-1.6219999999999998E-2</v>
      </c>
      <c r="G33" s="127">
        <v>2.4459999999999999E-2</v>
      </c>
      <c r="H33" s="127">
        <v>7.5000000000000002E-4</v>
      </c>
      <c r="I33" s="127">
        <v>-4.0000000000000002E-4</v>
      </c>
      <c r="J33" s="127">
        <v>2.4109999999999999E-2</v>
      </c>
      <c r="K33" s="127">
        <v>2.4459999999999999E-2</v>
      </c>
      <c r="L33" s="127">
        <v>7.5000000000000002E-4</v>
      </c>
      <c r="M33" s="127">
        <v>-4.0000000000000002E-4</v>
      </c>
      <c r="N33" s="127">
        <v>2.4109999999999999E-2</v>
      </c>
      <c r="O33" s="65" t="str">
        <f t="shared" ref="O33:O45" si="0">MID(UPPER(TEXT(A33,"mmm")),1,1)</f>
        <v>D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143</v>
      </c>
      <c r="B34" s="123" t="s">
        <v>144</v>
      </c>
      <c r="C34" s="127">
        <v>-5.4359999999999999E-2</v>
      </c>
      <c r="D34" s="127">
        <v>6.6499999999999997E-3</v>
      </c>
      <c r="E34" s="127">
        <v>-2.5999999999999999E-2</v>
      </c>
      <c r="F34" s="127">
        <v>-3.5009999999999999E-2</v>
      </c>
      <c r="G34" s="127">
        <v>-5.4359999999999999E-2</v>
      </c>
      <c r="H34" s="127">
        <v>6.6499999999999997E-3</v>
      </c>
      <c r="I34" s="127">
        <v>-2.5999999999999999E-2</v>
      </c>
      <c r="J34" s="127">
        <v>-3.5009999999999999E-2</v>
      </c>
      <c r="K34" s="127">
        <v>1.848E-2</v>
      </c>
      <c r="L34" s="127">
        <v>2.97E-3</v>
      </c>
      <c r="M34" s="127">
        <v>-4.7200000000000002E-3</v>
      </c>
      <c r="N34" s="127">
        <v>2.0230000000000001E-2</v>
      </c>
      <c r="O34" s="65" t="str">
        <f t="shared" si="0"/>
        <v>E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145</v>
      </c>
      <c r="B35" s="123" t="s">
        <v>147</v>
      </c>
      <c r="C35" s="127">
        <v>-6.3899999999999998E-3</v>
      </c>
      <c r="D35" s="127">
        <v>-8.8000000000000003E-4</v>
      </c>
      <c r="E35" s="127">
        <v>-4.4900000000000001E-3</v>
      </c>
      <c r="F35" s="127">
        <v>-1.0200000000000001E-3</v>
      </c>
      <c r="G35" s="127">
        <v>-3.2399999999999998E-2</v>
      </c>
      <c r="H35" s="127">
        <v>3.7100000000000002E-3</v>
      </c>
      <c r="I35" s="127">
        <v>-1.6500000000000001E-2</v>
      </c>
      <c r="J35" s="127">
        <v>-1.9609999999999999E-2</v>
      </c>
      <c r="K35" s="127">
        <v>2.0660000000000001E-2</v>
      </c>
      <c r="L35" s="127">
        <v>2.65E-3</v>
      </c>
      <c r="M35" s="127">
        <v>-6.4200000000000004E-3</v>
      </c>
      <c r="N35" s="127">
        <v>2.443E-2</v>
      </c>
      <c r="O35" s="65" t="str">
        <f t="shared" si="0"/>
        <v>F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148</v>
      </c>
      <c r="B36" s="123" t="s">
        <v>149</v>
      </c>
      <c r="C36" s="127">
        <v>-2.2210000000000001E-2</v>
      </c>
      <c r="D36" s="127">
        <v>6.4999999999999997E-3</v>
      </c>
      <c r="E36" s="127">
        <v>1.2760000000000001E-2</v>
      </c>
      <c r="F36" s="127">
        <v>-4.147E-2</v>
      </c>
      <c r="G36" s="127">
        <v>-2.903E-2</v>
      </c>
      <c r="H36" s="127">
        <v>4.6600000000000001E-3</v>
      </c>
      <c r="I36" s="127">
        <v>-6.6699999999999997E-3</v>
      </c>
      <c r="J36" s="127">
        <v>-2.7019999999999999E-2</v>
      </c>
      <c r="K36" s="127">
        <v>1.47E-2</v>
      </c>
      <c r="L36" s="127">
        <v>2.6099999999999999E-3</v>
      </c>
      <c r="M36" s="127">
        <v>-5.4799999999999996E-3</v>
      </c>
      <c r="N36" s="127">
        <v>1.7569999999999999E-2</v>
      </c>
      <c r="O36" s="65" t="str">
        <f t="shared" si="0"/>
        <v>M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150</v>
      </c>
      <c r="B37" s="123" t="s">
        <v>151</v>
      </c>
      <c r="C37" s="127">
        <v>-2.5780000000000001E-2</v>
      </c>
      <c r="D37" s="127">
        <v>-5.7499999999999999E-3</v>
      </c>
      <c r="E37" s="127">
        <v>1.286E-2</v>
      </c>
      <c r="F37" s="127">
        <v>-3.2890000000000003E-2</v>
      </c>
      <c r="G37" s="127">
        <v>-2.827E-2</v>
      </c>
      <c r="H37" s="127">
        <v>2.2300000000000002E-3</v>
      </c>
      <c r="I37" s="127">
        <v>-2.0200000000000001E-3</v>
      </c>
      <c r="J37" s="127">
        <v>-2.8479999999999998E-2</v>
      </c>
      <c r="K37" s="127">
        <v>1.0200000000000001E-3</v>
      </c>
      <c r="L37" s="127">
        <v>1.74E-3</v>
      </c>
      <c r="M37" s="127">
        <v>-3.8899999999999998E-3</v>
      </c>
      <c r="N37" s="127">
        <v>3.1700000000000001E-3</v>
      </c>
      <c r="O37" s="65" t="str">
        <f t="shared" si="0"/>
        <v>A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152</v>
      </c>
      <c r="B38" s="123" t="s">
        <v>153</v>
      </c>
      <c r="C38" s="127">
        <v>-8.9800000000000001E-3</v>
      </c>
      <c r="D38" s="127">
        <v>5.3899999999999998E-3</v>
      </c>
      <c r="E38" s="127">
        <v>2.085E-2</v>
      </c>
      <c r="F38" s="127">
        <v>-3.5220000000000001E-2</v>
      </c>
      <c r="G38" s="127">
        <v>-2.4580000000000001E-2</v>
      </c>
      <c r="H38" s="127">
        <v>2.8300000000000001E-3</v>
      </c>
      <c r="I38" s="127">
        <v>2.3700000000000001E-3</v>
      </c>
      <c r="J38" s="127">
        <v>-2.9780000000000001E-2</v>
      </c>
      <c r="K38" s="127">
        <v>-7.6699999999999997E-3</v>
      </c>
      <c r="L38" s="127">
        <v>1.74E-3</v>
      </c>
      <c r="M38" s="127">
        <v>-4.0999999999999999E-4</v>
      </c>
      <c r="N38" s="127">
        <v>-8.9999999999999993E-3</v>
      </c>
      <c r="O38" s="65" t="str">
        <f t="shared" si="0"/>
        <v>M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154</v>
      </c>
      <c r="B39" s="123" t="s">
        <v>155</v>
      </c>
      <c r="C39" s="127">
        <v>2.129E-2</v>
      </c>
      <c r="D39" s="127">
        <v>-1.2800000000000001E-3</v>
      </c>
      <c r="E39" s="127">
        <v>2.7189999999999999E-2</v>
      </c>
      <c r="F39" s="127">
        <v>-4.62E-3</v>
      </c>
      <c r="G39" s="127">
        <v>-1.712E-2</v>
      </c>
      <c r="H39" s="127">
        <v>2.2100000000000002E-3</v>
      </c>
      <c r="I39" s="127">
        <v>6.43E-3</v>
      </c>
      <c r="J39" s="127">
        <v>-2.5760000000000002E-2</v>
      </c>
      <c r="K39" s="127">
        <v>-1.0999999999999999E-2</v>
      </c>
      <c r="L39" s="127">
        <v>1.2800000000000001E-3</v>
      </c>
      <c r="M39" s="127">
        <v>1.6000000000000001E-3</v>
      </c>
      <c r="N39" s="127">
        <v>-1.388E-2</v>
      </c>
      <c r="O39" s="65" t="str">
        <f t="shared" si="0"/>
        <v>J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156</v>
      </c>
      <c r="B40" s="123" t="s">
        <v>157</v>
      </c>
      <c r="C40" s="127">
        <v>2.529E-2</v>
      </c>
      <c r="D40" s="127">
        <v>-8.9200000000000008E-3</v>
      </c>
      <c r="E40" s="127">
        <v>4.2659999999999997E-2</v>
      </c>
      <c r="F40" s="127">
        <v>-8.4499999999999992E-3</v>
      </c>
      <c r="G40" s="127">
        <v>-1.068E-2</v>
      </c>
      <c r="H40" s="127">
        <v>5.8E-4</v>
      </c>
      <c r="I40" s="127">
        <v>1.196E-2</v>
      </c>
      <c r="J40" s="127">
        <v>-2.3220000000000001E-2</v>
      </c>
      <c r="K40" s="127">
        <v>-7.26E-3</v>
      </c>
      <c r="L40" s="127">
        <v>8.8999999999999995E-4</v>
      </c>
      <c r="M40" s="127">
        <v>7.0299999999999998E-3</v>
      </c>
      <c r="N40" s="127">
        <v>-1.5180000000000001E-2</v>
      </c>
      <c r="O40" s="65" t="str">
        <f t="shared" si="0"/>
        <v>J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158</v>
      </c>
      <c r="B41" s="123" t="s">
        <v>160</v>
      </c>
      <c r="C41" s="127">
        <v>-8.3899999999999999E-3</v>
      </c>
      <c r="D41" s="127">
        <v>4.3800000000000002E-3</v>
      </c>
      <c r="E41" s="127">
        <v>2.2200000000000001E-2</v>
      </c>
      <c r="F41" s="127">
        <v>-3.4970000000000001E-2</v>
      </c>
      <c r="G41" s="127">
        <v>-1.039E-2</v>
      </c>
      <c r="H41" s="127">
        <v>1.06E-3</v>
      </c>
      <c r="I41" s="127">
        <v>1.323E-2</v>
      </c>
      <c r="J41" s="127">
        <v>-2.4680000000000001E-2</v>
      </c>
      <c r="K41" s="127">
        <v>-7.6299999999999996E-3</v>
      </c>
      <c r="L41" s="127">
        <v>9.1E-4</v>
      </c>
      <c r="M41" s="127">
        <v>9.5300000000000003E-3</v>
      </c>
      <c r="N41" s="127">
        <v>-1.8069999999999999E-2</v>
      </c>
      <c r="O41" s="65" t="str">
        <f t="shared" si="0"/>
        <v>A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161</v>
      </c>
      <c r="B42" s="123" t="s">
        <v>162</v>
      </c>
      <c r="C42" s="127">
        <v>-3.6459999999999999E-2</v>
      </c>
      <c r="D42" s="127">
        <v>-3.5E-4</v>
      </c>
      <c r="E42" s="127">
        <v>9.5899999999999996E-3</v>
      </c>
      <c r="F42" s="127">
        <v>-4.5699999999999998E-2</v>
      </c>
      <c r="G42" s="127">
        <v>-1.32E-2</v>
      </c>
      <c r="H42" s="127">
        <v>8.7000000000000001E-4</v>
      </c>
      <c r="I42" s="127">
        <v>1.2840000000000001E-2</v>
      </c>
      <c r="J42" s="127">
        <v>-2.691E-2</v>
      </c>
      <c r="K42" s="127">
        <v>-1.1780000000000001E-2</v>
      </c>
      <c r="L42" s="127">
        <v>6.8999999999999997E-4</v>
      </c>
      <c r="M42" s="127">
        <v>1.052E-2</v>
      </c>
      <c r="N42" s="127">
        <v>-2.299E-2</v>
      </c>
      <c r="O42" s="65" t="str">
        <f t="shared" si="0"/>
        <v>S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163</v>
      </c>
      <c r="B43" s="123" t="s">
        <v>164</v>
      </c>
      <c r="C43" s="127">
        <v>-4.7239999999999997E-2</v>
      </c>
      <c r="D43" s="127">
        <v>2.7399999999999998E-3</v>
      </c>
      <c r="E43" s="127">
        <v>1.421E-2</v>
      </c>
      <c r="F43" s="127">
        <v>-6.4189999999999997E-2</v>
      </c>
      <c r="G43" s="127">
        <v>-1.6410000000000001E-2</v>
      </c>
      <c r="H43" s="127">
        <v>1.06E-3</v>
      </c>
      <c r="I43" s="127">
        <v>1.3089999999999999E-2</v>
      </c>
      <c r="J43" s="127">
        <v>-3.056E-2</v>
      </c>
      <c r="K43" s="127">
        <v>-1.29E-2</v>
      </c>
      <c r="L43" s="127">
        <v>1.81E-3</v>
      </c>
      <c r="M43" s="127">
        <v>1.166E-2</v>
      </c>
      <c r="N43" s="127">
        <v>-2.6370000000000001E-2</v>
      </c>
      <c r="O43" s="65" t="str">
        <f t="shared" si="0"/>
        <v>O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165</v>
      </c>
      <c r="B44" s="123" t="s">
        <v>166</v>
      </c>
      <c r="C44" s="127">
        <v>-0.10092</v>
      </c>
      <c r="D44" s="127">
        <v>2.1199999999999999E-3</v>
      </c>
      <c r="E44" s="127">
        <v>-2.5700000000000001E-2</v>
      </c>
      <c r="F44" s="127">
        <v>-7.7340000000000006E-2</v>
      </c>
      <c r="G44" s="127">
        <v>-2.4140000000000002E-2</v>
      </c>
      <c r="H44" s="127">
        <v>1.09E-3</v>
      </c>
      <c r="I44" s="127">
        <v>9.5499999999999995E-3</v>
      </c>
      <c r="J44" s="127">
        <v>-3.4779999999999998E-2</v>
      </c>
      <c r="K44" s="127">
        <v>-2.393E-2</v>
      </c>
      <c r="L44" s="127">
        <v>1.8E-3</v>
      </c>
      <c r="M44" s="127">
        <v>7.4799999999999997E-3</v>
      </c>
      <c r="N44" s="127">
        <v>-3.3210000000000003E-2</v>
      </c>
      <c r="O44" s="65" t="str">
        <f t="shared" si="0"/>
        <v>N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167</v>
      </c>
      <c r="B45" s="123" t="s">
        <v>168</v>
      </c>
      <c r="C45" s="127">
        <v>-8.3199999999999996E-2</v>
      </c>
      <c r="D45" s="127">
        <v>2.99E-3</v>
      </c>
      <c r="E45" s="127">
        <v>-7.7099999999999998E-3</v>
      </c>
      <c r="F45" s="127">
        <v>-7.8479999999999994E-2</v>
      </c>
      <c r="G45" s="127">
        <v>-2.9219999999999999E-2</v>
      </c>
      <c r="H45" s="127">
        <v>1.41E-3</v>
      </c>
      <c r="I45" s="127">
        <v>8.0400000000000003E-3</v>
      </c>
      <c r="J45" s="127">
        <v>-3.8670000000000003E-2</v>
      </c>
      <c r="K45" s="127">
        <v>-2.9219999999999999E-2</v>
      </c>
      <c r="L45" s="127">
        <v>1.41E-3</v>
      </c>
      <c r="M45" s="127">
        <v>8.0400000000000003E-3</v>
      </c>
      <c r="N45" s="127">
        <v>-3.8670000000000003E-2</v>
      </c>
      <c r="O45" s="65" t="str">
        <f t="shared" si="0"/>
        <v>D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173</v>
      </c>
      <c r="B52" s="54">
        <v>13.667</v>
      </c>
      <c r="C52" s="54">
        <v>9.9239999999999995</v>
      </c>
      <c r="D52" s="54">
        <v>6.181</v>
      </c>
      <c r="E52" s="54">
        <v>9.2460000000000004</v>
      </c>
      <c r="F52" s="55">
        <v>1</v>
      </c>
      <c r="G52" s="54">
        <v>13.430368421100001</v>
      </c>
      <c r="H52" s="54">
        <v>5.6441578947000002</v>
      </c>
      <c r="I52" s="126"/>
    </row>
    <row r="53" spans="1:9">
      <c r="A53" s="53" t="s">
        <v>174</v>
      </c>
      <c r="B53" s="54">
        <v>12.753</v>
      </c>
      <c r="C53" s="54">
        <v>8.9320000000000004</v>
      </c>
      <c r="D53" s="54">
        <v>5.1120000000000001</v>
      </c>
      <c r="E53" s="54">
        <v>9.2249999999999996</v>
      </c>
      <c r="F53" s="55">
        <v>2</v>
      </c>
      <c r="G53" s="54">
        <v>13.3379473684</v>
      </c>
      <c r="H53" s="54">
        <v>5.4787894737</v>
      </c>
      <c r="I53" s="126"/>
    </row>
    <row r="54" spans="1:9">
      <c r="A54" s="53" t="s">
        <v>175</v>
      </c>
      <c r="B54" s="54">
        <v>12.275</v>
      </c>
      <c r="C54" s="54">
        <v>8.1159999999999997</v>
      </c>
      <c r="D54" s="54">
        <v>3.956</v>
      </c>
      <c r="E54" s="54">
        <v>9.3849999999999998</v>
      </c>
      <c r="F54" s="55">
        <v>3</v>
      </c>
      <c r="G54" s="54">
        <v>13.5867894737</v>
      </c>
      <c r="H54" s="54">
        <v>5.4020526316000002</v>
      </c>
      <c r="I54" s="126"/>
    </row>
    <row r="55" spans="1:9">
      <c r="A55" s="53" t="s">
        <v>176</v>
      </c>
      <c r="B55" s="54">
        <v>12.634</v>
      </c>
      <c r="C55" s="54">
        <v>9.0180000000000007</v>
      </c>
      <c r="D55" s="54">
        <v>5.4029999999999996</v>
      </c>
      <c r="E55" s="54">
        <v>10.651</v>
      </c>
      <c r="F55" s="55">
        <v>4</v>
      </c>
      <c r="G55" s="54">
        <v>14.2156315789</v>
      </c>
      <c r="H55" s="54">
        <v>6.0503157894999999</v>
      </c>
      <c r="I55" s="126"/>
    </row>
    <row r="56" spans="1:9">
      <c r="A56" s="53" t="s">
        <v>177</v>
      </c>
      <c r="B56" s="54">
        <v>13.622999999999999</v>
      </c>
      <c r="C56" s="54">
        <v>10.038</v>
      </c>
      <c r="D56" s="54">
        <v>6.4539999999999997</v>
      </c>
      <c r="E56" s="54">
        <v>9.7059999999999995</v>
      </c>
      <c r="F56" s="55">
        <v>5</v>
      </c>
      <c r="G56" s="54">
        <v>14.410052631599999</v>
      </c>
      <c r="H56" s="54">
        <v>6.6285789474000003</v>
      </c>
      <c r="I56" s="126"/>
    </row>
    <row r="57" spans="1:9">
      <c r="A57" s="53" t="s">
        <v>178</v>
      </c>
      <c r="B57" s="54">
        <v>15.196</v>
      </c>
      <c r="C57" s="54">
        <v>12.333</v>
      </c>
      <c r="D57" s="54">
        <v>9.4700000000000006</v>
      </c>
      <c r="E57" s="54">
        <v>10.379</v>
      </c>
      <c r="F57" s="55">
        <v>6</v>
      </c>
      <c r="G57" s="54">
        <v>14.582526315799999</v>
      </c>
      <c r="H57" s="54">
        <v>6.3186315788999998</v>
      </c>
      <c r="I57" s="126"/>
    </row>
    <row r="58" spans="1:9">
      <c r="A58" s="53" t="s">
        <v>179</v>
      </c>
      <c r="B58" s="54">
        <v>15.244</v>
      </c>
      <c r="C58" s="54">
        <v>12.115</v>
      </c>
      <c r="D58" s="54">
        <v>8.9860000000000007</v>
      </c>
      <c r="E58" s="54">
        <v>10.986000000000001</v>
      </c>
      <c r="F58" s="55">
        <v>7</v>
      </c>
      <c r="G58" s="54">
        <v>14.716315789499999</v>
      </c>
      <c r="H58" s="54">
        <v>6.5656315788999997</v>
      </c>
      <c r="I58" s="126"/>
    </row>
    <row r="59" spans="1:9">
      <c r="A59" s="53" t="s">
        <v>180</v>
      </c>
      <c r="B59" s="54">
        <v>14.372999999999999</v>
      </c>
      <c r="C59" s="54">
        <v>12.073</v>
      </c>
      <c r="D59" s="54">
        <v>9.7739999999999991</v>
      </c>
      <c r="E59" s="54">
        <v>9.5079999999999991</v>
      </c>
      <c r="F59" s="55">
        <v>8</v>
      </c>
      <c r="G59" s="54">
        <v>14.3768421053</v>
      </c>
      <c r="H59" s="54">
        <v>7.1256315789000002</v>
      </c>
      <c r="I59" s="126"/>
    </row>
    <row r="60" spans="1:9">
      <c r="A60" s="53" t="s">
        <v>181</v>
      </c>
      <c r="B60" s="54">
        <v>15.372999999999999</v>
      </c>
      <c r="C60" s="54">
        <v>12.78</v>
      </c>
      <c r="D60" s="54">
        <v>10.188000000000001</v>
      </c>
      <c r="E60" s="54">
        <v>9.8840000000000003</v>
      </c>
      <c r="F60" s="55">
        <v>9</v>
      </c>
      <c r="G60" s="54">
        <v>14.340157894700001</v>
      </c>
      <c r="H60" s="54">
        <v>6.6968421053</v>
      </c>
      <c r="I60" s="126"/>
    </row>
    <row r="61" spans="1:9">
      <c r="A61" s="53" t="s">
        <v>182</v>
      </c>
      <c r="B61" s="54">
        <v>13.981999999999999</v>
      </c>
      <c r="C61" s="54">
        <v>10.679</v>
      </c>
      <c r="D61" s="54">
        <v>7.375</v>
      </c>
      <c r="E61" s="54">
        <v>12.529</v>
      </c>
      <c r="F61" s="55">
        <v>10</v>
      </c>
      <c r="G61" s="54">
        <v>14.2885789474</v>
      </c>
      <c r="H61" s="54">
        <v>6.0834736842000003</v>
      </c>
      <c r="I61" s="126"/>
    </row>
    <row r="62" spans="1:9">
      <c r="A62" s="53" t="s">
        <v>183</v>
      </c>
      <c r="B62" s="54">
        <v>12.281000000000001</v>
      </c>
      <c r="C62" s="54">
        <v>9.6379999999999999</v>
      </c>
      <c r="D62" s="54">
        <v>6.9939999999999998</v>
      </c>
      <c r="E62" s="54">
        <v>12.551</v>
      </c>
      <c r="F62" s="55">
        <v>11</v>
      </c>
      <c r="G62" s="54">
        <v>14.085947368399999</v>
      </c>
      <c r="H62" s="54">
        <v>5.3574736842000004</v>
      </c>
      <c r="I62" s="126"/>
    </row>
    <row r="63" spans="1:9">
      <c r="A63" s="53" t="s">
        <v>184</v>
      </c>
      <c r="B63" s="54">
        <v>15.759</v>
      </c>
      <c r="C63" s="54">
        <v>12.141999999999999</v>
      </c>
      <c r="D63" s="54">
        <v>8.5250000000000004</v>
      </c>
      <c r="E63" s="54">
        <v>11.555999999999999</v>
      </c>
      <c r="F63" s="55">
        <v>12</v>
      </c>
      <c r="G63" s="54">
        <v>13.8046315789</v>
      </c>
      <c r="H63" s="54">
        <v>5.2130000000000001</v>
      </c>
      <c r="I63" s="126"/>
    </row>
    <row r="64" spans="1:9">
      <c r="A64" s="53" t="s">
        <v>185</v>
      </c>
      <c r="B64" s="54">
        <v>16.914000000000001</v>
      </c>
      <c r="C64" s="54">
        <v>14.65</v>
      </c>
      <c r="D64" s="54">
        <v>12.385</v>
      </c>
      <c r="E64" s="54">
        <v>10.532</v>
      </c>
      <c r="F64" s="55">
        <v>13</v>
      </c>
      <c r="G64" s="54">
        <v>13.920368421099999</v>
      </c>
      <c r="H64" s="54">
        <v>6.0679473683999996</v>
      </c>
      <c r="I64" s="126"/>
    </row>
    <row r="65" spans="1:9">
      <c r="A65" s="53" t="s">
        <v>186</v>
      </c>
      <c r="B65" s="54">
        <v>17.574000000000002</v>
      </c>
      <c r="C65" s="54">
        <v>14.387</v>
      </c>
      <c r="D65" s="54">
        <v>11.2</v>
      </c>
      <c r="E65" s="54">
        <v>9.6999999999999993</v>
      </c>
      <c r="F65" s="55">
        <v>14</v>
      </c>
      <c r="G65" s="54">
        <v>13.7009473684</v>
      </c>
      <c r="H65" s="54">
        <v>6.2772105263000002</v>
      </c>
      <c r="I65" s="126"/>
    </row>
    <row r="66" spans="1:9">
      <c r="A66" s="53" t="s">
        <v>187</v>
      </c>
      <c r="B66" s="54">
        <v>15.54</v>
      </c>
      <c r="C66" s="54">
        <v>12.776</v>
      </c>
      <c r="D66" s="54">
        <v>10.010999999999999</v>
      </c>
      <c r="E66" s="54">
        <v>9.593</v>
      </c>
      <c r="F66" s="55">
        <v>15</v>
      </c>
      <c r="G66" s="54">
        <v>13.617736842099999</v>
      </c>
      <c r="H66" s="54">
        <v>5.7157368421000001</v>
      </c>
      <c r="I66" s="126"/>
    </row>
    <row r="67" spans="1:9">
      <c r="A67" s="53" t="s">
        <v>188</v>
      </c>
      <c r="B67" s="54">
        <v>14.657</v>
      </c>
      <c r="C67" s="54">
        <v>11.321999999999999</v>
      </c>
      <c r="D67" s="54">
        <v>7.9859999999999998</v>
      </c>
      <c r="E67" s="54">
        <v>9.3870000000000005</v>
      </c>
      <c r="F67" s="55">
        <v>16</v>
      </c>
      <c r="G67" s="54">
        <v>13.3036842105</v>
      </c>
      <c r="H67" s="54">
        <v>5.2701052631999996</v>
      </c>
      <c r="I67" s="126"/>
    </row>
    <row r="68" spans="1:9">
      <c r="A68" s="53" t="s">
        <v>189</v>
      </c>
      <c r="B68" s="54">
        <v>14.737</v>
      </c>
      <c r="C68" s="54">
        <v>10.99</v>
      </c>
      <c r="D68" s="54">
        <v>7.2430000000000003</v>
      </c>
      <c r="E68" s="54">
        <v>9.0570000000000004</v>
      </c>
      <c r="F68" s="55">
        <v>17</v>
      </c>
      <c r="G68" s="54">
        <v>13.385789473699999</v>
      </c>
      <c r="H68" s="54">
        <v>5.1886315788999999</v>
      </c>
      <c r="I68" s="126"/>
    </row>
    <row r="69" spans="1:9">
      <c r="A69" s="53" t="s">
        <v>190</v>
      </c>
      <c r="B69" s="54">
        <v>15.414999999999999</v>
      </c>
      <c r="C69" s="54">
        <v>11.145</v>
      </c>
      <c r="D69" s="54">
        <v>6.8739999999999997</v>
      </c>
      <c r="E69" s="54">
        <v>8.9309999999999992</v>
      </c>
      <c r="F69" s="55">
        <v>18</v>
      </c>
      <c r="G69" s="54">
        <v>13.273052631600001</v>
      </c>
      <c r="H69" s="54">
        <v>5.4461052631999998</v>
      </c>
      <c r="I69" s="126"/>
    </row>
    <row r="70" spans="1:9">
      <c r="A70" s="53" t="s">
        <v>191</v>
      </c>
      <c r="B70" s="54">
        <v>16.190000000000001</v>
      </c>
      <c r="C70" s="54">
        <v>12.589</v>
      </c>
      <c r="D70" s="54">
        <v>8.9879999999999995</v>
      </c>
      <c r="E70" s="54">
        <v>9.3979999999999997</v>
      </c>
      <c r="F70" s="55">
        <v>19</v>
      </c>
      <c r="G70" s="54">
        <v>13.2883157895</v>
      </c>
      <c r="H70" s="54">
        <v>5.8089473684000001</v>
      </c>
      <c r="I70" s="126"/>
    </row>
    <row r="71" spans="1:9">
      <c r="A71" s="53" t="s">
        <v>192</v>
      </c>
      <c r="B71" s="54">
        <v>15.92</v>
      </c>
      <c r="C71" s="54">
        <v>12.505000000000001</v>
      </c>
      <c r="D71" s="54">
        <v>9.0890000000000004</v>
      </c>
      <c r="E71" s="54">
        <v>9.5069999999999997</v>
      </c>
      <c r="F71" s="55">
        <v>20</v>
      </c>
      <c r="G71" s="54">
        <v>13.430684210500001</v>
      </c>
      <c r="H71" s="54">
        <v>5.8370526315999998</v>
      </c>
      <c r="I71" s="126"/>
    </row>
    <row r="72" spans="1:9">
      <c r="A72" s="53" t="s">
        <v>193</v>
      </c>
      <c r="B72" s="54">
        <v>17.797000000000001</v>
      </c>
      <c r="C72" s="54">
        <v>13.917</v>
      </c>
      <c r="D72" s="54">
        <v>10.037000000000001</v>
      </c>
      <c r="E72" s="54">
        <v>11.462999999999999</v>
      </c>
      <c r="F72" s="55">
        <v>21</v>
      </c>
      <c r="G72" s="54">
        <v>14.399210526299999</v>
      </c>
      <c r="H72" s="54">
        <v>6.0002631579000001</v>
      </c>
      <c r="I72" s="126"/>
    </row>
    <row r="73" spans="1:9">
      <c r="A73" s="53" t="s">
        <v>194</v>
      </c>
      <c r="B73" s="54">
        <v>18.350000000000001</v>
      </c>
      <c r="C73" s="54">
        <v>14.659000000000001</v>
      </c>
      <c r="D73" s="54">
        <v>10.968</v>
      </c>
      <c r="E73" s="54">
        <v>11.73</v>
      </c>
      <c r="F73" s="55">
        <v>22</v>
      </c>
      <c r="G73" s="54">
        <v>14.310210526300001</v>
      </c>
      <c r="H73" s="54">
        <v>6.2652105262999997</v>
      </c>
      <c r="I73" s="126"/>
    </row>
    <row r="74" spans="1:9">
      <c r="A74" s="53" t="s">
        <v>195</v>
      </c>
      <c r="B74" s="54">
        <v>19.169</v>
      </c>
      <c r="C74" s="54">
        <v>15.010999999999999</v>
      </c>
      <c r="D74" s="54">
        <v>10.853999999999999</v>
      </c>
      <c r="E74" s="54">
        <v>11.946</v>
      </c>
      <c r="F74" s="55">
        <v>23</v>
      </c>
      <c r="G74" s="54">
        <v>14.0807368421</v>
      </c>
      <c r="H74" s="54">
        <v>5.6794736842000004</v>
      </c>
      <c r="I74" s="126"/>
    </row>
    <row r="75" spans="1:9">
      <c r="A75" s="53" t="s">
        <v>196</v>
      </c>
      <c r="B75" s="54">
        <v>17.925000000000001</v>
      </c>
      <c r="C75" s="54">
        <v>13.503</v>
      </c>
      <c r="D75" s="54">
        <v>9.0820000000000007</v>
      </c>
      <c r="E75" s="54">
        <v>12.34</v>
      </c>
      <c r="F75" s="55">
        <v>24</v>
      </c>
      <c r="G75" s="54">
        <v>14.1457368421</v>
      </c>
      <c r="H75" s="54">
        <v>5.4800526315999996</v>
      </c>
      <c r="I75" s="126"/>
    </row>
    <row r="76" spans="1:9">
      <c r="A76" s="53" t="s">
        <v>197</v>
      </c>
      <c r="B76" s="54">
        <v>18.587</v>
      </c>
      <c r="C76" s="54">
        <v>13.747</v>
      </c>
      <c r="D76" s="54">
        <v>8.9060000000000006</v>
      </c>
      <c r="E76" s="54">
        <v>12.49</v>
      </c>
      <c r="F76" s="55">
        <v>25</v>
      </c>
      <c r="G76" s="54">
        <v>13.311263157899999</v>
      </c>
      <c r="H76" s="54">
        <v>4.9558947368000004</v>
      </c>
      <c r="I76" s="126"/>
    </row>
    <row r="77" spans="1:9">
      <c r="A77" s="53" t="s">
        <v>198</v>
      </c>
      <c r="B77" s="54">
        <v>18.378</v>
      </c>
      <c r="C77" s="54">
        <v>13.329000000000001</v>
      </c>
      <c r="D77" s="54">
        <v>8.2799999999999994</v>
      </c>
      <c r="E77" s="54">
        <v>12.616</v>
      </c>
      <c r="F77" s="55">
        <v>26</v>
      </c>
      <c r="G77" s="54">
        <v>13.020473684200001</v>
      </c>
      <c r="H77" s="54">
        <v>4.6216315788999998</v>
      </c>
      <c r="I77" s="126"/>
    </row>
    <row r="78" spans="1:9">
      <c r="A78" s="53" t="s">
        <v>199</v>
      </c>
      <c r="B78" s="54">
        <v>17.262</v>
      </c>
      <c r="C78" s="54">
        <v>12.12</v>
      </c>
      <c r="D78" s="54">
        <v>6.9770000000000003</v>
      </c>
      <c r="E78" s="54">
        <v>15.138</v>
      </c>
      <c r="F78" s="55">
        <v>27</v>
      </c>
      <c r="G78" s="54">
        <v>13.403315789500001</v>
      </c>
      <c r="H78" s="54">
        <v>4.6798947367999997</v>
      </c>
      <c r="I78" s="126"/>
    </row>
    <row r="79" spans="1:9">
      <c r="A79" s="53" t="s">
        <v>200</v>
      </c>
      <c r="B79" s="54">
        <v>16.498999999999999</v>
      </c>
      <c r="C79" s="54">
        <v>11.388</v>
      </c>
      <c r="D79" s="54">
        <v>6.2770000000000001</v>
      </c>
      <c r="E79" s="54">
        <v>15.231999999999999</v>
      </c>
      <c r="F79" s="55">
        <v>28</v>
      </c>
      <c r="G79" s="54">
        <v>13.7349473684</v>
      </c>
      <c r="H79" s="54">
        <v>5.1957368420999996</v>
      </c>
      <c r="I79" s="126"/>
    </row>
    <row r="80" spans="1:9">
      <c r="A80" s="53" t="s">
        <v>201</v>
      </c>
      <c r="B80" s="54">
        <v>16.359000000000002</v>
      </c>
      <c r="C80" s="54">
        <v>12.302</v>
      </c>
      <c r="D80" s="54">
        <v>8.2449999999999992</v>
      </c>
      <c r="E80" s="54">
        <v>14.265000000000001</v>
      </c>
      <c r="F80" s="55">
        <v>29</v>
      </c>
      <c r="G80" s="54">
        <v>13.6334736842</v>
      </c>
      <c r="H80" s="54">
        <v>5.26</v>
      </c>
      <c r="I80" s="126"/>
    </row>
    <row r="81" spans="1:9">
      <c r="A81" s="53" t="s">
        <v>202</v>
      </c>
      <c r="B81" s="54">
        <v>18.364000000000001</v>
      </c>
      <c r="C81" s="54">
        <v>14.263999999999999</v>
      </c>
      <c r="D81" s="54">
        <v>10.164</v>
      </c>
      <c r="E81" s="54">
        <v>13.231999999999999</v>
      </c>
      <c r="F81" s="55">
        <v>30</v>
      </c>
      <c r="G81" s="54">
        <v>14.436578947399999</v>
      </c>
      <c r="H81" s="54">
        <v>5.5424736842</v>
      </c>
      <c r="I81" s="126"/>
    </row>
    <row r="82" spans="1:9">
      <c r="A82" s="53" t="s">
        <v>168</v>
      </c>
      <c r="B82" s="54">
        <v>18.977</v>
      </c>
      <c r="C82" s="54">
        <v>13.754</v>
      </c>
      <c r="D82" s="54">
        <v>8.5310000000000006</v>
      </c>
      <c r="E82" s="54">
        <v>12.371</v>
      </c>
      <c r="F82" s="55">
        <v>31</v>
      </c>
      <c r="G82" s="54">
        <v>14.0411052632</v>
      </c>
      <c r="H82" s="54">
        <v>5.3985789473999999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D</v>
      </c>
      <c r="D87" s="79" t="str">
        <f t="shared" ref="D87:D109" si="1">TEXT(EDATE(D88,-1),"mmmm aaaa")</f>
        <v>diciembre 2020</v>
      </c>
      <c r="E87" s="80">
        <f>VLOOKUP(D87,A$87:B$122,2,FALSE)</f>
        <v>21302.170343446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E</v>
      </c>
      <c r="D88" s="81" t="str">
        <f t="shared" si="1"/>
        <v>enero 2021</v>
      </c>
      <c r="E88" s="82">
        <f t="shared" ref="E88:E111" si="3">VLOOKUP(D88,A$87:B$122,2,FALSE)</f>
        <v>22753.55772759</v>
      </c>
    </row>
    <row r="89" spans="1:9">
      <c r="A89" s="53" t="s">
        <v>117</v>
      </c>
      <c r="B89" s="63">
        <v>19808.362302358</v>
      </c>
      <c r="C89" s="77" t="str">
        <f t="shared" si="2"/>
        <v>F</v>
      </c>
      <c r="D89" s="81" t="str">
        <f t="shared" si="1"/>
        <v>febrero 2021</v>
      </c>
      <c r="E89" s="82">
        <f t="shared" si="3"/>
        <v>19213.729911914001</v>
      </c>
    </row>
    <row r="90" spans="1:9">
      <c r="A90" s="53" t="s">
        <v>118</v>
      </c>
      <c r="B90" s="63">
        <v>16160.449329384001</v>
      </c>
      <c r="C90" s="77" t="str">
        <f t="shared" si="2"/>
        <v>M</v>
      </c>
      <c r="D90" s="81" t="str">
        <f t="shared" si="1"/>
        <v>marzo 2021</v>
      </c>
      <c r="E90" s="82">
        <f t="shared" si="3"/>
        <v>20740.701549640002</v>
      </c>
    </row>
    <row r="91" spans="1:9">
      <c r="A91" s="53" t="s">
        <v>119</v>
      </c>
      <c r="B91" s="63">
        <v>17368.389882903</v>
      </c>
      <c r="C91" s="77" t="str">
        <f t="shared" si="2"/>
        <v>A</v>
      </c>
      <c r="D91" s="81" t="str">
        <f t="shared" si="1"/>
        <v>abril 2021</v>
      </c>
      <c r="E91" s="82">
        <f t="shared" si="3"/>
        <v>18915.393726295999</v>
      </c>
    </row>
    <row r="92" spans="1:9">
      <c r="A92" s="53" t="s">
        <v>120</v>
      </c>
      <c r="B92" s="63">
        <v>18362.470596456002</v>
      </c>
      <c r="C92" s="77" t="str">
        <f t="shared" si="2"/>
        <v>M</v>
      </c>
      <c r="D92" s="81" t="str">
        <f t="shared" si="1"/>
        <v>mayo 2021</v>
      </c>
      <c r="E92" s="82">
        <f t="shared" si="3"/>
        <v>19296.112398976002</v>
      </c>
    </row>
    <row r="93" spans="1:9">
      <c r="A93" s="53" t="s">
        <v>121</v>
      </c>
      <c r="B93" s="63">
        <v>21947.259823193999</v>
      </c>
      <c r="C93" s="77" t="str">
        <f t="shared" si="2"/>
        <v>J</v>
      </c>
      <c r="D93" s="81" t="str">
        <f t="shared" si="1"/>
        <v>junio 2021</v>
      </c>
      <c r="E93" s="82">
        <f t="shared" si="3"/>
        <v>19598.383325727998</v>
      </c>
    </row>
    <row r="94" spans="1:9">
      <c r="A94" s="53" t="s">
        <v>122</v>
      </c>
      <c r="B94" s="63">
        <v>20745.843456404</v>
      </c>
      <c r="C94" s="77" t="str">
        <f t="shared" si="2"/>
        <v>J</v>
      </c>
      <c r="D94" s="81" t="str">
        <f t="shared" si="1"/>
        <v>julio 2021</v>
      </c>
      <c r="E94" s="82">
        <f t="shared" si="3"/>
        <v>21581.642629954</v>
      </c>
    </row>
    <row r="95" spans="1:9">
      <c r="A95" s="53" t="s">
        <v>124</v>
      </c>
      <c r="B95" s="63">
        <v>19374.545052672001</v>
      </c>
      <c r="C95" s="77" t="str">
        <f t="shared" si="2"/>
        <v>A</v>
      </c>
      <c r="D95" s="81" t="str">
        <f t="shared" si="1"/>
        <v>agosto 2021</v>
      </c>
      <c r="E95" s="82">
        <f t="shared" si="3"/>
        <v>20660.576296340001</v>
      </c>
    </row>
    <row r="96" spans="1:9">
      <c r="A96" s="53" t="s">
        <v>125</v>
      </c>
      <c r="B96" s="63">
        <v>19617.864228332</v>
      </c>
      <c r="C96" s="77" t="str">
        <f t="shared" si="2"/>
        <v>S</v>
      </c>
      <c r="D96" s="81" t="str">
        <f t="shared" si="1"/>
        <v>septiembre 2021</v>
      </c>
      <c r="E96" s="82">
        <f t="shared" si="3"/>
        <v>19669.459694279001</v>
      </c>
    </row>
    <row r="97" spans="1:5">
      <c r="A97" s="53" t="s">
        <v>126</v>
      </c>
      <c r="B97" s="63">
        <v>19650.360050158</v>
      </c>
      <c r="C97" s="77" t="str">
        <f t="shared" si="2"/>
        <v>O</v>
      </c>
      <c r="D97" s="81" t="str">
        <f t="shared" si="1"/>
        <v>octubre 2021</v>
      </c>
      <c r="E97" s="82">
        <f t="shared" si="3"/>
        <v>18985.552829442</v>
      </c>
    </row>
    <row r="98" spans="1:5">
      <c r="A98" s="53" t="s">
        <v>127</v>
      </c>
      <c r="B98" s="63">
        <v>21302.170343446</v>
      </c>
      <c r="C98" s="77" t="str">
        <f t="shared" si="2"/>
        <v>N</v>
      </c>
      <c r="D98" s="81" t="str">
        <f t="shared" si="1"/>
        <v>noviembre 2021</v>
      </c>
      <c r="E98" s="82">
        <f t="shared" si="3"/>
        <v>20289.534024413999</v>
      </c>
    </row>
    <row r="99" spans="1:5">
      <c r="A99" s="53" t="s">
        <v>128</v>
      </c>
      <c r="B99" s="63">
        <v>22753.55772759</v>
      </c>
      <c r="C99" s="77" t="str">
        <f t="shared" si="2"/>
        <v>D</v>
      </c>
      <c r="D99" s="81" t="str">
        <f t="shared" si="1"/>
        <v>diciembre 2021</v>
      </c>
      <c r="E99" s="82">
        <f t="shared" si="3"/>
        <v>20841.076042528999</v>
      </c>
    </row>
    <row r="100" spans="1:5">
      <c r="A100" s="53" t="s">
        <v>129</v>
      </c>
      <c r="B100" s="63">
        <v>19213.729911914001</v>
      </c>
      <c r="C100" s="77" t="str">
        <f t="shared" si="2"/>
        <v>E</v>
      </c>
      <c r="D100" s="81" t="str">
        <f t="shared" si="1"/>
        <v>enero 2022</v>
      </c>
      <c r="E100" s="82">
        <f t="shared" si="3"/>
        <v>21516.771039136001</v>
      </c>
    </row>
    <row r="101" spans="1:5">
      <c r="A101" s="53" t="s">
        <v>131</v>
      </c>
      <c r="B101" s="63">
        <v>20740.701549640002</v>
      </c>
      <c r="C101" s="77" t="str">
        <f t="shared" si="2"/>
        <v>F</v>
      </c>
      <c r="D101" s="81" t="str">
        <f t="shared" si="1"/>
        <v>febrero 2022</v>
      </c>
      <c r="E101" s="82">
        <f t="shared" si="3"/>
        <v>19090.950745144</v>
      </c>
    </row>
    <row r="102" spans="1:5">
      <c r="A102" s="53" t="s">
        <v>132</v>
      </c>
      <c r="B102" s="63">
        <v>18915.393726295999</v>
      </c>
      <c r="C102" s="77" t="str">
        <f t="shared" si="2"/>
        <v>M</v>
      </c>
      <c r="D102" s="81" t="str">
        <f t="shared" si="1"/>
        <v>marzo 2022</v>
      </c>
      <c r="E102" s="82">
        <f t="shared" si="3"/>
        <v>20280.024897750001</v>
      </c>
    </row>
    <row r="103" spans="1:5">
      <c r="A103" s="53" t="s">
        <v>133</v>
      </c>
      <c r="B103" s="63">
        <v>19296.112398976002</v>
      </c>
      <c r="C103" s="77" t="str">
        <f t="shared" si="2"/>
        <v>A</v>
      </c>
      <c r="D103" s="81" t="str">
        <f t="shared" si="1"/>
        <v>abril 2022</v>
      </c>
      <c r="E103" s="82">
        <f t="shared" si="3"/>
        <v>18427.775582888</v>
      </c>
    </row>
    <row r="104" spans="1:5">
      <c r="A104" s="53" t="s">
        <v>134</v>
      </c>
      <c r="B104" s="63">
        <v>19598.383325727998</v>
      </c>
      <c r="C104" s="77" t="str">
        <f t="shared" si="2"/>
        <v>M</v>
      </c>
      <c r="D104" s="81" t="str">
        <f t="shared" si="1"/>
        <v>mayo 2022</v>
      </c>
      <c r="E104" s="82">
        <f t="shared" si="3"/>
        <v>19122.921172549999</v>
      </c>
    </row>
    <row r="105" spans="1:5">
      <c r="A105" s="53" t="s">
        <v>135</v>
      </c>
      <c r="B105" s="63">
        <v>21581.642629954</v>
      </c>
      <c r="C105" s="77" t="str">
        <f t="shared" si="2"/>
        <v>J</v>
      </c>
      <c r="D105" s="81" t="str">
        <f t="shared" si="1"/>
        <v>junio 2022</v>
      </c>
      <c r="E105" s="82">
        <f t="shared" si="3"/>
        <v>20015.585046946999</v>
      </c>
    </row>
    <row r="106" spans="1:5">
      <c r="A106" s="53" t="s">
        <v>137</v>
      </c>
      <c r="B106" s="63">
        <v>20660.576296340001</v>
      </c>
      <c r="C106" s="77" t="str">
        <f t="shared" si="2"/>
        <v>J</v>
      </c>
      <c r="D106" s="81" t="str">
        <f t="shared" si="1"/>
        <v>julio 2022</v>
      </c>
      <c r="E106" s="82">
        <f t="shared" si="3"/>
        <v>22127.549007079</v>
      </c>
    </row>
    <row r="107" spans="1:5">
      <c r="A107" s="53" t="s">
        <v>138</v>
      </c>
      <c r="B107" s="63">
        <v>19669.459694279001</v>
      </c>
      <c r="C107" s="77" t="str">
        <f t="shared" si="2"/>
        <v>A</v>
      </c>
      <c r="D107" s="81" t="str">
        <f t="shared" si="1"/>
        <v>agosto 2022</v>
      </c>
      <c r="E107" s="82">
        <f t="shared" si="3"/>
        <v>20487.208205894</v>
      </c>
    </row>
    <row r="108" spans="1:5">
      <c r="A108" s="53" t="s">
        <v>139</v>
      </c>
      <c r="B108" s="63">
        <v>18985.552829442</v>
      </c>
      <c r="C108" s="77" t="str">
        <f t="shared" si="2"/>
        <v>S</v>
      </c>
      <c r="D108" s="81" t="str">
        <f t="shared" si="1"/>
        <v>septiembre 2022</v>
      </c>
      <c r="E108" s="82">
        <f t="shared" si="3"/>
        <v>18952.25686845</v>
      </c>
    </row>
    <row r="109" spans="1:5">
      <c r="A109" s="53" t="s">
        <v>140</v>
      </c>
      <c r="B109" s="63">
        <v>20289.534024413999</v>
      </c>
      <c r="C109" s="77" t="str">
        <f t="shared" si="2"/>
        <v>O</v>
      </c>
      <c r="D109" s="81" t="str">
        <f t="shared" si="1"/>
        <v>octubre 2022</v>
      </c>
      <c r="E109" s="82">
        <f t="shared" si="3"/>
        <v>18088.674497558</v>
      </c>
    </row>
    <row r="110" spans="1:5">
      <c r="A110" s="53" t="s">
        <v>141</v>
      </c>
      <c r="B110" s="63">
        <v>20841.076042528999</v>
      </c>
      <c r="C110" s="77" t="str">
        <f t="shared" si="2"/>
        <v>N</v>
      </c>
      <c r="D110" s="81" t="str">
        <f>TEXT(EDATE(D111,-1),"mmmm aaaa")</f>
        <v>noviembre 2022</v>
      </c>
      <c r="E110" s="82">
        <f t="shared" si="3"/>
        <v>18241.902022623999</v>
      </c>
    </row>
    <row r="111" spans="1:5" ht="15" thickBot="1">
      <c r="A111" s="53" t="s">
        <v>143</v>
      </c>
      <c r="B111" s="63">
        <v>21516.771039136001</v>
      </c>
      <c r="C111" s="78" t="str">
        <f t="shared" si="2"/>
        <v>D</v>
      </c>
      <c r="D111" s="83" t="str">
        <f>A2</f>
        <v>Diciembre 2022</v>
      </c>
      <c r="E111" s="84">
        <f t="shared" si="3"/>
        <v>19106.888293192002</v>
      </c>
    </row>
    <row r="112" spans="1:5">
      <c r="A112" s="53" t="s">
        <v>145</v>
      </c>
      <c r="B112" s="63">
        <v>19090.950745144</v>
      </c>
    </row>
    <row r="113" spans="1:4">
      <c r="A113" s="53" t="s">
        <v>148</v>
      </c>
      <c r="B113" s="63">
        <v>20280.024897750001</v>
      </c>
    </row>
    <row r="114" spans="1:4">
      <c r="A114" s="53" t="s">
        <v>150</v>
      </c>
      <c r="B114" s="63">
        <v>18427.775582888</v>
      </c>
    </row>
    <row r="115" spans="1:4">
      <c r="A115" s="53" t="s">
        <v>152</v>
      </c>
      <c r="B115" s="63">
        <v>19122.921172549999</v>
      </c>
      <c r="C115"/>
      <c r="D115"/>
    </row>
    <row r="116" spans="1:4">
      <c r="A116" s="53" t="s">
        <v>154</v>
      </c>
      <c r="B116" s="63">
        <v>20015.585046946999</v>
      </c>
      <c r="C116"/>
      <c r="D116"/>
    </row>
    <row r="117" spans="1:4">
      <c r="A117" s="53" t="s">
        <v>156</v>
      </c>
      <c r="B117" s="63">
        <v>22127.549007079</v>
      </c>
      <c r="C117"/>
      <c r="D117"/>
    </row>
    <row r="118" spans="1:4">
      <c r="A118" s="53" t="s">
        <v>158</v>
      </c>
      <c r="B118" s="63">
        <v>20487.208205894</v>
      </c>
      <c r="C118"/>
      <c r="D118"/>
    </row>
    <row r="119" spans="1:4">
      <c r="A119" s="53" t="s">
        <v>161</v>
      </c>
      <c r="B119" s="63">
        <v>18952.25686845</v>
      </c>
      <c r="C119"/>
      <c r="D119"/>
    </row>
    <row r="120" spans="1:4">
      <c r="A120" s="53" t="s">
        <v>163</v>
      </c>
      <c r="B120" s="63">
        <v>18088.674497558</v>
      </c>
      <c r="C120"/>
      <c r="D120"/>
    </row>
    <row r="121" spans="1:4">
      <c r="A121" s="53" t="s">
        <v>165</v>
      </c>
      <c r="B121" s="63">
        <v>18241.902022623999</v>
      </c>
      <c r="C121"/>
      <c r="D121"/>
    </row>
    <row r="122" spans="1:4">
      <c r="A122" s="53" t="s">
        <v>167</v>
      </c>
      <c r="B122" s="63">
        <v>19106.888293192002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4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173</v>
      </c>
      <c r="B129" s="62">
        <v>33879.160000000003</v>
      </c>
      <c r="C129" s="55">
        <v>1</v>
      </c>
      <c r="D129" s="62">
        <v>691.24834432</v>
      </c>
      <c r="E129" s="87">
        <f>MAX(D129:D159)</f>
        <v>694.62153054400005</v>
      </c>
    </row>
    <row r="130" spans="1:5">
      <c r="A130" s="53" t="s">
        <v>174</v>
      </c>
      <c r="B130" s="62">
        <v>32949.735000000001</v>
      </c>
      <c r="C130" s="55">
        <v>2</v>
      </c>
      <c r="D130" s="62">
        <v>692.27613125599999</v>
      </c>
    </row>
    <row r="131" spans="1:5">
      <c r="A131" s="53" t="s">
        <v>175</v>
      </c>
      <c r="B131" s="62">
        <v>29611.66</v>
      </c>
      <c r="C131" s="55">
        <v>3</v>
      </c>
      <c r="D131" s="62">
        <v>622.78235640000003</v>
      </c>
    </row>
    <row r="132" spans="1:5">
      <c r="A132" s="53" t="s">
        <v>176</v>
      </c>
      <c r="B132" s="62">
        <v>29044.571</v>
      </c>
      <c r="C132" s="55">
        <v>4</v>
      </c>
      <c r="D132" s="62">
        <v>580.80993283999999</v>
      </c>
    </row>
    <row r="133" spans="1:5">
      <c r="A133" s="53" t="s">
        <v>177</v>
      </c>
      <c r="B133" s="62">
        <v>32187.532999999999</v>
      </c>
      <c r="C133" s="55">
        <v>5</v>
      </c>
      <c r="D133" s="62">
        <v>669.55426336000005</v>
      </c>
    </row>
    <row r="134" spans="1:5">
      <c r="A134" s="53" t="s">
        <v>178</v>
      </c>
      <c r="B134" s="62">
        <v>29282.328000000001</v>
      </c>
      <c r="C134" s="55">
        <v>6</v>
      </c>
      <c r="D134" s="62">
        <v>609.24676267999996</v>
      </c>
    </row>
    <row r="135" spans="1:5">
      <c r="A135" s="53" t="s">
        <v>179</v>
      </c>
      <c r="B135" s="62">
        <v>31310.144</v>
      </c>
      <c r="C135" s="55">
        <v>7</v>
      </c>
      <c r="D135" s="62">
        <v>655.34456032000003</v>
      </c>
    </row>
    <row r="136" spans="1:5">
      <c r="A136" s="53" t="s">
        <v>180</v>
      </c>
      <c r="B136" s="62">
        <v>28629.323799999998</v>
      </c>
      <c r="C136" s="55">
        <v>8</v>
      </c>
      <c r="D136" s="62">
        <v>596.35265672000003</v>
      </c>
    </row>
    <row r="137" spans="1:5">
      <c r="A137" s="53" t="s">
        <v>181</v>
      </c>
      <c r="B137" s="62">
        <v>30424.3</v>
      </c>
      <c r="C137" s="55">
        <v>9</v>
      </c>
      <c r="D137" s="62">
        <v>633.42311352800004</v>
      </c>
    </row>
    <row r="138" spans="1:5">
      <c r="A138" s="53" t="s">
        <v>182</v>
      </c>
      <c r="B138" s="62">
        <v>28296.355</v>
      </c>
      <c r="C138" s="55">
        <v>10</v>
      </c>
      <c r="D138" s="62">
        <v>586.33328065600006</v>
      </c>
    </row>
    <row r="139" spans="1:5">
      <c r="A139" s="53" t="s">
        <v>183</v>
      </c>
      <c r="B139" s="62">
        <v>28581.876</v>
      </c>
      <c r="C139" s="55">
        <v>11</v>
      </c>
      <c r="D139" s="62">
        <v>570.696306048</v>
      </c>
    </row>
    <row r="140" spans="1:5">
      <c r="A140" s="53" t="s">
        <v>184</v>
      </c>
      <c r="B140" s="62">
        <v>33739.387351999998</v>
      </c>
      <c r="C140" s="55">
        <v>12</v>
      </c>
      <c r="D140" s="62">
        <v>689.28826322400005</v>
      </c>
    </row>
    <row r="141" spans="1:5">
      <c r="A141" s="53" t="s">
        <v>185</v>
      </c>
      <c r="B141" s="62">
        <v>33281.762000000002</v>
      </c>
      <c r="C141" s="55">
        <v>13</v>
      </c>
      <c r="D141" s="62">
        <v>694.62153054400005</v>
      </c>
    </row>
    <row r="142" spans="1:5">
      <c r="A142" s="53" t="s">
        <v>186</v>
      </c>
      <c r="B142" s="62">
        <v>32861.722527999998</v>
      </c>
      <c r="C142" s="55">
        <v>14</v>
      </c>
      <c r="D142" s="62">
        <v>678.88842379200003</v>
      </c>
    </row>
    <row r="143" spans="1:5">
      <c r="A143" s="53" t="s">
        <v>187</v>
      </c>
      <c r="B143" s="62">
        <v>32421.145</v>
      </c>
      <c r="C143" s="55">
        <v>15</v>
      </c>
      <c r="D143" s="62">
        <v>673.62668232800002</v>
      </c>
    </row>
    <row r="144" spans="1:5">
      <c r="A144" s="53" t="s">
        <v>188</v>
      </c>
      <c r="B144" s="62">
        <v>31760.83</v>
      </c>
      <c r="C144" s="55">
        <v>16</v>
      </c>
      <c r="D144" s="62">
        <v>675.23177108000004</v>
      </c>
    </row>
    <row r="145" spans="1:5">
      <c r="A145" s="53" t="s">
        <v>189</v>
      </c>
      <c r="B145" s="62">
        <v>28159.328000000001</v>
      </c>
      <c r="C145" s="55">
        <v>17</v>
      </c>
      <c r="D145" s="62">
        <v>592.53798152000002</v>
      </c>
    </row>
    <row r="146" spans="1:5">
      <c r="A146" s="53" t="s">
        <v>190</v>
      </c>
      <c r="B146" s="62">
        <v>28309.010999999999</v>
      </c>
      <c r="C146" s="55">
        <v>18</v>
      </c>
      <c r="D146" s="62">
        <v>554.73158760800004</v>
      </c>
    </row>
    <row r="147" spans="1:5">
      <c r="A147" s="53" t="s">
        <v>191</v>
      </c>
      <c r="B147" s="62">
        <v>33523.957000000002</v>
      </c>
      <c r="C147" s="55">
        <v>19</v>
      </c>
      <c r="D147" s="62">
        <v>670.26805786399996</v>
      </c>
    </row>
    <row r="148" spans="1:5">
      <c r="A148" s="53" t="s">
        <v>192</v>
      </c>
      <c r="B148" s="62">
        <v>33198.389000000003</v>
      </c>
      <c r="C148" s="55">
        <v>20</v>
      </c>
      <c r="D148" s="62">
        <v>684.73305619999996</v>
      </c>
    </row>
    <row r="149" spans="1:5">
      <c r="A149" s="53" t="s">
        <v>193</v>
      </c>
      <c r="B149" s="62">
        <v>32207.528999999999</v>
      </c>
      <c r="C149" s="55">
        <v>21</v>
      </c>
      <c r="D149" s="62">
        <v>672.06473154399998</v>
      </c>
    </row>
    <row r="150" spans="1:5">
      <c r="A150" s="53" t="s">
        <v>194</v>
      </c>
      <c r="B150" s="62">
        <v>31271.64</v>
      </c>
      <c r="C150" s="55">
        <v>22</v>
      </c>
      <c r="D150" s="62">
        <v>655.7679938</v>
      </c>
    </row>
    <row r="151" spans="1:5">
      <c r="A151" s="53" t="s">
        <v>195</v>
      </c>
      <c r="B151" s="62">
        <v>28817.728999999999</v>
      </c>
      <c r="C151" s="55">
        <v>23</v>
      </c>
      <c r="D151" s="62">
        <v>618.79907054399996</v>
      </c>
    </row>
    <row r="152" spans="1:5">
      <c r="A152" s="53" t="s">
        <v>196</v>
      </c>
      <c r="B152" s="62">
        <v>25713.214</v>
      </c>
      <c r="C152" s="55">
        <v>24</v>
      </c>
      <c r="D152" s="62">
        <v>523.89488768000001</v>
      </c>
    </row>
    <row r="153" spans="1:5">
      <c r="A153" s="53" t="s">
        <v>197</v>
      </c>
      <c r="B153" s="62">
        <v>23004.583999999999</v>
      </c>
      <c r="C153" s="55">
        <v>25</v>
      </c>
      <c r="D153" s="62">
        <v>455.331900088</v>
      </c>
    </row>
    <row r="154" spans="1:5">
      <c r="A154" s="53" t="s">
        <v>198</v>
      </c>
      <c r="B154" s="62">
        <v>25348.341</v>
      </c>
      <c r="C154" s="55">
        <v>26</v>
      </c>
      <c r="D154" s="62">
        <v>496.58191185599998</v>
      </c>
    </row>
    <row r="155" spans="1:5">
      <c r="A155" s="53" t="s">
        <v>199</v>
      </c>
      <c r="B155" s="62">
        <v>28542.769</v>
      </c>
      <c r="C155" s="55">
        <v>27</v>
      </c>
      <c r="D155" s="62">
        <v>572.83066045600003</v>
      </c>
    </row>
    <row r="156" spans="1:5">
      <c r="A156" s="53" t="s">
        <v>200</v>
      </c>
      <c r="B156" s="62">
        <v>29070.433000000001</v>
      </c>
      <c r="C156" s="55">
        <v>28</v>
      </c>
      <c r="D156" s="62">
        <v>589.27549739200003</v>
      </c>
    </row>
    <row r="157" spans="1:5">
      <c r="A157" s="53" t="s">
        <v>201</v>
      </c>
      <c r="B157" s="62">
        <v>29260.136999999999</v>
      </c>
      <c r="C157" s="55">
        <v>29</v>
      </c>
      <c r="D157" s="62">
        <v>596.76864222400002</v>
      </c>
      <c r="E157"/>
    </row>
    <row r="158" spans="1:5">
      <c r="A158" s="53" t="s">
        <v>202</v>
      </c>
      <c r="B158" s="62">
        <v>27832.292775999998</v>
      </c>
      <c r="C158" s="55">
        <v>30</v>
      </c>
      <c r="D158" s="62">
        <v>583.28251852799997</v>
      </c>
      <c r="E158"/>
    </row>
    <row r="159" spans="1:5">
      <c r="A159" s="53" t="s">
        <v>168</v>
      </c>
      <c r="B159" s="62">
        <v>26579.351999999999</v>
      </c>
      <c r="C159" s="55">
        <v>31</v>
      </c>
      <c r="D159" s="62">
        <v>520.29541679199997</v>
      </c>
      <c r="E159"/>
    </row>
    <row r="160" spans="1:5">
      <c r="A160"/>
      <c r="C160"/>
      <c r="D160" s="88">
        <v>760</v>
      </c>
      <c r="E160" s="118">
        <f>(MAX(D129:D159)/D160-1)*100</f>
        <v>-8.6024301915789358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13</v>
      </c>
      <c r="C163" s="141"/>
      <c r="D163"/>
      <c r="E163" s="89"/>
    </row>
    <row r="164" spans="1:5">
      <c r="A164" s="51" t="s">
        <v>54</v>
      </c>
      <c r="B164" s="134" t="s">
        <v>64</v>
      </c>
      <c r="C164" s="134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167</v>
      </c>
      <c r="B166" s="63">
        <v>34346</v>
      </c>
      <c r="C166" s="120" t="s">
        <v>208</v>
      </c>
      <c r="D166" s="88">
        <v>37171</v>
      </c>
      <c r="E166" s="118">
        <f>(B166/D166-1)*100</f>
        <v>-7.600010761077181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4" t="s">
        <v>64</v>
      </c>
      <c r="C170" s="134" t="s">
        <v>65</v>
      </c>
      <c r="D170" s="134" t="s">
        <v>64</v>
      </c>
      <c r="E170" s="134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136</v>
      </c>
    </row>
    <row r="174" spans="1:5">
      <c r="A174" s="55">
        <v>2022</v>
      </c>
      <c r="B174" s="63">
        <v>37926</v>
      </c>
      <c r="C174" s="120" t="s">
        <v>146</v>
      </c>
      <c r="D174" s="63">
        <v>38284</v>
      </c>
      <c r="E174" s="120" t="s">
        <v>159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4" t="s">
        <v>64</v>
      </c>
      <c r="C178" s="134" t="s">
        <v>65</v>
      </c>
      <c r="D178" s="134" t="s">
        <v>64</v>
      </c>
      <c r="E178" s="134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>
        <f>D174</f>
        <v>38284</v>
      </c>
      <c r="C186" s="69">
        <f>B174</f>
        <v>37926</v>
      </c>
      <c r="D186" s="70" t="str">
        <f>MID(Dat_01!E174,1,2)+0&amp;" "&amp;TEXT(DATE(MID(Dat_01!E174,7,4),MID(Dat_01!E174,4,2),MID(Dat_01!E174,1,2)),"mmmm")&amp;" ("&amp;MID(Dat_01!E174,12,16)&amp;" h)"</f>
        <v>14 julio (14:19 h)</v>
      </c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dic-22</v>
      </c>
      <c r="B187" s="73" t="str">
        <f>IF(B163="Invierno","",B166)</f>
        <v/>
      </c>
      <c r="C187" s="73">
        <f>IF(B163="Invierno",B166,"")</f>
        <v>34346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12 diciembre (20:49 h)</v>
      </c>
    </row>
    <row r="188" spans="1:6" ht="15">
      <c r="D188" s="124"/>
      <c r="E188" s="124" t="str">
        <f>CONCATENATE(MID(E187,1,FIND(" ",E187)+3)," ",MID(E187,FIND("(",E187)+1,7))</f>
        <v>12 dic 20:49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2023-01-11T22:58:45Z</dcterms:modified>
</cp:coreProperties>
</file>