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AGO\INF_ELABORADA\"/>
    </mc:Choice>
  </mc:AlternateContent>
  <xr:revisionPtr revIDLastSave="0" documentId="13_ncr:1_{14D45789-D693-421B-977A-D6CECB98AE8A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7" i="16" l="1"/>
  <c r="C37" i="16"/>
  <c r="D37" i="16"/>
  <c r="E37" i="16"/>
  <c r="F37" i="16"/>
  <c r="G37" i="16"/>
  <c r="H37" i="16"/>
  <c r="D186" i="10"/>
  <c r="B186" i="10"/>
  <c r="B185" i="10"/>
  <c r="E186" i="10"/>
  <c r="D185" i="10"/>
  <c r="B36" i="16"/>
  <c r="C36" i="16"/>
  <c r="D36" i="16"/>
  <c r="E36" i="16"/>
  <c r="F36" i="16"/>
  <c r="G36" i="16"/>
  <c r="H36" i="16"/>
  <c r="C187" i="10"/>
  <c r="E187" i="10" s="1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E188" i="10" s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<sst xmlns="http://schemas.openxmlformats.org/spreadsheetml/2006/main" count="343" uniqueCount="211">
  <si>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</si>
  <si>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</si>
  <si>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</si>
  <si>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</si>
  <si>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</si>
  <si>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</si>
  <si>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</si>
  <si>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</si>
  <si>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</si>
  <si>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</si>
  <si>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</si>
  <si>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</si>
  <si>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</si>
  <si>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</si>
  <si>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</si>
  <si>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</si>
  <si>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</si>
  <si>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</si>
  <si>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</si>
  <si>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</si>
  <si>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</si>
  <si>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</si>
  <si>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</si>
  <si>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</si>
  <si>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</si>
  <si>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</si>
  <si>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</si>
  <si>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</si>
  <si>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</si>
  <si>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</si>
  <si>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</si>
  <si>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</si>
  <si>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</si>
  <si>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</si>
  <si>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</si>
  <si>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</si>
  <si>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</si>
  <si>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</si>
  <si>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</si>
  <si>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</si>
  <si>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</si>
  <si>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</si>
  <si>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</si>
  <si>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</si>
  <si>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</si>
  <si>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</si>
  <si>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</si>
  <si>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</si>
  <si>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</si>
  <si>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</si>
  <si>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</si>
  <si>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</si>
  <si>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</si>
  <si>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</si>
  <si>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</si>
  <si>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</si>
  <si>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</si>
  <si>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</si>
  <si>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</si>
  <si>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</si>
  <si>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</si>
  <si>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</si>
  <si>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</si>
  <si>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</si>
  <si>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</si>
  <si>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</si>
  <si>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</si>
  <si>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</si>
  <si>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</si>
  <si>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</si>
  <si>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</si>
  <si>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</si>
  <si>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</si>
  <si>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</si>
  <si>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</si>
  <si>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</si>
  <si>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</si>
  <si>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</si>
  <si>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</si>
  <si>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</si>
  <si>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</si>
  <si>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</si>
  <si>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</si>
  <si>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</si>
  <si>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</si>
  <si>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</si>
  <si>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</si>
  <si>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</si>
  <si>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</si>
  <si>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</si>
  <si>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</si>
  <si>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</si>
  <si>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</si>
  <si>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</si>
  <si>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</si>
  <si>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</si>
  <si>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</si>
  <si>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</si>
  <si>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</si>
  <si>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</si>
  <si>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</si>
  <si>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</si>
  <si>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</si>
  <si>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</si>
  <si>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</si>
  <si>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</si>
  <si>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</si>
  <si>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</si>
  <si>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</si>
  <si>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</si>
  <si>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</si>
  <si>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</si>
  <si>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</si>
  <si>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</si>
  <si>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</si>
  <si>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</si>
  <si>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</si>
  <si>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</si>
  <si>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</si>
  <si>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</si>
  <si>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</si>
  <si>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</si>
  <si>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</si>
  <si>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</si>
  <si>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</si>
  <si>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</si>
  <si>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</si>
  <si>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</si>
  <si>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</si>
  <si>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</si>
  <si>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</si>
  <si>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</si>
  <si>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</si>
  <si>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</si>
  <si>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</si>
  <si>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</si>
  <si>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</si>
  <si>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</si>
  <si>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</si>
  <si>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</si>
  <si>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</si>
  <si>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</si>
  <si>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</si>
  <si>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</si>
  <si>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30/11/2023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</si>
  <si>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</si>
  <si>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</si>
  <si>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</si>
  <si>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</si>
  <si>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</si>
  <si>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</si>
  <si>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</si>
  <si>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</si>
  <si>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</si>
  <si>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</si>
  <si>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</si>
  <si>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Mayo 2024</t>
  </si>
  <si>
    <t>31/05/2024</t>
  </si>
  <si>
    <t>Junio 2024</t>
  </si>
  <si>
    <t>30/06/2024</t>
  </si>
  <si>
    <t>Desconocido</t>
  </si>
  <si>
    <t>Julio 2024</t>
  </si>
  <si>
    <t>31/07/2024</t>
  </si>
  <si>
    <t>Agosto 2024</t>
  </si>
  <si>
    <t>30/07/2024 14:41</t>
  </si>
  <si>
    <t>31/08/2024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</si>
  <si>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ut="09/11/2024 06:04:40" si="2.0000000116ae04278f5ab78a845bd1f73012296415de2a34e689b740692bcaf02cad3bdbcb0c4ddbd0807c282296de95d32d3afdfe4314afda0ce2e1f6f604166d3c959cbda8449e158415d0cbb673bf36161308f2ba9dcd3deb18227e9645bdad1cf4f5984a7639eee459b32b4702e831b81871769a629a7f5ea41aae01f9e9714a5d62050199f8d0fda4f89ca28bb3e5ff2d3273c5c816c33474d61dc7a4c22d21.p.3082.0.1.Europe/Madrid.upriv*_1*_pidn2*_7*_session*-lat*_1.000000016db1ba73abcb1efe47af3b99a25fe31fbc6025e078d61cba7d0f2f447a3b9abf13d92acc0dbf899ad6ebde315a8364e87490b966.0000000142eb71622c5fb54b11f0fa4e1eb476c6bc6025e01a8b92202d78bbb90c19fd1883e60fa54ace0457a5101a28854a2c01428002db.0.1.1.BDEbi.D066E1C611E6257C10D00080EF253B44.0-3082.1.1_-0.1.0_-3082.1.1_5.5.0.*0.00000001011cea595a1d0af3ba926ebb0d8508acc911585aebb7542d1145cd4403c54a73296eea0f.0.23.11*.2*.0400*.31152J.e.0000000155e074393b725c5edb27b47b2c625dd6c911585a9030a13cde57de3748b1a9e3419d19f1.0.10*.131*.122*.122.0.0" msgID="B60DDB9211EF70039A360080EF15B199"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</si>
  <si>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ut="09/11/2024 06:27:04" si="2.0000000116ae04278f5ab78a845bd1f73012296415de2a34e689b740692bcaf02cad3bdbcb0c4ddbd0807c282296de95d32d3afdfe4314afda0ce2e1f6f604166d3c959cbda8449e158415d0cbb673bf36161308f2ba9dcd3deb18227e9645bdad1cf4f5984a7639eee459b32b4702e831b81871769a629a7f5ea41aae01f9e9714a5d62050199f8d0fda4f89ca28bb3e5ff2d3273c5c816c33474d61dc7a4c22d21.p.3082.0.1.Europe/Madrid.upriv*_1*_pidn2*_7*_session*-lat*_1.000000016db1ba73abcb1efe47af3b99a25fe31fbc6025e078d61cba7d0f2f447a3b9abf13d92acc0dbf899ad6ebde315a8364e87490b966.0000000142eb71622c5fb54b11f0fa4e1eb476c6bc6025e01a8b92202d78bbb90c19fd1883e60fa54ace0457a5101a28854a2c01428002db.0.1.1.BDEbi.D066E1C611E6257C10D00080EF253B44.0-3082.1.1_-0.1.0_-3082.1.1_5.5.0.*0.00000001011cea595a1d0af3ba926ebb0d8508acc911585aebb7542d1145cd4403c54a73296eea0f.0.23.11*.2*.0400*.31152J.e.0000000155e074393b725c5edb27b47b2c625dd6c911585a9030a13cde57de3748b1a9e3419d19f1.0.10*.131*.122*.122.0.0" msgID="C9FD2F1911EF70039A360080EF756F95"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nrr="1881" nrc="822"&gt;&lt;pg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</si>
  <si>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ut="09/11/2024 07:08:48" si="2.0000000116ae04278f5ab78a845bd1f73012296415de2a34e689b740692bcaf02cad3bdbcb0c4ddbd0807c282296de95d32d3afdfe4314afda0ce2e1f6f604166d3c959cbda8449e158415d0cbb673bf36161308f2ba9dcd3deb18227e9645bdad1cf4f5984a7639eee459b32b4702e831b81871769a629a7f5ea41aae01f9e9714a5d62050199f8d0fda4f89ca28bb3e5ff2d3273c5c816c33474d61dc7a4c22d21.p.3082.0.1.Europe/Madrid.upriv*_1*_pidn2*_7*_session*-lat*_1.000000016db1ba73abcb1efe47af3b99a25fe31fbc6025e078d61cba7d0f2f447a3b9abf13d92acc0dbf899ad6ebde315a8364e87490b966.0000000142eb71622c5fb54b11f0fa4e1eb476c6bc6025e01a8b92202d78bbb90c19fd1883e60fa54ace0457a5101a28854a2c01428002db.0.1.1.BDEbi.D066E1C611E6257C10D00080EF253B44.0-3082.1.1_-0.1.0_-3082.1.1_5.5.0.*0.00000001011cea595a1d0af3ba926ebb0d8508acc911585aebb7542d1145cd4403c54a73296eea0f.0.23.11*.2*.0400*.31152J.e.0000000155e074393b725c5edb27b47b2c625dd6c911585a9030a13cde57de3748b1a9e3419d19f1.0.10*.131*.122*.122.0.0" msgID="9B2AA70211EF700C9A360080EFB5F098"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nrr="965" nrc="1044"&gt;&lt;pg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</si>
  <si>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</si>
  <si>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</si>
  <si>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</si>
  <si>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</si>
  <si>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</si>
  <si>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</si>
  <si>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</si>
  <si>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</si>
  <si>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</si>
  <si>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</si>
  <si>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</si>
  <si>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</si>
  <si>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</si>
  <si>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</si>
  <si>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</si>
  <si>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</si>
  <si>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</si>
  <si>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</si>
  <si>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</si>
  <si>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</si>
  <si>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</si>
  <si>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</si>
  <si>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</si>
  <si>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</si>
  <si>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</si>
  <si>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</si>
  <si>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</si>
  <si>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</si>
  <si>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</si>
  <si>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</si>
  <si>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ut="09/11/2024 08:04:07" si="2.0000000142824ac60673cf829425901bc480ca56e6abf5f3012a03ca64ca570e81e21a99a5aecfa8416deb1df88149d4bbbbb09e333f50ee3610bba3b2923b2249db6d62e099215615cb40c815004ce8d991f08c123b6d36b28776d46851c4a21d3d3bd54d240ad49a83d486daf34f272e90c8b83f82750f52cd713bc2e6a499e9786f1ab6c0b400b26eeec74ab00288cf226049f125ed09d989c62d1fffe1622587.p.3082.0.1.Europe/Madrid.upriv*_1*_pidn2*_7*_session*-lat*_1.00000001d8beea363faa0f64e0296722c859d83bbc6025e0af0f2021129ddeeb31be8758ddd3bdd10e4cd905a6bcbd464b1dcb8ae9efe3c9.0000000177311fbe251072783f1e9aa452f0ceb4bc6025e0b3f619ebaf2fb96b22215c15e629f8ce4b106cfca770da68f1b355af88851223.0.1.1.BDEbi.D066E1C611E6257C10D00080EF253B44.0-3082.1.1_-0.1.0_-3082.1.1_5.5.0.*0.000000013097ec871715119e562b034b598af863c911585a60bf7c816a3c4a8f1914f94c02b5ca48.0.23.11*.2*.0400*.31152J.e.000000011b9f3a4bcc381d0e69946f81b65c318ec911585aab1a065322c6a05d979e5421825847c5.0.10*.131*.122*.122.0.0" msgID="5DAECA5511EF701463450080EF75820F"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nrr="3091" nrc="408"&gt;&lt;pg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</si>
  <si>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ut="09/11/2024 08:04:41" si="2.0000000142824ac60673cf829425901bc480ca56e6abf5f3012a03ca64ca570e81e21a99a5aecfa8416deb1df88149d4bbbbb09e333f50ee3610bba3b2923b2249db6d62e099215615cb40c815004ce8d991f08c123b6d36b28776d46851c4a21d3d3bd54d240ad49a83d486daf34f272e90c8b83f82750f52cd713bc2e6a499e9786f1ab6c0b400b26eeec74ab00288cf226049f125ed09d989c62d1fffe1622587.p.3082.0.1.Europe/Madrid.upriv*_1*_pidn2*_7*_session*-lat*_1.00000001d8beea363faa0f64e0296722c859d83bbc6025e0af0f2021129ddeeb31be8758ddd3bdd10e4cd905a6bcbd464b1dcb8ae9efe3c9.0000000177311fbe251072783f1e9aa452f0ceb4bc6025e0b3f619ebaf2fb96b22215c15e629f8ce4b106cfca770da68f1b355af88851223.0.1.1.BDEbi.D066E1C611E6257C10D00080EF253B44.0-3082.1.1_-0.1.0_-3082.1.1_5.5.0.*0.000000013097ec871715119e562b034b598af863c911585a60bf7c816a3c4a8f1914f94c02b5ca48.0.23.11*.2*.0400*.31152J.e.000000011b9f3a4bcc381d0e69946f81b65c318ec911585aab1a065322c6a05d979e5421825847c5.0.10*.131*.122*.122.0.0" msgID="7C5D2CE811EF701463450080EFE5620D"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nrr="3148" nrc="208"&gt;&lt;pg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</si>
  <si>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Septiembre 2024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</si>
  <si>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ut="09/11/2024 08:23:46" si="2.0000000142824ac60673cf829425901bc480ca56e6abf5f3012a03ca64ca570e81e21a99a5aecfa8416deb1df88149d4bbbbb09e333f50ee3610bba3b2923b2249db6d62e099215615cb40c815004ce8d991f08c123b6d36b28776d46851c4a21d3d3bd54d240ad49a83d486daf34f272e90c8b83f82750f52cd713bc2e6a499e9786f1ab6c0b400b26eeec74ab00288cf226049f125ed09d989c62d1fffe1622587.p.3082.0.1.Europe/Madrid.upriv*_1*_pidn2*_7*_session*-lat*_1.00000001d8beea363faa0f64e0296722c859d83bbc6025e0af0f2021129ddeeb31be8758ddd3bdd10e4cd905a6bcbd464b1dcb8ae9efe3c9.0000000177311fbe251072783f1e9aa452f0ceb4bc6025e0b3f619ebaf2fb96b22215c15e629f8ce4b106cfca770da68f1b355af88851223.0.1.1.BDEbi.D066E1C611E6257C10D00080EF253B44.0-3082.1.1_-0.1.0_-3082.1.1_5.5.0.*0.000000013097ec871715119e562b034b598af863c911585a60bf7c816a3c4a8f1914f94c02b5ca48.0.23.11*.2*.0400*.31152J.e.000000011b9f3a4bcc381d0e69946f81b65c318ec911585aab1a065322c6a05d979e5421825847c5.0.10*.131*.122*.122.0.0" msgID="9005010811EF701463450080EF45220E"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rows="35" cols="2" /&gt;&lt;esdo ews="" ece="" ptn="" /&gt;&lt;/excel&gt;&lt;pgs&gt;&lt;pg rows="33" cols="1" nrr="3030" nrc="99"&gt;&lt;pg /&gt;&lt;bls&gt;&lt;bl sr="1" sc="1" rfetch="33" cfetch="1" posid="1" darows="0" dacols="1"&gt;&lt;excel&gt;&lt;epo ews="Dat_01" ece="A85" enr="MSTR.Serie_Balance_B.C._Mensual" ptn="" qtn="" rows="35" cols="2" /&gt;&lt;esdo ews="" ece="" ptn="" /&gt;&lt;/excel&gt;&lt;gridRng&gt;&lt;sect id="TITLE_AREA" rngprop="1:1:2:1" /&gt;&lt;sect id="ROWHEADERS_AREA" rngprop="3:1:33:1" /&gt;&lt;sect id="COLUMNHEADERS_AREA" rngprop="1:2:2:1" /&gt;&lt;sect id="DATA_AREA" rngprop="3:2:33:1"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</si>
  <si>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ut="09/11/2024 08:49:22" si="2.0000000142824ac60673cf829425901bc480ca56e6abf5f3012a03ca64ca570e81e21a99a5aecfa8416deb1df88149d4bbbbb09e333f50ee3610bba3b2923b2249db6d62e099215615cb40c815004ce8d991f08c123b6d36b28776d46851c4a21d3d3bd54d240ad49a83d486daf34f272e90c8b83f82750f52cd713bc2e6a499e9786f1ab6c0b400b26eeec74ab00288cf226049f125ed09d989c62d1fffe1622587.p.3082.0.1.Europe/Madrid.upriv*_1*_pidn2*_7*_session*-lat*_1.00000001d8beea363faa0f64e0296722c859d83bbc6025e0af0f2021129ddeeb31be8758ddd3bdd10e4cd905a6bcbd464b1dcb8ae9efe3c9.0000000177311fbe251072783f1e9aa452f0ceb4bc6025e0b3f619ebaf2fb96b22215c15e629f8ce4b106cfca770da68f1b355af88851223.0.1.1.BDEbi.D066E1C611E6257C10D00080EF253B44.0-3082.1.1_-0.1.0_-3082.1.1_5.5.0.*0.000000013097ec871715119e562b034b598af863c911585a60bf7c816a3c4a8f1914f94c02b5ca48.0.23.11*.2*.0400*.31152J.e.000000011b9f3a4bcc381d0e69946f81b65c318ec911585aab1a065322c6a05d979e5421825847c5.0.10*.131*.122*.122.0.0" msgID="A45EE4EC11EF701A63450080EFB50311"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nrr="3153" nrc="106"&gt;&lt;pg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</si>
  <si>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ut="09/11/2024 08:50:48" si="2.0000000142824ac60673cf829425901bc480ca56e6abf5f3012a03ca64ca570e81e21a99a5aecfa8416deb1df88149d4bbbbb09e333f50ee3610bba3b2923b2249db6d62e099215615cb40c815004ce8d991f08c123b6d36b28776d46851c4a21d3d3bd54d240ad49a83d486daf34f272e90c8b83f82750f52cd713bc2e6a499e9786f1ab6c0b400b26eeec74ab00288cf226049f125ed09d989c62d1fffe1622587.p.3082.0.1.Europe/Madrid.upriv*_1*_pidn2*_7*_session*-lat*_1.00000001d8beea363faa0f64e0296722c859d83bbc6025e0af0f2021129ddeeb31be8758ddd3bdd10e4cd905a6bcbd464b1dcb8ae9efe3c9.0000000177311fbe251072783f1e9aa452f0ceb4bc6025e0b3f619ebaf2fb96b22215c15e629f8ce4b106cfca770da68f1b355af88851223.0.1.1.BDEbi.D066E1C611E6257C10D00080EF253B44.0-3082.1.1_-0.1.0_-3082.1.1_5.5.0.*0.000000013097ec871715119e562b034b598af863c911585a60bf7c816a3c4a8f1914f94c02b5ca48.0.23.11*.2*.0400*.31152J.e.000000011b9f3a4bcc381d0e69946f81b65c318ec911585aab1a065322c6a05d979e5421825847c5.0.10*.131*.122*.122.0.0" msgID="ED7E431611EF701A63450080EF75810D"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nrr="3122" nrc="105"&gt;&lt;pg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</si>
  <si>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01/08/2024 18:43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</si>
  <si>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ut="09/11/2024 08:51:34" si="2.0000000142824ac60673cf829425901bc480ca56e6abf5f3012a03ca64ca570e81e21a99a5aecfa8416deb1df88149d4bbbbb09e333f50ee3610bba3b2923b2249db6d62e099215615cb40c815004ce8d991f08c123b6d36b28776d46851c4a21d3d3bd54d240ad49a83d486daf34f272e90c8b83f82750f52cd713bc2e6a499e9786f1ab6c0b400b26eeec74ab00288cf226049f125ed09d989c62d1fffe1622587.p.3082.0.1.Europe/Madrid.upriv*_1*_pidn2*_7*_session*-lat*_1.00000001d8beea363faa0f64e0296722c859d83bbc6025e0af0f2021129ddeeb31be8758ddd3bdd10e4cd905a6bcbd464b1dcb8ae9efe3c9.0000000177311fbe251072783f1e9aa452f0ceb4bc6025e0b3f619ebaf2fb96b22215c15e629f8ce4b106cfca770da68f1b355af88851223.0.1.1.BDEbi.D066E1C611E6257C10D00080EF253B44.0-3082.1.1_-0.1.0_-3082.1.1_5.5.0.*0.000000013097ec871715119e562b034b598af863c911585a60bf7c816a3c4a8f1914f94c02b5ca48.0.23.11*.2*.0400*.31152J.e.000000011b9f3a4bcc381d0e69946f81b65c318ec911585aab1a065322c6a05d979e5421825847c5.0.10*.131*.122*.122.0.0" msgID="085B099E11EF701B63450080EF554310"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nrr="105" nrc="210"&gt;&lt;pg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</si>
  <si>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ut="09/11/2024 09:39:52" si="2.0000000142824ac60673cf829425901bc480ca56e6abf5f3012a03ca64ca570e81e21a99a5aecfa8416deb1df88149d4bbbbb09e333f50ee3610bba3b2923b2249db6d62e099215615cb40c815004ce8d991f08c123b6d36b28776d46851c4a21d3d3bd54d240ad49a83d486daf34f272e90c8b83f82750f52cd713bc2e6a499e9786f1ab6c0b400b26eeec74ab00288cf226049f125ed09d989c62d1fffe1622587.p.3082.0.1.Europe/Madrid.upriv*_1*_pidn2*_7*_session*-lat*_1.00000001d8beea363faa0f64e0296722c859d83bbc6025e0af0f2021129ddeeb31be8758ddd3bdd10e4cd905a6bcbd464b1dcb8ae9efe3c9.0000000177311fbe251072783f1e9aa452f0ceb4bc6025e0b3f619ebaf2fb96b22215c15e629f8ce4b106cfca770da68f1b355af88851223.0.1.1.BDEbi.D066E1C611E6257C10D00080EF253B44.0-3082.1.1_-0.1.0_-3082.1.1_5.5.0.*0.000000013097ec871715119e562b034b598af863c911585a60bf7c816a3c4a8f1914f94c02b5ca48.0.23.11*.2*.0400*.31152J.e.000000011b9f3a4bcc381d0e69946f81b65c318ec911585aab1a065322c6a05d979e5421825847c5.0.10*.131*.122*.122.0.0" msgID="CA3D795611EF702163450080EF15C20E"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nrr="45" nrc="60"&gt;&lt;pg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</si>
  <si>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ut="09/11/2024 09:40:16" si="2.0000000142824ac60673cf829425901bc480ca56e6abf5f3012a03ca64ca570e81e21a99a5aecfa8416deb1df88149d4bbbbb09e333f50ee3610bba3b2923b2249db6d62e099215615cb40c815004ce8d991f08c123b6d36b28776d46851c4a21d3d3bd54d240ad49a83d486daf34f272e90c8b83f82750f52cd713bc2e6a499e9786f1ab6c0b400b26eeec74ab00288cf226049f125ed09d989c62d1fffe1622587.p.3082.0.1.Europe/Madrid.upriv*_1*_pidn2*_7*_session*-lat*_1.00000001d8beea363faa0f64e0296722c859d83bbc6025e0af0f2021129ddeeb31be8758ddd3bdd10e4cd905a6bcbd464b1dcb8ae9efe3c9.0000000177311fbe251072783f1e9aa452f0ceb4bc6025e0b3f619ebaf2fb96b22215c15e629f8ce4b106cfca770da68f1b355af88851223.0.1.1.BDEbi.D066E1C611E6257C10D00080EF253B44.0-3082.1.1_-0.1.0_-3082.1.1_5.5.0.*0.000000013097ec871715119e562b034b598af863c911585a60bf7c816a3c4a8f1914f94c02b5ca48.0.23.11*.2*.0400*.31152J.e.000000011b9f3a4bcc381d0e69946f81b65c318ec911585aab1a065322c6a05d979e5421825847c5.0.10*.131*.122*.122.0.0" msgID="D8D2E87011EF702163450080EF95C10D"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nrr="102" nrc="408"&gt;&lt;pg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</si>
  <si>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4ffdfa87c8414c778fe67dc40aaa45be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</si>
  <si>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ut="09/11/2024 09:41:10" si="2.00000001d2d9bf405aafdc948c7778508761c3fd47d3a79f7eba36fbe341534e96fe395000e093419e27f1687fe112cb94b73fe09f4deb0b96d5b17058dedd34ef068e30c371c8452280ad8873578fff1190537bc7229cd13252000c9ac0ff11fae61aa35c055f291eee804820e0b2b33a154ce90a5702a9038256daaf29b22e57fd03a14e5c2f36dad8a493a7fd797b98c00135c3456657eb32ce42a037c4d98c57.p.3082.0.1.Europe/Madrid.upriv*_1*_pidn2*_7*_session*-lat*_1.00000001de5dc0a5a4c8f3158f5f663fd5c99c98bc6025e0eb446fa80c761b073e364b4a14ae8c10493ea99bd4376cfff578ee2bc2d81bfb.00000001fa5d0734fdcb9b93bac0671f55ae433bbc6025e0d264d77525fe0e343902661c83ac4724dd776ff8a155f90677e895ea7dbb81c2.0.1.1.BDEbi.D066E1C611E6257C10D00080EF253B44.0-3082.1.1_-0.1.0_-3082.1.1_5.5.0.*0.0000000158c8262cf10118c2a0108dcae502514cc911585ab289991e89eb0fc259e9efc37f831fcc.0.23.11*.2*.0400*.31152J.e.0000000131962b6bafbc74c3d5cac18b336bc614c911585a0ce15d94ad31effa47d1445076d63fad.0.10*.131*.122*.122.0.0" msgID="ED0A859611EF702163450080EF65620E"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nrr="1897" nrc="1020"&gt;&lt;pg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</si>
</sst>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40" fillId="10" borderId="6" xfId="29" quotePrefix="1" applyAlignment="1">
      <alignment horizontal="center"/>
    </xf>
    <xf numFmtId="164" fontId="25" fillId="6" borderId="6" xfId="20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-2.7999999999999998E-4</c:v>
                </c:pt>
                <c:pt idx="1">
                  <c:v>-3.4499999999999999E-3</c:v>
                </c:pt>
                <c:pt idx="2">
                  <c:v>2.4499999999999999E-3</c:v>
                </c:pt>
                <c:pt idx="3">
                  <c:v>1.5200000000000001E-3</c:v>
                </c:pt>
                <c:pt idx="4">
                  <c:v>-7.3699999999999998E-3</c:v>
                </c:pt>
                <c:pt idx="5">
                  <c:v>1.44E-2</c:v>
                </c:pt>
                <c:pt idx="6">
                  <c:v>2.15E-3</c:v>
                </c:pt>
                <c:pt idx="7">
                  <c:v>-2.92E-2</c:v>
                </c:pt>
                <c:pt idx="8">
                  <c:v>3.2399999999999998E-2</c:v>
                </c:pt>
                <c:pt idx="9">
                  <c:v>2.3E-3</c:v>
                </c:pt>
                <c:pt idx="10">
                  <c:v>-1.183E-2</c:v>
                </c:pt>
                <c:pt idx="11">
                  <c:v>1.261E-2</c:v>
                </c:pt>
                <c:pt idx="12">
                  <c:v>-2.9399999999999999E-3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9.5E-4</c:v>
                </c:pt>
                <c:pt idx="1">
                  <c:v>-4.1700000000000001E-3</c:v>
                </c:pt>
                <c:pt idx="2">
                  <c:v>8.8400000000000006E-3</c:v>
                </c:pt>
                <c:pt idx="3">
                  <c:v>1.1999999999999999E-3</c:v>
                </c:pt>
                <c:pt idx="4">
                  <c:v>1.106E-2</c:v>
                </c:pt>
                <c:pt idx="5">
                  <c:v>-1.5650000000000001E-2</c:v>
                </c:pt>
                <c:pt idx="6">
                  <c:v>-2.7560000000000001E-2</c:v>
                </c:pt>
                <c:pt idx="7">
                  <c:v>6.1900000000000002E-3</c:v>
                </c:pt>
                <c:pt idx="8">
                  <c:v>1.91E-3</c:v>
                </c:pt>
                <c:pt idx="9">
                  <c:v>2.7799999999999999E-3</c:v>
                </c:pt>
                <c:pt idx="10">
                  <c:v>-1.512E-2</c:v>
                </c:pt>
                <c:pt idx="11">
                  <c:v>-2.0400000000000001E-3</c:v>
                </c:pt>
                <c:pt idx="12">
                  <c:v>-3.8400000000000001E-3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-1.8110000000000001E-2</c:v>
                </c:pt>
                <c:pt idx="1">
                  <c:v>-2.9700000000000001E-2</c:v>
                </c:pt>
                <c:pt idx="2">
                  <c:v>1.06E-2</c:v>
                </c:pt>
                <c:pt idx="3">
                  <c:v>3.3029999999999997E-2</c:v>
                </c:pt>
                <c:pt idx="4">
                  <c:v>3.9140000000000001E-2</c:v>
                </c:pt>
                <c:pt idx="5">
                  <c:v>1.0290000000000001E-2</c:v>
                </c:pt>
                <c:pt idx="6">
                  <c:v>1.1679999999999999E-2</c:v>
                </c:pt>
                <c:pt idx="7">
                  <c:v>2.334E-2</c:v>
                </c:pt>
                <c:pt idx="8">
                  <c:v>2.01E-2</c:v>
                </c:pt>
                <c:pt idx="9">
                  <c:v>8.3700000000000007E-3</c:v>
                </c:pt>
                <c:pt idx="10">
                  <c:v>9.2300000000000004E-3</c:v>
                </c:pt>
                <c:pt idx="11">
                  <c:v>-1.129E-2</c:v>
                </c:pt>
                <c:pt idx="12">
                  <c:v>3.4119999999999998E-2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-1.7440000000000001E-2</c:v>
                </c:pt>
                <c:pt idx="1">
                  <c:v>-3.7319999999999999E-2</c:v>
                </c:pt>
                <c:pt idx="2">
                  <c:v>2.189E-2</c:v>
                </c:pt>
                <c:pt idx="3">
                  <c:v>3.5749999999999997E-2</c:v>
                </c:pt>
                <c:pt idx="4">
                  <c:v>4.283E-2</c:v>
                </c:pt>
                <c:pt idx="5">
                  <c:v>9.0399999999999994E-3</c:v>
                </c:pt>
                <c:pt idx="6">
                  <c:v>-1.3729999999999999E-2</c:v>
                </c:pt>
                <c:pt idx="7">
                  <c:v>3.3E-4</c:v>
                </c:pt>
                <c:pt idx="8">
                  <c:v>5.441E-2</c:v>
                </c:pt>
                <c:pt idx="9">
                  <c:v>1.345E-2</c:v>
                </c:pt>
                <c:pt idx="10">
                  <c:v>-1.772E-2</c:v>
                </c:pt>
                <c:pt idx="11">
                  <c:v>-7.2000000000000005E-4</c:v>
                </c:pt>
                <c:pt idx="12">
                  <c:v>2.734E-2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30.348368421100002</c:v>
                </c:pt>
                <c:pt idx="1">
                  <c:v>30.6476842105</c:v>
                </c:pt>
                <c:pt idx="2">
                  <c:v>30.595894736799998</c:v>
                </c:pt>
                <c:pt idx="3">
                  <c:v>30.6148947368</c:v>
                </c:pt>
                <c:pt idx="4">
                  <c:v>30.7973684211</c:v>
                </c:pt>
                <c:pt idx="5">
                  <c:v>30.606368421100001</c:v>
                </c:pt>
                <c:pt idx="6">
                  <c:v>30.500789473699999</c:v>
                </c:pt>
                <c:pt idx="7">
                  <c:v>29.852684210500001</c:v>
                </c:pt>
                <c:pt idx="8">
                  <c:v>29.829526315799999</c:v>
                </c:pt>
                <c:pt idx="9">
                  <c:v>29.932736842099999</c:v>
                </c:pt>
                <c:pt idx="10">
                  <c:v>30.247526315799998</c:v>
                </c:pt>
                <c:pt idx="11">
                  <c:v>30.2748947368</c:v>
                </c:pt>
                <c:pt idx="12">
                  <c:v>29.685315789499999</c:v>
                </c:pt>
                <c:pt idx="13">
                  <c:v>29.808105263200002</c:v>
                </c:pt>
                <c:pt idx="14">
                  <c:v>29.8987368421</c:v>
                </c:pt>
                <c:pt idx="15">
                  <c:v>28.962894736799999</c:v>
                </c:pt>
                <c:pt idx="16">
                  <c:v>29.487578947399999</c:v>
                </c:pt>
                <c:pt idx="17">
                  <c:v>29.7289473684</c:v>
                </c:pt>
                <c:pt idx="18">
                  <c:v>29.162368421099998</c:v>
                </c:pt>
                <c:pt idx="19">
                  <c:v>30.050842105299999</c:v>
                </c:pt>
                <c:pt idx="20">
                  <c:v>30.2187368421</c:v>
                </c:pt>
                <c:pt idx="21">
                  <c:v>30.1366842105</c:v>
                </c:pt>
                <c:pt idx="22">
                  <c:v>30.130631578900001</c:v>
                </c:pt>
                <c:pt idx="23">
                  <c:v>29.9513684211</c:v>
                </c:pt>
                <c:pt idx="24">
                  <c:v>29.8437368421</c:v>
                </c:pt>
                <c:pt idx="25">
                  <c:v>29.9027894737</c:v>
                </c:pt>
                <c:pt idx="26">
                  <c:v>30.033578947399999</c:v>
                </c:pt>
                <c:pt idx="27">
                  <c:v>29.845526315800001</c:v>
                </c:pt>
                <c:pt idx="28">
                  <c:v>29.0214736842</c:v>
                </c:pt>
                <c:pt idx="29">
                  <c:v>28.749894736800002</c:v>
                </c:pt>
                <c:pt idx="30">
                  <c:v>28.777736842100001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19.565578947399999</c:v>
                </c:pt>
                <c:pt idx="1">
                  <c:v>19.127210526300001</c:v>
                </c:pt>
                <c:pt idx="2">
                  <c:v>19.435736842099999</c:v>
                </c:pt>
                <c:pt idx="3">
                  <c:v>19.270842105300002</c:v>
                </c:pt>
                <c:pt idx="4">
                  <c:v>19.373736842100001</c:v>
                </c:pt>
                <c:pt idx="5">
                  <c:v>19.398052631599999</c:v>
                </c:pt>
                <c:pt idx="6">
                  <c:v>19.554157894700001</c:v>
                </c:pt>
                <c:pt idx="7">
                  <c:v>19.3674736842</c:v>
                </c:pt>
                <c:pt idx="8">
                  <c:v>19.052789473699999</c:v>
                </c:pt>
                <c:pt idx="9">
                  <c:v>18.978894736800001</c:v>
                </c:pt>
                <c:pt idx="10">
                  <c:v>19.0790526316</c:v>
                </c:pt>
                <c:pt idx="11">
                  <c:v>19.1980526316</c:v>
                </c:pt>
                <c:pt idx="12">
                  <c:v>18.618631578900001</c:v>
                </c:pt>
                <c:pt idx="13">
                  <c:v>18.358947368399999</c:v>
                </c:pt>
                <c:pt idx="14">
                  <c:v>18.6784736842</c:v>
                </c:pt>
                <c:pt idx="15">
                  <c:v>18.5180526316</c:v>
                </c:pt>
                <c:pt idx="16">
                  <c:v>18.4371578947</c:v>
                </c:pt>
                <c:pt idx="17">
                  <c:v>18.5692631579</c:v>
                </c:pt>
                <c:pt idx="18">
                  <c:v>18.814263157900001</c:v>
                </c:pt>
                <c:pt idx="19">
                  <c:v>18.507052631600001</c:v>
                </c:pt>
                <c:pt idx="20">
                  <c:v>18.632368421100001</c:v>
                </c:pt>
                <c:pt idx="21">
                  <c:v>18.6837368421</c:v>
                </c:pt>
                <c:pt idx="22">
                  <c:v>18.907526315799998</c:v>
                </c:pt>
                <c:pt idx="23">
                  <c:v>18.702999999999999</c:v>
                </c:pt>
                <c:pt idx="24">
                  <c:v>18.622105263200002</c:v>
                </c:pt>
                <c:pt idx="25">
                  <c:v>18.779578947400001</c:v>
                </c:pt>
                <c:pt idx="26">
                  <c:v>18.886052631599998</c:v>
                </c:pt>
                <c:pt idx="27">
                  <c:v>18.9424210526</c:v>
                </c:pt>
                <c:pt idx="28">
                  <c:v>18.707210526299999</c:v>
                </c:pt>
                <c:pt idx="29">
                  <c:v>18.227157894699999</c:v>
                </c:pt>
                <c:pt idx="30">
                  <c:v>17.7582631579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33.049999999999997</c:v>
                </c:pt>
                <c:pt idx="1">
                  <c:v>31.036999999999999</c:v>
                </c:pt>
                <c:pt idx="2">
                  <c:v>32.131999999999998</c:v>
                </c:pt>
                <c:pt idx="3">
                  <c:v>33.146999999999998</c:v>
                </c:pt>
                <c:pt idx="4">
                  <c:v>33.069000000000003</c:v>
                </c:pt>
                <c:pt idx="5">
                  <c:v>32.716999999999999</c:v>
                </c:pt>
                <c:pt idx="6">
                  <c:v>32.521999999999998</c:v>
                </c:pt>
                <c:pt idx="7">
                  <c:v>32.755000000000003</c:v>
                </c:pt>
                <c:pt idx="8">
                  <c:v>33.838000000000001</c:v>
                </c:pt>
                <c:pt idx="9">
                  <c:v>34.938000000000002</c:v>
                </c:pt>
                <c:pt idx="10">
                  <c:v>35.198999999999998</c:v>
                </c:pt>
                <c:pt idx="11">
                  <c:v>32.430999999999997</c:v>
                </c:pt>
                <c:pt idx="12">
                  <c:v>30.524999999999999</c:v>
                </c:pt>
                <c:pt idx="13">
                  <c:v>29.625</c:v>
                </c:pt>
                <c:pt idx="14">
                  <c:v>29.917999999999999</c:v>
                </c:pt>
                <c:pt idx="15">
                  <c:v>31.637</c:v>
                </c:pt>
                <c:pt idx="16">
                  <c:v>32.655999999999999</c:v>
                </c:pt>
                <c:pt idx="17">
                  <c:v>31.065999999999999</c:v>
                </c:pt>
                <c:pt idx="18">
                  <c:v>31.135000000000002</c:v>
                </c:pt>
                <c:pt idx="19">
                  <c:v>31.535</c:v>
                </c:pt>
                <c:pt idx="20">
                  <c:v>31.213000000000001</c:v>
                </c:pt>
                <c:pt idx="21">
                  <c:v>31.658000000000001</c:v>
                </c:pt>
                <c:pt idx="22">
                  <c:v>32.201000000000001</c:v>
                </c:pt>
                <c:pt idx="23">
                  <c:v>31.856999999999999</c:v>
                </c:pt>
                <c:pt idx="24">
                  <c:v>30.088999999999999</c:v>
                </c:pt>
                <c:pt idx="25">
                  <c:v>30.417000000000002</c:v>
                </c:pt>
                <c:pt idx="26">
                  <c:v>31.841999999999999</c:v>
                </c:pt>
                <c:pt idx="27">
                  <c:v>31.45</c:v>
                </c:pt>
                <c:pt idx="28">
                  <c:v>28.919</c:v>
                </c:pt>
                <c:pt idx="29">
                  <c:v>29.503</c:v>
                </c:pt>
                <c:pt idx="30">
                  <c:v>29.440999999999999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27.331</c:v>
                </c:pt>
                <c:pt idx="1">
                  <c:v>25.992000000000001</c:v>
                </c:pt>
                <c:pt idx="2">
                  <c:v>26.097000000000001</c:v>
                </c:pt>
                <c:pt idx="3">
                  <c:v>26.888000000000002</c:v>
                </c:pt>
                <c:pt idx="4">
                  <c:v>27.236999999999998</c:v>
                </c:pt>
                <c:pt idx="5">
                  <c:v>27.152999999999999</c:v>
                </c:pt>
                <c:pt idx="6">
                  <c:v>27.018000000000001</c:v>
                </c:pt>
                <c:pt idx="7">
                  <c:v>27.198</c:v>
                </c:pt>
                <c:pt idx="8">
                  <c:v>27.751000000000001</c:v>
                </c:pt>
                <c:pt idx="9">
                  <c:v>28.632999999999999</c:v>
                </c:pt>
                <c:pt idx="10">
                  <c:v>28.8</c:v>
                </c:pt>
                <c:pt idx="11">
                  <c:v>27.213999999999999</c:v>
                </c:pt>
                <c:pt idx="12">
                  <c:v>25.806000000000001</c:v>
                </c:pt>
                <c:pt idx="13">
                  <c:v>24.469000000000001</c:v>
                </c:pt>
                <c:pt idx="14">
                  <c:v>23.728000000000002</c:v>
                </c:pt>
                <c:pt idx="15">
                  <c:v>25.238</c:v>
                </c:pt>
                <c:pt idx="16">
                  <c:v>26.314</c:v>
                </c:pt>
                <c:pt idx="17">
                  <c:v>25.818000000000001</c:v>
                </c:pt>
                <c:pt idx="18">
                  <c:v>25.326000000000001</c:v>
                </c:pt>
                <c:pt idx="19">
                  <c:v>25.436</c:v>
                </c:pt>
                <c:pt idx="20">
                  <c:v>25.843</c:v>
                </c:pt>
                <c:pt idx="21">
                  <c:v>26.241</c:v>
                </c:pt>
                <c:pt idx="22">
                  <c:v>26.446000000000002</c:v>
                </c:pt>
                <c:pt idx="23">
                  <c:v>26.3</c:v>
                </c:pt>
                <c:pt idx="24">
                  <c:v>24.984999999999999</c:v>
                </c:pt>
                <c:pt idx="25">
                  <c:v>25.145</c:v>
                </c:pt>
                <c:pt idx="26">
                  <c:v>26.135000000000002</c:v>
                </c:pt>
                <c:pt idx="27">
                  <c:v>26.126000000000001</c:v>
                </c:pt>
                <c:pt idx="28">
                  <c:v>24.879000000000001</c:v>
                </c:pt>
                <c:pt idx="29">
                  <c:v>24.977</c:v>
                </c:pt>
                <c:pt idx="30">
                  <c:v>25.062000000000001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21.611000000000001</c:v>
                </c:pt>
                <c:pt idx="1">
                  <c:v>20.946999999999999</c:v>
                </c:pt>
                <c:pt idx="2">
                  <c:v>20.062999999999999</c:v>
                </c:pt>
                <c:pt idx="3">
                  <c:v>20.629000000000001</c:v>
                </c:pt>
                <c:pt idx="4">
                  <c:v>21.405999999999999</c:v>
                </c:pt>
                <c:pt idx="5">
                  <c:v>21.588999999999999</c:v>
                </c:pt>
                <c:pt idx="6">
                  <c:v>21.513999999999999</c:v>
                </c:pt>
                <c:pt idx="7">
                  <c:v>21.64</c:v>
                </c:pt>
                <c:pt idx="8">
                  <c:v>21.664000000000001</c:v>
                </c:pt>
                <c:pt idx="9">
                  <c:v>22.327999999999999</c:v>
                </c:pt>
                <c:pt idx="10">
                  <c:v>22.4</c:v>
                </c:pt>
                <c:pt idx="11">
                  <c:v>21.997</c:v>
                </c:pt>
                <c:pt idx="12">
                  <c:v>21.085999999999999</c:v>
                </c:pt>
                <c:pt idx="13">
                  <c:v>19.312999999999999</c:v>
                </c:pt>
                <c:pt idx="14">
                  <c:v>17.539000000000001</c:v>
                </c:pt>
                <c:pt idx="15">
                  <c:v>18.84</c:v>
                </c:pt>
                <c:pt idx="16">
                  <c:v>19.971</c:v>
                </c:pt>
                <c:pt idx="17">
                  <c:v>20.568999999999999</c:v>
                </c:pt>
                <c:pt idx="18">
                  <c:v>19.518000000000001</c:v>
                </c:pt>
                <c:pt idx="19">
                  <c:v>19.335999999999999</c:v>
                </c:pt>
                <c:pt idx="20">
                  <c:v>20.472000000000001</c:v>
                </c:pt>
                <c:pt idx="21">
                  <c:v>20.824000000000002</c:v>
                </c:pt>
                <c:pt idx="22">
                  <c:v>20.692</c:v>
                </c:pt>
                <c:pt idx="23">
                  <c:v>20.742000000000001</c:v>
                </c:pt>
                <c:pt idx="24">
                  <c:v>19.882000000000001</c:v>
                </c:pt>
                <c:pt idx="25">
                  <c:v>19.873000000000001</c:v>
                </c:pt>
                <c:pt idx="26">
                  <c:v>20.428999999999998</c:v>
                </c:pt>
                <c:pt idx="27">
                  <c:v>20.802</c:v>
                </c:pt>
                <c:pt idx="28">
                  <c:v>20.838000000000001</c:v>
                </c:pt>
                <c:pt idx="29">
                  <c:v>20.451000000000001</c:v>
                </c:pt>
                <c:pt idx="30">
                  <c:v>20.681999999999999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26.687999999999999</c:v>
                </c:pt>
                <c:pt idx="1">
                  <c:v>27.01</c:v>
                </c:pt>
                <c:pt idx="2">
                  <c:v>24.76</c:v>
                </c:pt>
                <c:pt idx="3">
                  <c:v>22.725000000000001</c:v>
                </c:pt>
                <c:pt idx="4">
                  <c:v>23.893999999999998</c:v>
                </c:pt>
                <c:pt idx="5">
                  <c:v>24.785</c:v>
                </c:pt>
                <c:pt idx="6">
                  <c:v>24.852</c:v>
                </c:pt>
                <c:pt idx="7">
                  <c:v>26.716999999999999</c:v>
                </c:pt>
                <c:pt idx="8">
                  <c:v>27.824000000000002</c:v>
                </c:pt>
                <c:pt idx="9">
                  <c:v>28.326000000000001</c:v>
                </c:pt>
                <c:pt idx="10">
                  <c:v>27.780999999999999</c:v>
                </c:pt>
                <c:pt idx="11">
                  <c:v>26.942</c:v>
                </c:pt>
                <c:pt idx="12">
                  <c:v>26.494</c:v>
                </c:pt>
                <c:pt idx="13">
                  <c:v>26.306999999999999</c:v>
                </c:pt>
                <c:pt idx="14">
                  <c:v>26.093</c:v>
                </c:pt>
                <c:pt idx="15">
                  <c:v>25.899000000000001</c:v>
                </c:pt>
                <c:pt idx="16">
                  <c:v>26.393999999999998</c:v>
                </c:pt>
                <c:pt idx="17">
                  <c:v>27.045000000000002</c:v>
                </c:pt>
                <c:pt idx="18">
                  <c:v>27.391999999999999</c:v>
                </c:pt>
                <c:pt idx="19">
                  <c:v>28.143999999999998</c:v>
                </c:pt>
                <c:pt idx="20">
                  <c:v>29.114000000000001</c:v>
                </c:pt>
                <c:pt idx="21">
                  <c:v>29.36</c:v>
                </c:pt>
                <c:pt idx="22">
                  <c:v>30.486000000000001</c:v>
                </c:pt>
                <c:pt idx="23">
                  <c:v>29.334</c:v>
                </c:pt>
                <c:pt idx="24">
                  <c:v>27.4</c:v>
                </c:pt>
                <c:pt idx="25">
                  <c:v>24.983000000000001</c:v>
                </c:pt>
                <c:pt idx="26">
                  <c:v>21.279</c:v>
                </c:pt>
                <c:pt idx="27">
                  <c:v>22.562000000000001</c:v>
                </c:pt>
                <c:pt idx="28">
                  <c:v>22.617000000000001</c:v>
                </c:pt>
                <c:pt idx="29">
                  <c:v>22.225000000000001</c:v>
                </c:pt>
                <c:pt idx="30">
                  <c:v>23.274000000000001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20486.167309894001</c:v>
                </c:pt>
                <c:pt idx="1">
                  <c:v>18959.861198449998</c:v>
                </c:pt>
                <c:pt idx="2">
                  <c:v>18102.428654558</c:v>
                </c:pt>
                <c:pt idx="3">
                  <c:v>18199.926079624001</c:v>
                </c:pt>
                <c:pt idx="4">
                  <c:v>19138.984155294998</c:v>
                </c:pt>
                <c:pt idx="5">
                  <c:v>20783.747203071998</c:v>
                </c:pt>
                <c:pt idx="6">
                  <c:v>19306.806581596</c:v>
                </c:pt>
                <c:pt idx="7">
                  <c:v>19343.614833938998</c:v>
                </c:pt>
                <c:pt idx="8">
                  <c:v>17071.739878231001</c:v>
                </c:pt>
                <c:pt idx="9">
                  <c:v>17925.093686863001</c:v>
                </c:pt>
                <c:pt idx="10">
                  <c:v>18555.273481952001</c:v>
                </c:pt>
                <c:pt idx="11">
                  <c:v>21147.936138133999</c:v>
                </c:pt>
                <c:pt idx="12">
                  <c:v>20128.974296336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20128.974296336</c:v>
                </c:pt>
                <c:pt idx="1">
                  <c:v>18252.346802976001</c:v>
                </c:pt>
                <c:pt idx="2">
                  <c:v>18502.050882512998</c:v>
                </c:pt>
                <c:pt idx="3">
                  <c:v>18850.531763863</c:v>
                </c:pt>
                <c:pt idx="4">
                  <c:v>19958.679922161002</c:v>
                </c:pt>
                <c:pt idx="5">
                  <c:v>20971.614772843001</c:v>
                </c:pt>
                <c:pt idx="6">
                  <c:v>19041.808859871999</c:v>
                </c:pt>
                <c:pt idx="7">
                  <c:v>19350.07738635</c:v>
                </c:pt>
                <c:pt idx="8">
                  <c:v>18000.578486656999</c:v>
                </c:pt>
                <c:pt idx="9">
                  <c:v>18166.168767349998</c:v>
                </c:pt>
                <c:pt idx="10">
                  <c:v>18226.480236849999</c:v>
                </c:pt>
                <c:pt idx="11">
                  <c:v>21132.748038344002</c:v>
                </c:pt>
                <c:pt idx="12">
                  <c:v>20679.369315856002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ago-24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3">
                  <c:v>36184</c:v>
                </c:pt>
                <c:pt idx="4">
                  <c:v>35984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08-452D-8DE6-868F83C1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ago-24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762.61679006400004</c:v>
                </c:pt>
                <c:pt idx="1">
                  <c:v>736.28460012799997</c:v>
                </c:pt>
                <c:pt idx="2">
                  <c:v>642.38028792800003</c:v>
                </c:pt>
                <c:pt idx="3">
                  <c:v>610.31978610399995</c:v>
                </c:pt>
                <c:pt idx="4">
                  <c:v>700.66054700799998</c:v>
                </c:pt>
                <c:pt idx="5">
                  <c:v>711.99628152800005</c:v>
                </c:pt>
                <c:pt idx="6">
                  <c:v>712.35502733600003</c:v>
                </c:pt>
                <c:pt idx="7">
                  <c:v>711.31390499999998</c:v>
                </c:pt>
                <c:pt idx="8">
                  <c:v>712.09966733600004</c:v>
                </c:pt>
                <c:pt idx="9">
                  <c:v>655.72950732000004</c:v>
                </c:pt>
                <c:pt idx="10">
                  <c:v>616.38636752000002</c:v>
                </c:pt>
                <c:pt idx="11">
                  <c:v>688.93399160000001</c:v>
                </c:pt>
                <c:pt idx="12">
                  <c:v>677.11202903200001</c:v>
                </c:pt>
                <c:pt idx="13">
                  <c:v>644.54494877599996</c:v>
                </c:pt>
                <c:pt idx="14">
                  <c:v>565.40493945599997</c:v>
                </c:pt>
                <c:pt idx="15">
                  <c:v>600.49710063199996</c:v>
                </c:pt>
                <c:pt idx="16">
                  <c:v>594.05658100000005</c:v>
                </c:pt>
                <c:pt idx="17">
                  <c:v>575.52049941600001</c:v>
                </c:pt>
                <c:pt idx="18">
                  <c:v>654.19440968000004</c:v>
                </c:pt>
                <c:pt idx="19">
                  <c:v>675.24136076800005</c:v>
                </c:pt>
                <c:pt idx="20">
                  <c:v>685.67846526400001</c:v>
                </c:pt>
                <c:pt idx="21">
                  <c:v>691.64281599200001</c:v>
                </c:pt>
                <c:pt idx="22">
                  <c:v>685.80745762399999</c:v>
                </c:pt>
                <c:pt idx="23">
                  <c:v>632.66888057599999</c:v>
                </c:pt>
                <c:pt idx="24">
                  <c:v>594.06315737600005</c:v>
                </c:pt>
                <c:pt idx="25">
                  <c:v>681.89423480799996</c:v>
                </c:pt>
                <c:pt idx="26">
                  <c:v>709.13345951999997</c:v>
                </c:pt>
                <c:pt idx="27">
                  <c:v>720.49383353600001</c:v>
                </c:pt>
                <c:pt idx="28">
                  <c:v>710.04019056000004</c:v>
                </c:pt>
                <c:pt idx="29">
                  <c:v>697.06148456000005</c:v>
                </c:pt>
                <c:pt idx="30">
                  <c:v>623.23670840800003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35944.36</c:v>
                </c:pt>
                <c:pt idx="1">
                  <c:v>34149.852535999999</c:v>
                </c:pt>
                <c:pt idx="2">
                  <c:v>30267.561000000002</c:v>
                </c:pt>
                <c:pt idx="3">
                  <c:v>30334.73</c:v>
                </c:pt>
                <c:pt idx="4">
                  <c:v>33231.254999999997</c:v>
                </c:pt>
                <c:pt idx="5">
                  <c:v>33625.387999999999</c:v>
                </c:pt>
                <c:pt idx="6">
                  <c:v>33562.023000000001</c:v>
                </c:pt>
                <c:pt idx="7">
                  <c:v>33596.203000000001</c:v>
                </c:pt>
                <c:pt idx="8">
                  <c:v>33110.530680000003</c:v>
                </c:pt>
                <c:pt idx="9">
                  <c:v>31348.981</c:v>
                </c:pt>
                <c:pt idx="10">
                  <c:v>30598.642</c:v>
                </c:pt>
                <c:pt idx="11">
                  <c:v>32697.674999999999</c:v>
                </c:pt>
                <c:pt idx="12">
                  <c:v>31923.599064000002</c:v>
                </c:pt>
                <c:pt idx="13">
                  <c:v>29784.773327999999</c:v>
                </c:pt>
                <c:pt idx="14">
                  <c:v>27543.53168</c:v>
                </c:pt>
                <c:pt idx="15">
                  <c:v>29489.179</c:v>
                </c:pt>
                <c:pt idx="16">
                  <c:v>29459.210999999999</c:v>
                </c:pt>
                <c:pt idx="17">
                  <c:v>29007.605</c:v>
                </c:pt>
                <c:pt idx="18">
                  <c:v>31805.754400000002</c:v>
                </c:pt>
                <c:pt idx="19">
                  <c:v>32766.724999999999</c:v>
                </c:pt>
                <c:pt idx="20">
                  <c:v>32246.714</c:v>
                </c:pt>
                <c:pt idx="21">
                  <c:v>32717.249</c:v>
                </c:pt>
                <c:pt idx="22">
                  <c:v>31974.453000000001</c:v>
                </c:pt>
                <c:pt idx="23">
                  <c:v>30466.794000000002</c:v>
                </c:pt>
                <c:pt idx="24">
                  <c:v>29419.271000000001</c:v>
                </c:pt>
                <c:pt idx="25">
                  <c:v>32903.813999999998</c:v>
                </c:pt>
                <c:pt idx="26">
                  <c:v>33774.385999999999</c:v>
                </c:pt>
                <c:pt idx="27">
                  <c:v>33970.817999999999</c:v>
                </c:pt>
                <c:pt idx="28">
                  <c:v>33006.828000000001</c:v>
                </c:pt>
                <c:pt idx="29">
                  <c:v>32327.893</c:v>
                </c:pt>
                <c:pt idx="30">
                  <c:v>29409.830999999998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30 julio (14:41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 agosto (18:43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Agosto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209</v>
      </c>
    </row>
    <row r="2" spans="1:2">
      <c r="A2" t="s">
        <v>204</v>
      </c>
    </row>
    <row r="3" spans="1:2">
      <c r="A3" t="s">
        <v>199</v>
      </c>
    </row>
    <row r="4" spans="1:2">
      <c r="A4" t="s">
        <v>200</v>
      </c>
    </row>
    <row r="5" spans="1:2">
      <c r="A5" t="s">
        <v>203</v>
      </c>
    </row>
    <row r="6" spans="1:2">
      <c r="A6" t="s">
        <v>208</v>
      </c>
    </row>
    <row r="7" spans="1:2">
      <c r="A7" t="s">
        <v>202</v>
      </c>
    </row>
    <row r="8" spans="1:2">
      <c r="A8" t="s">
        <v>166</v>
      </c>
    </row>
    <row r="9" spans="1:2">
      <c r="A9" t="s">
        <v>167</v>
      </c>
    </row>
    <row r="10" spans="1:2">
      <c r="A10" t="s">
        <v>168</v>
      </c>
    </row>
    <row r="11" spans="1:2">
      <c r="A11" t="s">
        <v>210</v>
      </c>
    </row>
    <row r="12" spans="1:2">
      <c r="A12" t="s">
        <v>206</v>
      </c>
    </row>
    <row r="13" spans="1:2">
      <c r="A13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Agosto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Agosto 2024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20679.449839855999</v>
      </c>
      <c r="G9" s="47">
        <f>VLOOKUP("Demanda transporte (b.c.)",Dat_01!A4:J29,4,FALSE)*100</f>
        <v>2.7347421500000002</v>
      </c>
      <c r="H9" s="31">
        <f>VLOOKUP("Demanda transporte (b.c.)",Dat_01!A4:J29,5,FALSE)/1000</f>
        <v>155568.99103912199</v>
      </c>
      <c r="I9" s="47">
        <f>VLOOKUP("Demanda transporte (b.c.)",Dat_01!A4:J29,7,FALSE)*100</f>
        <v>0.84647865</v>
      </c>
      <c r="J9" s="31">
        <f>VLOOKUP("Demanda transporte (b.c.)",Dat_01!A4:J29,8,FALSE)/1000</f>
        <v>231132.600410635</v>
      </c>
      <c r="K9" s="47">
        <f>VLOOKUP("Demanda transporte (b.c.)",Dat_01!A4:J29,10,FALSE)*100</f>
        <v>1.07940474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-0.29399999999999998</v>
      </c>
      <c r="H12" s="43"/>
      <c r="I12" s="43">
        <f>Dat_01!H45*100</f>
        <v>0.22599999999999998</v>
      </c>
      <c r="J12" s="43"/>
      <c r="K12" s="43">
        <f>Dat_01!L45*100</f>
        <v>8.2000000000000003E-2</v>
      </c>
    </row>
    <row r="13" spans="3:12">
      <c r="E13" s="34" t="s">
        <v>26</v>
      </c>
      <c r="F13" s="33"/>
      <c r="G13" s="43">
        <f>Dat_01!E45*100</f>
        <v>-0.38400000000000001</v>
      </c>
      <c r="H13" s="43"/>
      <c r="I13" s="43">
        <f>Dat_01!I45*100</f>
        <v>-0.68900000000000006</v>
      </c>
      <c r="J13" s="43"/>
      <c r="K13" s="43">
        <f>Dat_01!M45*100</f>
        <v>-0.33500000000000002</v>
      </c>
    </row>
    <row r="14" spans="3:12">
      <c r="E14" s="35" t="s">
        <v>5</v>
      </c>
      <c r="F14" s="36"/>
      <c r="G14" s="44">
        <f>Dat_01!F45*100</f>
        <v>3.4119999999999999</v>
      </c>
      <c r="H14" s="44"/>
      <c r="I14" s="44">
        <f>Dat_01!J45*100</f>
        <v>1.3089999999999999</v>
      </c>
      <c r="J14" s="44"/>
      <c r="K14" s="44">
        <f>Dat_01!N45*100</f>
        <v>1.3320000000000001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Agosto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Agosto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Agosto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9" workbookViewId="0">
      <selection activeCell="B37" sqref="B37"/>
    </sheetView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Agosto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agosto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01/08/2024</v>
      </c>
      <c r="C7" s="99">
        <f>Dat_01!B52</f>
        <v>33.049999999999997</v>
      </c>
      <c r="D7" s="99">
        <f>Dat_01!C52</f>
        <v>27.331</v>
      </c>
      <c r="E7" s="99">
        <f>Dat_01!D52</f>
        <v>21.611000000000001</v>
      </c>
      <c r="F7" s="99">
        <f>Dat_01!H52</f>
        <v>19.565578947399999</v>
      </c>
      <c r="G7" s="99">
        <f>Dat_01!G52</f>
        <v>30.348368421100002</v>
      </c>
      <c r="H7" s="99">
        <f>Dat_01!E52</f>
        <v>26.687999999999999</v>
      </c>
    </row>
    <row r="8" spans="1:16" ht="11.25" customHeight="1">
      <c r="A8" s="92">
        <v>2</v>
      </c>
      <c r="B8" s="98" t="str">
        <f>Dat_01!A53</f>
        <v>02/08/2024</v>
      </c>
      <c r="C8" s="99">
        <f>Dat_01!B53</f>
        <v>31.036999999999999</v>
      </c>
      <c r="D8" s="99">
        <f>Dat_01!C53</f>
        <v>25.992000000000001</v>
      </c>
      <c r="E8" s="99">
        <f>Dat_01!D53</f>
        <v>20.946999999999999</v>
      </c>
      <c r="F8" s="99">
        <f>Dat_01!H53</f>
        <v>19.127210526300001</v>
      </c>
      <c r="G8" s="99">
        <f>Dat_01!G53</f>
        <v>30.6476842105</v>
      </c>
      <c r="H8" s="99">
        <f>Dat_01!E53</f>
        <v>27.01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03/08/2024</v>
      </c>
      <c r="C9" s="99">
        <f>Dat_01!B54</f>
        <v>32.131999999999998</v>
      </c>
      <c r="D9" s="99">
        <f>Dat_01!C54</f>
        <v>26.097000000000001</v>
      </c>
      <c r="E9" s="99">
        <f>Dat_01!D54</f>
        <v>20.062999999999999</v>
      </c>
      <c r="F9" s="99">
        <f>Dat_01!H54</f>
        <v>19.435736842099999</v>
      </c>
      <c r="G9" s="99">
        <f>Dat_01!G54</f>
        <v>30.595894736799998</v>
      </c>
      <c r="H9" s="99">
        <f>Dat_01!E54</f>
        <v>24.76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04/08/2024</v>
      </c>
      <c r="C10" s="99">
        <f>Dat_01!B55</f>
        <v>33.146999999999998</v>
      </c>
      <c r="D10" s="99">
        <f>Dat_01!C55</f>
        <v>26.888000000000002</v>
      </c>
      <c r="E10" s="99">
        <f>Dat_01!D55</f>
        <v>20.629000000000001</v>
      </c>
      <c r="F10" s="99">
        <f>Dat_01!H55</f>
        <v>19.270842105300002</v>
      </c>
      <c r="G10" s="99">
        <f>Dat_01!G55</f>
        <v>30.6148947368</v>
      </c>
      <c r="H10" s="99">
        <f>Dat_01!E55</f>
        <v>22.725000000000001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05/08/2024</v>
      </c>
      <c r="C11" s="99">
        <f>Dat_01!B56</f>
        <v>33.069000000000003</v>
      </c>
      <c r="D11" s="99">
        <f>Dat_01!C56</f>
        <v>27.236999999999998</v>
      </c>
      <c r="E11" s="99">
        <f>Dat_01!D56</f>
        <v>21.405999999999999</v>
      </c>
      <c r="F11" s="99">
        <f>Dat_01!H56</f>
        <v>19.373736842100001</v>
      </c>
      <c r="G11" s="99">
        <f>Dat_01!G56</f>
        <v>30.7973684211</v>
      </c>
      <c r="H11" s="99">
        <f>Dat_01!E56</f>
        <v>23.893999999999998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06/08/2024</v>
      </c>
      <c r="C12" s="99">
        <f>Dat_01!B57</f>
        <v>32.716999999999999</v>
      </c>
      <c r="D12" s="99">
        <f>Dat_01!C57</f>
        <v>27.152999999999999</v>
      </c>
      <c r="E12" s="99">
        <f>Dat_01!D57</f>
        <v>21.588999999999999</v>
      </c>
      <c r="F12" s="99">
        <f>Dat_01!H57</f>
        <v>19.398052631599999</v>
      </c>
      <c r="G12" s="99">
        <f>Dat_01!G57</f>
        <v>30.606368421100001</v>
      </c>
      <c r="H12" s="99">
        <f>Dat_01!E57</f>
        <v>24.785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07/08/2024</v>
      </c>
      <c r="C13" s="99">
        <f>Dat_01!B58</f>
        <v>32.521999999999998</v>
      </c>
      <c r="D13" s="99">
        <f>Dat_01!C58</f>
        <v>27.018000000000001</v>
      </c>
      <c r="E13" s="99">
        <f>Dat_01!D58</f>
        <v>21.513999999999999</v>
      </c>
      <c r="F13" s="99">
        <f>Dat_01!H58</f>
        <v>19.554157894700001</v>
      </c>
      <c r="G13" s="99">
        <f>Dat_01!G58</f>
        <v>30.500789473699999</v>
      </c>
      <c r="H13" s="99">
        <f>Dat_01!E58</f>
        <v>24.852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08/08/2024</v>
      </c>
      <c r="C14" s="99">
        <f>Dat_01!B59</f>
        <v>32.755000000000003</v>
      </c>
      <c r="D14" s="99">
        <f>Dat_01!C59</f>
        <v>27.198</v>
      </c>
      <c r="E14" s="99">
        <f>Dat_01!D59</f>
        <v>21.64</v>
      </c>
      <c r="F14" s="99">
        <f>Dat_01!H59</f>
        <v>19.3674736842</v>
      </c>
      <c r="G14" s="99">
        <f>Dat_01!G59</f>
        <v>29.852684210500001</v>
      </c>
      <c r="H14" s="99">
        <f>Dat_01!E59</f>
        <v>26.716999999999999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09/08/2024</v>
      </c>
      <c r="C15" s="99">
        <f>Dat_01!B60</f>
        <v>33.838000000000001</v>
      </c>
      <c r="D15" s="99">
        <f>Dat_01!C60</f>
        <v>27.751000000000001</v>
      </c>
      <c r="E15" s="99">
        <f>Dat_01!D60</f>
        <v>21.664000000000001</v>
      </c>
      <c r="F15" s="99">
        <f>Dat_01!H60</f>
        <v>19.052789473699999</v>
      </c>
      <c r="G15" s="99">
        <f>Dat_01!G60</f>
        <v>29.829526315799999</v>
      </c>
      <c r="H15" s="99">
        <f>Dat_01!E60</f>
        <v>27.824000000000002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10/08/2024</v>
      </c>
      <c r="C16" s="99">
        <f>Dat_01!B61</f>
        <v>34.938000000000002</v>
      </c>
      <c r="D16" s="99">
        <f>Dat_01!C61</f>
        <v>28.632999999999999</v>
      </c>
      <c r="E16" s="99">
        <f>Dat_01!D61</f>
        <v>22.327999999999999</v>
      </c>
      <c r="F16" s="99">
        <f>Dat_01!H61</f>
        <v>18.978894736800001</v>
      </c>
      <c r="G16" s="99">
        <f>Dat_01!G61</f>
        <v>29.932736842099999</v>
      </c>
      <c r="H16" s="99">
        <f>Dat_01!E61</f>
        <v>28.326000000000001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11/08/2024</v>
      </c>
      <c r="C17" s="99">
        <f>Dat_01!B62</f>
        <v>35.198999999999998</v>
      </c>
      <c r="D17" s="99">
        <f>Dat_01!C62</f>
        <v>28.8</v>
      </c>
      <c r="E17" s="99">
        <f>Dat_01!D62</f>
        <v>22.4</v>
      </c>
      <c r="F17" s="99">
        <f>Dat_01!H62</f>
        <v>19.0790526316</v>
      </c>
      <c r="G17" s="99">
        <f>Dat_01!G62</f>
        <v>30.247526315799998</v>
      </c>
      <c r="H17" s="99">
        <f>Dat_01!E62</f>
        <v>27.780999999999999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12/08/2024</v>
      </c>
      <c r="C18" s="99">
        <f>Dat_01!B63</f>
        <v>32.430999999999997</v>
      </c>
      <c r="D18" s="99">
        <f>Dat_01!C63</f>
        <v>27.213999999999999</v>
      </c>
      <c r="E18" s="99">
        <f>Dat_01!D63</f>
        <v>21.997</v>
      </c>
      <c r="F18" s="99">
        <f>Dat_01!H63</f>
        <v>19.1980526316</v>
      </c>
      <c r="G18" s="99">
        <f>Dat_01!G63</f>
        <v>30.2748947368</v>
      </c>
      <c r="H18" s="99">
        <f>Dat_01!E63</f>
        <v>26.942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13/08/2024</v>
      </c>
      <c r="C19" s="99">
        <f>Dat_01!B64</f>
        <v>30.524999999999999</v>
      </c>
      <c r="D19" s="99">
        <f>Dat_01!C64</f>
        <v>25.806000000000001</v>
      </c>
      <c r="E19" s="99">
        <f>Dat_01!D64</f>
        <v>21.085999999999999</v>
      </c>
      <c r="F19" s="99">
        <f>Dat_01!H64</f>
        <v>18.618631578900001</v>
      </c>
      <c r="G19" s="99">
        <f>Dat_01!G64</f>
        <v>29.685315789499999</v>
      </c>
      <c r="H19" s="99">
        <f>Dat_01!E64</f>
        <v>26.494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14/08/2024</v>
      </c>
      <c r="C20" s="99">
        <f>Dat_01!B65</f>
        <v>29.625</v>
      </c>
      <c r="D20" s="99">
        <f>Dat_01!C65</f>
        <v>24.469000000000001</v>
      </c>
      <c r="E20" s="99">
        <f>Dat_01!D65</f>
        <v>19.312999999999999</v>
      </c>
      <c r="F20" s="99">
        <f>Dat_01!H65</f>
        <v>18.358947368399999</v>
      </c>
      <c r="G20" s="99">
        <f>Dat_01!G65</f>
        <v>29.808105263200002</v>
      </c>
      <c r="H20" s="99">
        <f>Dat_01!E65</f>
        <v>26.306999999999999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15/08/2024</v>
      </c>
      <c r="C21" s="99">
        <f>Dat_01!B66</f>
        <v>29.917999999999999</v>
      </c>
      <c r="D21" s="99">
        <f>Dat_01!C66</f>
        <v>23.728000000000002</v>
      </c>
      <c r="E21" s="99">
        <f>Dat_01!D66</f>
        <v>17.539000000000001</v>
      </c>
      <c r="F21" s="99">
        <f>Dat_01!H66</f>
        <v>18.6784736842</v>
      </c>
      <c r="G21" s="99">
        <f>Dat_01!G66</f>
        <v>29.8987368421</v>
      </c>
      <c r="H21" s="99">
        <f>Dat_01!E66</f>
        <v>26.093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16/08/2024</v>
      </c>
      <c r="C22" s="99">
        <f>Dat_01!B67</f>
        <v>31.637</v>
      </c>
      <c r="D22" s="99">
        <f>Dat_01!C67</f>
        <v>25.238</v>
      </c>
      <c r="E22" s="99">
        <f>Dat_01!D67</f>
        <v>18.84</v>
      </c>
      <c r="F22" s="99">
        <f>Dat_01!H67</f>
        <v>18.5180526316</v>
      </c>
      <c r="G22" s="99">
        <f>Dat_01!G67</f>
        <v>28.962894736799999</v>
      </c>
      <c r="H22" s="99">
        <f>Dat_01!E67</f>
        <v>25.899000000000001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17/08/2024</v>
      </c>
      <c r="C23" s="99">
        <f>Dat_01!B68</f>
        <v>32.655999999999999</v>
      </c>
      <c r="D23" s="99">
        <f>Dat_01!C68</f>
        <v>26.314</v>
      </c>
      <c r="E23" s="99">
        <f>Dat_01!D68</f>
        <v>19.971</v>
      </c>
      <c r="F23" s="99">
        <f>Dat_01!H68</f>
        <v>18.4371578947</v>
      </c>
      <c r="G23" s="99">
        <f>Dat_01!G68</f>
        <v>29.487578947399999</v>
      </c>
      <c r="H23" s="99">
        <f>Dat_01!E68</f>
        <v>26.393999999999998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18/08/2024</v>
      </c>
      <c r="C24" s="99">
        <f>Dat_01!B69</f>
        <v>31.065999999999999</v>
      </c>
      <c r="D24" s="99">
        <f>Dat_01!C69</f>
        <v>25.818000000000001</v>
      </c>
      <c r="E24" s="99">
        <f>Dat_01!D69</f>
        <v>20.568999999999999</v>
      </c>
      <c r="F24" s="99">
        <f>Dat_01!H69</f>
        <v>18.5692631579</v>
      </c>
      <c r="G24" s="99">
        <f>Dat_01!G69</f>
        <v>29.7289473684</v>
      </c>
      <c r="H24" s="99">
        <f>Dat_01!E69</f>
        <v>27.045000000000002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19/08/2024</v>
      </c>
      <c r="C25" s="99">
        <f>Dat_01!B70</f>
        <v>31.135000000000002</v>
      </c>
      <c r="D25" s="99">
        <f>Dat_01!C70</f>
        <v>25.326000000000001</v>
      </c>
      <c r="E25" s="99">
        <f>Dat_01!D70</f>
        <v>19.518000000000001</v>
      </c>
      <c r="F25" s="99">
        <f>Dat_01!H70</f>
        <v>18.814263157900001</v>
      </c>
      <c r="G25" s="99">
        <f>Dat_01!G70</f>
        <v>29.162368421099998</v>
      </c>
      <c r="H25" s="99">
        <f>Dat_01!E70</f>
        <v>27.391999999999999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20/08/2024</v>
      </c>
      <c r="C26" s="99">
        <f>Dat_01!B71</f>
        <v>31.535</v>
      </c>
      <c r="D26" s="99">
        <f>Dat_01!C71</f>
        <v>25.436</v>
      </c>
      <c r="E26" s="99">
        <f>Dat_01!D71</f>
        <v>19.335999999999999</v>
      </c>
      <c r="F26" s="99">
        <f>Dat_01!H71</f>
        <v>18.507052631600001</v>
      </c>
      <c r="G26" s="99">
        <f>Dat_01!G71</f>
        <v>30.050842105299999</v>
      </c>
      <c r="H26" s="99">
        <f>Dat_01!E71</f>
        <v>28.143999999999998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21/08/2024</v>
      </c>
      <c r="C27" s="99">
        <f>Dat_01!B72</f>
        <v>31.213000000000001</v>
      </c>
      <c r="D27" s="99">
        <f>Dat_01!C72</f>
        <v>25.843</v>
      </c>
      <c r="E27" s="99">
        <f>Dat_01!D72</f>
        <v>20.472000000000001</v>
      </c>
      <c r="F27" s="99">
        <f>Dat_01!H72</f>
        <v>18.632368421100001</v>
      </c>
      <c r="G27" s="99">
        <f>Dat_01!G72</f>
        <v>30.2187368421</v>
      </c>
      <c r="H27" s="99">
        <f>Dat_01!E72</f>
        <v>29.114000000000001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22/08/2024</v>
      </c>
      <c r="C28" s="99">
        <f>Dat_01!B73</f>
        <v>31.658000000000001</v>
      </c>
      <c r="D28" s="99">
        <f>Dat_01!C73</f>
        <v>26.241</v>
      </c>
      <c r="E28" s="99">
        <f>Dat_01!D73</f>
        <v>20.824000000000002</v>
      </c>
      <c r="F28" s="99">
        <f>Dat_01!H73</f>
        <v>18.6837368421</v>
      </c>
      <c r="G28" s="99">
        <f>Dat_01!G73</f>
        <v>30.1366842105</v>
      </c>
      <c r="H28" s="99">
        <f>Dat_01!E73</f>
        <v>29.36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23/08/2024</v>
      </c>
      <c r="C29" s="99">
        <f>Dat_01!B74</f>
        <v>32.201000000000001</v>
      </c>
      <c r="D29" s="99">
        <f>Dat_01!C74</f>
        <v>26.446000000000002</v>
      </c>
      <c r="E29" s="99">
        <f>Dat_01!D74</f>
        <v>20.692</v>
      </c>
      <c r="F29" s="99">
        <f>Dat_01!H74</f>
        <v>18.907526315799998</v>
      </c>
      <c r="G29" s="99">
        <f>Dat_01!G74</f>
        <v>30.130631578900001</v>
      </c>
      <c r="H29" s="99">
        <f>Dat_01!E74</f>
        <v>30.486000000000001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24/08/2024</v>
      </c>
      <c r="C30" s="99">
        <f>Dat_01!B75</f>
        <v>31.856999999999999</v>
      </c>
      <c r="D30" s="99">
        <f>Dat_01!C75</f>
        <v>26.3</v>
      </c>
      <c r="E30" s="99">
        <f>Dat_01!D75</f>
        <v>20.742000000000001</v>
      </c>
      <c r="F30" s="99">
        <f>Dat_01!H75</f>
        <v>18.702999999999999</v>
      </c>
      <c r="G30" s="99">
        <f>Dat_01!G75</f>
        <v>29.9513684211</v>
      </c>
      <c r="H30" s="99">
        <f>Dat_01!E75</f>
        <v>29.334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25/08/2024</v>
      </c>
      <c r="C31" s="99">
        <f>Dat_01!B76</f>
        <v>30.088999999999999</v>
      </c>
      <c r="D31" s="99">
        <f>Dat_01!C76</f>
        <v>24.984999999999999</v>
      </c>
      <c r="E31" s="99">
        <f>Dat_01!D76</f>
        <v>19.882000000000001</v>
      </c>
      <c r="F31" s="99">
        <f>Dat_01!H76</f>
        <v>18.622105263200002</v>
      </c>
      <c r="G31" s="99">
        <f>Dat_01!G76</f>
        <v>29.8437368421</v>
      </c>
      <c r="H31" s="99">
        <f>Dat_01!E76</f>
        <v>27.4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26/08/2024</v>
      </c>
      <c r="C32" s="99">
        <f>Dat_01!B77</f>
        <v>30.417000000000002</v>
      </c>
      <c r="D32" s="99">
        <f>Dat_01!C77</f>
        <v>25.145</v>
      </c>
      <c r="E32" s="99">
        <f>Dat_01!D77</f>
        <v>19.873000000000001</v>
      </c>
      <c r="F32" s="99">
        <f>Dat_01!H77</f>
        <v>18.779578947400001</v>
      </c>
      <c r="G32" s="99">
        <f>Dat_01!G77</f>
        <v>29.9027894737</v>
      </c>
      <c r="H32" s="99">
        <f>Dat_01!E77</f>
        <v>24.983000000000001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27/08/2024</v>
      </c>
      <c r="C33" s="99">
        <f>Dat_01!B78</f>
        <v>31.841999999999999</v>
      </c>
      <c r="D33" s="99">
        <f>Dat_01!C78</f>
        <v>26.135000000000002</v>
      </c>
      <c r="E33" s="99">
        <f>Dat_01!D78</f>
        <v>20.428999999999998</v>
      </c>
      <c r="F33" s="99">
        <f>Dat_01!H78</f>
        <v>18.886052631599998</v>
      </c>
      <c r="G33" s="99">
        <f>Dat_01!G78</f>
        <v>30.033578947399999</v>
      </c>
      <c r="H33" s="99">
        <f>Dat_01!E78</f>
        <v>21.279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28/08/2024</v>
      </c>
      <c r="C34" s="99">
        <f>Dat_01!B79</f>
        <v>31.45</v>
      </c>
      <c r="D34" s="99">
        <f>Dat_01!C79</f>
        <v>26.126000000000001</v>
      </c>
      <c r="E34" s="99">
        <f>Dat_01!D79</f>
        <v>20.802</v>
      </c>
      <c r="F34" s="99">
        <f>Dat_01!H79</f>
        <v>18.9424210526</v>
      </c>
      <c r="G34" s="99">
        <f>Dat_01!G79</f>
        <v>29.845526315800001</v>
      </c>
      <c r="H34" s="99">
        <f>Dat_01!E79</f>
        <v>22.562000000000001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29/08/2024</v>
      </c>
      <c r="C35" s="99">
        <f>Dat_01!B80</f>
        <v>28.919</v>
      </c>
      <c r="D35" s="99">
        <f>Dat_01!C80</f>
        <v>24.879000000000001</v>
      </c>
      <c r="E35" s="99">
        <f>Dat_01!D80</f>
        <v>20.838000000000001</v>
      </c>
      <c r="F35" s="99">
        <f>Dat_01!H80</f>
        <v>18.707210526299999</v>
      </c>
      <c r="G35" s="99">
        <f>Dat_01!G80</f>
        <v>29.0214736842</v>
      </c>
      <c r="H35" s="99">
        <f>Dat_01!E80</f>
        <v>22.617000000000001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30/08/2024</v>
      </c>
      <c r="C36" s="99">
        <f>Dat_01!B81</f>
        <v>29.503</v>
      </c>
      <c r="D36" s="99">
        <f>Dat_01!C81</f>
        <v>24.977</v>
      </c>
      <c r="E36" s="99">
        <f>Dat_01!D81</f>
        <v>20.451000000000001</v>
      </c>
      <c r="F36" s="99">
        <f>Dat_01!H81</f>
        <v>18.227157894699999</v>
      </c>
      <c r="G36" s="99">
        <f>Dat_01!G81</f>
        <v>28.749894736800002</v>
      </c>
      <c r="H36" s="99">
        <f>Dat_01!E81</f>
        <v>22.225000000000001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31/08/2024</v>
      </c>
      <c r="C37" s="99">
        <f>Dat_01!B82</f>
        <v>29.440999999999999</v>
      </c>
      <c r="D37" s="99">
        <f>Dat_01!C82</f>
        <v>25.062000000000001</v>
      </c>
      <c r="E37" s="99">
        <f>Dat_01!D82</f>
        <v>20.681999999999999</v>
      </c>
      <c r="F37" s="99">
        <f>Dat_01!H82</f>
        <v>17.7582631579</v>
      </c>
      <c r="G37" s="99">
        <f>Dat_01!G82</f>
        <v>28.777736842100001</v>
      </c>
      <c r="H37" s="99">
        <f>Dat_01!E82</f>
        <v>23.274000000000001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31.726516129032255</v>
      </c>
      <c r="D38" s="101">
        <f t="shared" si="0"/>
        <v>26.180193548387095</v>
      </c>
      <c r="E38" s="101">
        <f t="shared" si="0"/>
        <v>20.633774193548387</v>
      </c>
      <c r="F38" s="101">
        <f t="shared" si="0"/>
        <v>18.862994906622582</v>
      </c>
      <c r="G38" s="101">
        <f t="shared" si="0"/>
        <v>29.924054329374197</v>
      </c>
      <c r="H38" s="101">
        <f t="shared" si="0"/>
        <v>26.087290322580643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19343.614833938998</v>
      </c>
    </row>
    <row r="50" spans="1:3" ht="11.25" customHeight="1">
      <c r="A50" s="103" t="s">
        <v>94</v>
      </c>
      <c r="B50" s="98">
        <v>42855</v>
      </c>
      <c r="C50" s="104">
        <f>Dat_01!B102</f>
        <v>17071.739878231001</v>
      </c>
    </row>
    <row r="51" spans="1:3" ht="11.25" customHeight="1">
      <c r="A51" s="103" t="s">
        <v>87</v>
      </c>
      <c r="B51" s="98">
        <v>42886</v>
      </c>
      <c r="C51" s="104">
        <f>Dat_01!B103</f>
        <v>17925.093686863001</v>
      </c>
    </row>
    <row r="52" spans="1:3" ht="11.25" customHeight="1">
      <c r="A52" s="103" t="s">
        <v>94</v>
      </c>
      <c r="B52" s="98">
        <v>42916</v>
      </c>
      <c r="C52" s="104">
        <f>Dat_01!B104</f>
        <v>18555.273481952001</v>
      </c>
    </row>
    <row r="53" spans="1:3" ht="11.25" customHeight="1">
      <c r="A53" s="103" t="s">
        <v>86</v>
      </c>
      <c r="B53" s="98">
        <v>42947</v>
      </c>
      <c r="C53" s="104">
        <f>Dat_01!B105</f>
        <v>21147.936138133999</v>
      </c>
    </row>
    <row r="54" spans="1:3" ht="11.25" customHeight="1">
      <c r="A54" s="103" t="s">
        <v>86</v>
      </c>
      <c r="B54" s="98">
        <v>42978</v>
      </c>
      <c r="C54" s="104">
        <f>Dat_01!B106</f>
        <v>20128.974296336</v>
      </c>
    </row>
    <row r="55" spans="1:3" ht="11.25" customHeight="1">
      <c r="A55" s="103" t="s">
        <v>87</v>
      </c>
      <c r="B55" s="98">
        <v>43008</v>
      </c>
      <c r="C55" s="104">
        <f>Dat_01!B107</f>
        <v>18252.346802976001</v>
      </c>
    </row>
    <row r="56" spans="1:3" ht="11.25" customHeight="1">
      <c r="A56" s="103" t="s">
        <v>88</v>
      </c>
      <c r="B56" s="98">
        <v>43039</v>
      </c>
      <c r="C56" s="104">
        <f>Dat_01!B108</f>
        <v>18502.050882512998</v>
      </c>
    </row>
    <row r="57" spans="1:3" ht="11.25" customHeight="1">
      <c r="A57" s="103" t="s">
        <v>89</v>
      </c>
      <c r="B57" s="98">
        <v>43069</v>
      </c>
      <c r="C57" s="104">
        <f>Dat_01!B109</f>
        <v>18850.531763863</v>
      </c>
    </row>
    <row r="58" spans="1:3" ht="11.25" customHeight="1">
      <c r="A58" s="103" t="s">
        <v>90</v>
      </c>
      <c r="B58" s="98">
        <v>43100</v>
      </c>
      <c r="C58" s="104">
        <f>Dat_01!B110</f>
        <v>19958.679922161002</v>
      </c>
    </row>
    <row r="59" spans="1:3" ht="11.25" customHeight="1">
      <c r="A59" s="103" t="s">
        <v>91</v>
      </c>
      <c r="B59" s="98">
        <v>43131</v>
      </c>
      <c r="C59" s="104">
        <f>Dat_01!B111</f>
        <v>20971.614772843001</v>
      </c>
    </row>
    <row r="60" spans="1:3" ht="11.25" customHeight="1">
      <c r="A60" s="103" t="s">
        <v>92</v>
      </c>
      <c r="B60" s="98">
        <v>43159</v>
      </c>
      <c r="C60" s="104">
        <f>Dat_01!B112</f>
        <v>19041.808859871999</v>
      </c>
    </row>
    <row r="61" spans="1:3" ht="11.25" customHeight="1">
      <c r="A61" s="103" t="s">
        <v>93</v>
      </c>
      <c r="B61" s="98">
        <v>43190</v>
      </c>
      <c r="C61" s="104">
        <f>Dat_01!B113</f>
        <v>19350.07738635</v>
      </c>
    </row>
    <row r="62" spans="1:3" ht="11.25" customHeight="1">
      <c r="A62" s="103" t="s">
        <v>94</v>
      </c>
      <c r="B62" s="98">
        <v>43220</v>
      </c>
      <c r="C62" s="104">
        <f>Dat_01!B114</f>
        <v>18000.578486656999</v>
      </c>
    </row>
    <row r="63" spans="1:3" ht="11.25" customHeight="1">
      <c r="A63" s="103" t="s">
        <v>87</v>
      </c>
      <c r="B63" s="98">
        <v>43251</v>
      </c>
      <c r="C63" s="104">
        <f>Dat_01!B115</f>
        <v>18166.168767349998</v>
      </c>
    </row>
    <row r="64" spans="1:3" ht="11.25" customHeight="1">
      <c r="A64" s="103" t="s">
        <v>94</v>
      </c>
      <c r="B64" s="98">
        <v>43281</v>
      </c>
      <c r="C64" s="104">
        <f>Dat_01!B116</f>
        <v>18226.480236849999</v>
      </c>
    </row>
    <row r="65" spans="1:4" ht="11.25" customHeight="1">
      <c r="A65" s="103" t="s">
        <v>86</v>
      </c>
      <c r="B65" s="98">
        <v>43312</v>
      </c>
      <c r="C65" s="104">
        <f>Dat_01!B117</f>
        <v>21132.748038344002</v>
      </c>
    </row>
    <row r="66" spans="1:4" ht="11.25" customHeight="1">
      <c r="A66" s="103" t="s">
        <v>86</v>
      </c>
      <c r="B66" s="105">
        <v>43343</v>
      </c>
      <c r="C66" s="106">
        <f>Dat_01!B118</f>
        <v>20679.369315856002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01/08/2024</v>
      </c>
      <c r="C70" s="104">
        <f>Dat_01!B129</f>
        <v>35944.36</v>
      </c>
      <c r="D70" s="104">
        <f>Dat_01!D129</f>
        <v>762.61679006400004</v>
      </c>
    </row>
    <row r="71" spans="1:4" ht="11.25" customHeight="1">
      <c r="A71" s="92">
        <v>2</v>
      </c>
      <c r="B71" s="98" t="str">
        <f>Dat_01!A130</f>
        <v>02/08/2024</v>
      </c>
      <c r="C71" s="104">
        <f>Dat_01!B130</f>
        <v>34149.852535999999</v>
      </c>
      <c r="D71" s="104">
        <f>Dat_01!D130</f>
        <v>736.28460012799997</v>
      </c>
    </row>
    <row r="72" spans="1:4" ht="11.25" customHeight="1">
      <c r="A72" s="92">
        <v>3</v>
      </c>
      <c r="B72" s="98" t="str">
        <f>Dat_01!A131</f>
        <v>03/08/2024</v>
      </c>
      <c r="C72" s="104">
        <f>Dat_01!B131</f>
        <v>30267.561000000002</v>
      </c>
      <c r="D72" s="104">
        <f>Dat_01!D131</f>
        <v>642.38028792800003</v>
      </c>
    </row>
    <row r="73" spans="1:4" ht="11.25" customHeight="1">
      <c r="A73" s="92">
        <v>4</v>
      </c>
      <c r="B73" s="98" t="str">
        <f>Dat_01!A132</f>
        <v>04/08/2024</v>
      </c>
      <c r="C73" s="104">
        <f>Dat_01!B132</f>
        <v>30334.73</v>
      </c>
      <c r="D73" s="104">
        <f>Dat_01!D132</f>
        <v>610.31978610399995</v>
      </c>
    </row>
    <row r="74" spans="1:4" ht="11.25" customHeight="1">
      <c r="A74" s="92">
        <v>5</v>
      </c>
      <c r="B74" s="98" t="str">
        <f>Dat_01!A133</f>
        <v>05/08/2024</v>
      </c>
      <c r="C74" s="104">
        <f>Dat_01!B133</f>
        <v>33231.254999999997</v>
      </c>
      <c r="D74" s="104">
        <f>Dat_01!D133</f>
        <v>700.66054700799998</v>
      </c>
    </row>
    <row r="75" spans="1:4" ht="11.25" customHeight="1">
      <c r="A75" s="92">
        <v>6</v>
      </c>
      <c r="B75" s="98" t="str">
        <f>Dat_01!A134</f>
        <v>06/08/2024</v>
      </c>
      <c r="C75" s="104">
        <f>Dat_01!B134</f>
        <v>33625.387999999999</v>
      </c>
      <c r="D75" s="104">
        <f>Dat_01!D134</f>
        <v>711.99628152800005</v>
      </c>
    </row>
    <row r="76" spans="1:4" ht="11.25" customHeight="1">
      <c r="A76" s="92">
        <v>7</v>
      </c>
      <c r="B76" s="98" t="str">
        <f>Dat_01!A135</f>
        <v>07/08/2024</v>
      </c>
      <c r="C76" s="104">
        <f>Dat_01!B135</f>
        <v>33562.023000000001</v>
      </c>
      <c r="D76" s="104">
        <f>Dat_01!D135</f>
        <v>712.35502733600003</v>
      </c>
    </row>
    <row r="77" spans="1:4" ht="11.25" customHeight="1">
      <c r="A77" s="92">
        <v>8</v>
      </c>
      <c r="B77" s="98" t="str">
        <f>Dat_01!A136</f>
        <v>08/08/2024</v>
      </c>
      <c r="C77" s="104">
        <f>Dat_01!B136</f>
        <v>33596.203000000001</v>
      </c>
      <c r="D77" s="104">
        <f>Dat_01!D136</f>
        <v>711.31390499999998</v>
      </c>
    </row>
    <row r="78" spans="1:4" ht="11.25" customHeight="1">
      <c r="A78" s="92">
        <v>9</v>
      </c>
      <c r="B78" s="98" t="str">
        <f>Dat_01!A137</f>
        <v>09/08/2024</v>
      </c>
      <c r="C78" s="104">
        <f>Dat_01!B137</f>
        <v>33110.530680000003</v>
      </c>
      <c r="D78" s="104">
        <f>Dat_01!D137</f>
        <v>712.09966733600004</v>
      </c>
    </row>
    <row r="79" spans="1:4" ht="11.25" customHeight="1">
      <c r="A79" s="92">
        <v>10</v>
      </c>
      <c r="B79" s="98" t="str">
        <f>Dat_01!A138</f>
        <v>10/08/2024</v>
      </c>
      <c r="C79" s="104">
        <f>Dat_01!B138</f>
        <v>31348.981</v>
      </c>
      <c r="D79" s="104">
        <f>Dat_01!D138</f>
        <v>655.72950732000004</v>
      </c>
    </row>
    <row r="80" spans="1:4" ht="11.25" customHeight="1">
      <c r="A80" s="92">
        <v>11</v>
      </c>
      <c r="B80" s="98" t="str">
        <f>Dat_01!A139</f>
        <v>11/08/2024</v>
      </c>
      <c r="C80" s="104">
        <f>Dat_01!B139</f>
        <v>30598.642</v>
      </c>
      <c r="D80" s="104">
        <f>Dat_01!D139</f>
        <v>616.38636752000002</v>
      </c>
    </row>
    <row r="81" spans="1:4" ht="11.25" customHeight="1">
      <c r="A81" s="92">
        <v>12</v>
      </c>
      <c r="B81" s="98" t="str">
        <f>Dat_01!A140</f>
        <v>12/08/2024</v>
      </c>
      <c r="C81" s="104">
        <f>Dat_01!B140</f>
        <v>32697.674999999999</v>
      </c>
      <c r="D81" s="104">
        <f>Dat_01!D140</f>
        <v>688.93399160000001</v>
      </c>
    </row>
    <row r="82" spans="1:4" ht="11.25" customHeight="1">
      <c r="A82" s="92">
        <v>13</v>
      </c>
      <c r="B82" s="98" t="str">
        <f>Dat_01!A141</f>
        <v>13/08/2024</v>
      </c>
      <c r="C82" s="104">
        <f>Dat_01!B141</f>
        <v>31923.599064000002</v>
      </c>
      <c r="D82" s="104">
        <f>Dat_01!D141</f>
        <v>677.11202903200001</v>
      </c>
    </row>
    <row r="83" spans="1:4" ht="11.25" customHeight="1">
      <c r="A83" s="92">
        <v>14</v>
      </c>
      <c r="B83" s="98" t="str">
        <f>Dat_01!A142</f>
        <v>14/08/2024</v>
      </c>
      <c r="C83" s="104">
        <f>Dat_01!B142</f>
        <v>29784.773327999999</v>
      </c>
      <c r="D83" s="104">
        <f>Dat_01!D142</f>
        <v>644.54494877599996</v>
      </c>
    </row>
    <row r="84" spans="1:4" ht="11.25" customHeight="1">
      <c r="A84" s="92">
        <v>15</v>
      </c>
      <c r="B84" s="98" t="str">
        <f>Dat_01!A143</f>
        <v>15/08/2024</v>
      </c>
      <c r="C84" s="104">
        <f>Dat_01!B143</f>
        <v>27543.53168</v>
      </c>
      <c r="D84" s="104">
        <f>Dat_01!D143</f>
        <v>565.40493945599997</v>
      </c>
    </row>
    <row r="85" spans="1:4" ht="11.25" customHeight="1">
      <c r="A85" s="92">
        <v>16</v>
      </c>
      <c r="B85" s="98" t="str">
        <f>Dat_01!A144</f>
        <v>16/08/2024</v>
      </c>
      <c r="C85" s="104">
        <f>Dat_01!B144</f>
        <v>29489.179</v>
      </c>
      <c r="D85" s="104">
        <f>Dat_01!D144</f>
        <v>600.49710063199996</v>
      </c>
    </row>
    <row r="86" spans="1:4" ht="11.25" customHeight="1">
      <c r="A86" s="92">
        <v>17</v>
      </c>
      <c r="B86" s="98" t="str">
        <f>Dat_01!A145</f>
        <v>17/08/2024</v>
      </c>
      <c r="C86" s="104">
        <f>Dat_01!B145</f>
        <v>29459.210999999999</v>
      </c>
      <c r="D86" s="104">
        <f>Dat_01!D145</f>
        <v>594.05658100000005</v>
      </c>
    </row>
    <row r="87" spans="1:4" ht="11.25" customHeight="1">
      <c r="A87" s="92">
        <v>18</v>
      </c>
      <c r="B87" s="98" t="str">
        <f>Dat_01!A146</f>
        <v>18/08/2024</v>
      </c>
      <c r="C87" s="104">
        <f>Dat_01!B146</f>
        <v>29007.605</v>
      </c>
      <c r="D87" s="104">
        <f>Dat_01!D146</f>
        <v>575.52049941600001</v>
      </c>
    </row>
    <row r="88" spans="1:4" ht="11.25" customHeight="1">
      <c r="A88" s="92">
        <v>19</v>
      </c>
      <c r="B88" s="98" t="str">
        <f>Dat_01!A147</f>
        <v>19/08/2024</v>
      </c>
      <c r="C88" s="104">
        <f>Dat_01!B147</f>
        <v>31805.754400000002</v>
      </c>
      <c r="D88" s="104">
        <f>Dat_01!D147</f>
        <v>654.19440968000004</v>
      </c>
    </row>
    <row r="89" spans="1:4" ht="11.25" customHeight="1">
      <c r="A89" s="92">
        <v>20</v>
      </c>
      <c r="B89" s="98" t="str">
        <f>Dat_01!A148</f>
        <v>20/08/2024</v>
      </c>
      <c r="C89" s="104">
        <f>Dat_01!B148</f>
        <v>32766.724999999999</v>
      </c>
      <c r="D89" s="104">
        <f>Dat_01!D148</f>
        <v>675.24136076800005</v>
      </c>
    </row>
    <row r="90" spans="1:4" ht="11.25" customHeight="1">
      <c r="A90" s="92">
        <v>21</v>
      </c>
      <c r="B90" s="98" t="str">
        <f>Dat_01!A149</f>
        <v>21/08/2024</v>
      </c>
      <c r="C90" s="104">
        <f>Dat_01!B149</f>
        <v>32246.714</v>
      </c>
      <c r="D90" s="104">
        <f>Dat_01!D149</f>
        <v>685.67846526400001</v>
      </c>
    </row>
    <row r="91" spans="1:4" ht="11.25" customHeight="1">
      <c r="A91" s="92">
        <v>22</v>
      </c>
      <c r="B91" s="98" t="str">
        <f>Dat_01!A150</f>
        <v>22/08/2024</v>
      </c>
      <c r="C91" s="104">
        <f>Dat_01!B150</f>
        <v>32717.249</v>
      </c>
      <c r="D91" s="104">
        <f>Dat_01!D150</f>
        <v>691.64281599200001</v>
      </c>
    </row>
    <row r="92" spans="1:4" ht="11.25" customHeight="1">
      <c r="A92" s="92">
        <v>23</v>
      </c>
      <c r="B92" s="98" t="str">
        <f>Dat_01!A151</f>
        <v>23/08/2024</v>
      </c>
      <c r="C92" s="104">
        <f>Dat_01!B151</f>
        <v>31974.453000000001</v>
      </c>
      <c r="D92" s="104">
        <f>Dat_01!D151</f>
        <v>685.80745762399999</v>
      </c>
    </row>
    <row r="93" spans="1:4" ht="11.25" customHeight="1">
      <c r="A93" s="92">
        <v>24</v>
      </c>
      <c r="B93" s="98" t="str">
        <f>Dat_01!A152</f>
        <v>24/08/2024</v>
      </c>
      <c r="C93" s="104">
        <f>Dat_01!B152</f>
        <v>30466.794000000002</v>
      </c>
      <c r="D93" s="104">
        <f>Dat_01!D152</f>
        <v>632.66888057599999</v>
      </c>
    </row>
    <row r="94" spans="1:4" ht="11.25" customHeight="1">
      <c r="A94" s="92">
        <v>25</v>
      </c>
      <c r="B94" s="98" t="str">
        <f>Dat_01!A153</f>
        <v>25/08/2024</v>
      </c>
      <c r="C94" s="104">
        <f>Dat_01!B153</f>
        <v>29419.271000000001</v>
      </c>
      <c r="D94" s="104">
        <f>Dat_01!D153</f>
        <v>594.06315737600005</v>
      </c>
    </row>
    <row r="95" spans="1:4" ht="11.25" customHeight="1">
      <c r="A95" s="92">
        <v>26</v>
      </c>
      <c r="B95" s="98" t="str">
        <f>Dat_01!A154</f>
        <v>26/08/2024</v>
      </c>
      <c r="C95" s="104">
        <f>Dat_01!B154</f>
        <v>32903.813999999998</v>
      </c>
      <c r="D95" s="104">
        <f>Dat_01!D154</f>
        <v>681.89423480799996</v>
      </c>
    </row>
    <row r="96" spans="1:4" ht="11.25" customHeight="1">
      <c r="A96" s="92">
        <v>27</v>
      </c>
      <c r="B96" s="98" t="str">
        <f>Dat_01!A155</f>
        <v>27/08/2024</v>
      </c>
      <c r="C96" s="104">
        <f>Dat_01!B155</f>
        <v>33774.385999999999</v>
      </c>
      <c r="D96" s="104">
        <f>Dat_01!D155</f>
        <v>709.13345951999997</v>
      </c>
    </row>
    <row r="97" spans="1:9" ht="11.25" customHeight="1">
      <c r="A97" s="92">
        <v>28</v>
      </c>
      <c r="B97" s="98" t="str">
        <f>Dat_01!A156</f>
        <v>28/08/2024</v>
      </c>
      <c r="C97" s="104">
        <f>Dat_01!B156</f>
        <v>33970.817999999999</v>
      </c>
      <c r="D97" s="104">
        <f>Dat_01!D156</f>
        <v>720.49383353600001</v>
      </c>
    </row>
    <row r="98" spans="1:9" ht="11.25" customHeight="1">
      <c r="A98" s="92">
        <v>29</v>
      </c>
      <c r="B98" s="98" t="str">
        <f>Dat_01!A157</f>
        <v>29/08/2024</v>
      </c>
      <c r="C98" s="104">
        <f>Dat_01!B157</f>
        <v>33006.828000000001</v>
      </c>
      <c r="D98" s="104">
        <f>Dat_01!D157</f>
        <v>710.04019056000004</v>
      </c>
    </row>
    <row r="99" spans="1:9" ht="11.25" customHeight="1">
      <c r="A99" s="92">
        <v>30</v>
      </c>
      <c r="B99" s="98" t="str">
        <f>Dat_01!A158</f>
        <v>30/08/2024</v>
      </c>
      <c r="C99" s="104">
        <f>Dat_01!B158</f>
        <v>32327.893</v>
      </c>
      <c r="D99" s="104">
        <f>Dat_01!D158</f>
        <v>697.06148456000005</v>
      </c>
    </row>
    <row r="100" spans="1:9" ht="11.25" customHeight="1">
      <c r="A100" s="92">
        <v>31</v>
      </c>
      <c r="B100" s="98" t="str">
        <f>Dat_01!A159</f>
        <v>31/08/2024</v>
      </c>
      <c r="C100" s="104">
        <f>Dat_01!B159</f>
        <v>29409.830999999998</v>
      </c>
      <c r="D100" s="104">
        <f>Dat_01!D159</f>
        <v>623.23670840800003</v>
      </c>
    </row>
    <row r="101" spans="1:9" ht="11.25" customHeight="1">
      <c r="A101" s="92"/>
      <c r="B101" s="100" t="s">
        <v>96</v>
      </c>
      <c r="C101" s="107">
        <f>MAX(C70:C100)</f>
        <v>35944.36</v>
      </c>
      <c r="D101" s="107">
        <f>MAX(D70:D100)</f>
        <v>762.61679006400004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36184</v>
      </c>
      <c r="D108" s="110">
        <f>Dat_01!B174</f>
        <v>38272</v>
      </c>
      <c r="E108" s="110"/>
      <c r="F108" s="111" t="str">
        <f>Dat_01!D186</f>
        <v>30 julio (14:41 h)</v>
      </c>
      <c r="G108" s="111" t="str">
        <f>Dat_01!E186</f>
        <v>9 enero (20:56 h)</v>
      </c>
    </row>
    <row r="109" spans="1:9" ht="11.25" customHeight="1">
      <c r="B109" s="112" t="str">
        <f>Dat_01!A187</f>
        <v>ago-24</v>
      </c>
      <c r="C109" s="113">
        <f>Dat_01!B166</f>
        <v>35984</v>
      </c>
      <c r="D109" s="113"/>
      <c r="E109" s="113"/>
      <c r="F109" s="114" t="str">
        <f>Dat_01!D187</f>
        <v>1 agosto (18:43 h)</v>
      </c>
      <c r="G109" s="114" t="str">
        <f>Dat_01!E187</f>
        <v/>
      </c>
      <c r="H109" s="128">
        <f>Dat_01!D166</f>
        <v>35853</v>
      </c>
      <c r="I109" s="130">
        <f>(C109/H109-1)*100</f>
        <v>0.36538086073689691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8" t="str">
        <f>Dat_01!A33</f>
        <v>Agosto 2023</v>
      </c>
      <c r="C113" s="99">
        <f>Dat_01!C33*100</f>
        <v>-1.744</v>
      </c>
      <c r="D113" s="99">
        <f>Dat_01!D33*100</f>
        <v>-2.7999999999999997E-2</v>
      </c>
      <c r="E113" s="99">
        <f>Dat_01!E33*100</f>
        <v>9.5000000000000001E-2</v>
      </c>
      <c r="F113" s="99">
        <f>Dat_01!F33*100</f>
        <v>-1.8110000000000002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S</v>
      </c>
      <c r="B114" s="98" t="str">
        <f>Dat_01!A34</f>
        <v>Septiembre 2023</v>
      </c>
      <c r="C114" s="99">
        <f>Dat_01!C34*100</f>
        <v>-3.7319999999999998</v>
      </c>
      <c r="D114" s="99">
        <f>Dat_01!D34*100</f>
        <v>-0.34499999999999997</v>
      </c>
      <c r="E114" s="99">
        <f>Dat_01!E34*100</f>
        <v>-0.41700000000000004</v>
      </c>
      <c r="F114" s="99">
        <f>Dat_01!F34*100</f>
        <v>-2.97</v>
      </c>
    </row>
    <row r="115" spans="1:6" ht="11.25" customHeight="1">
      <c r="A115" s="103" t="str">
        <f t="shared" si="1"/>
        <v>O</v>
      </c>
      <c r="B115" s="98" t="str">
        <f>Dat_01!A35</f>
        <v>Octubre 2023</v>
      </c>
      <c r="C115" s="99">
        <f>Dat_01!C35*100</f>
        <v>2.1890000000000001</v>
      </c>
      <c r="D115" s="99">
        <f>Dat_01!D35*100</f>
        <v>0.245</v>
      </c>
      <c r="E115" s="99">
        <f>Dat_01!E35*100</f>
        <v>0.88400000000000012</v>
      </c>
      <c r="F115" s="99">
        <f>Dat_01!F35*100</f>
        <v>1.06</v>
      </c>
    </row>
    <row r="116" spans="1:6" ht="11.25" customHeight="1">
      <c r="A116" s="103" t="str">
        <f t="shared" si="1"/>
        <v>N</v>
      </c>
      <c r="B116" s="98" t="str">
        <f>Dat_01!A36</f>
        <v>Noviembre 2023</v>
      </c>
      <c r="C116" s="99">
        <f>Dat_01!C36*100</f>
        <v>3.5749999999999997</v>
      </c>
      <c r="D116" s="99">
        <f>Dat_01!D36*100</f>
        <v>0.152</v>
      </c>
      <c r="E116" s="99">
        <f>Dat_01!E36*100</f>
        <v>0.12</v>
      </c>
      <c r="F116" s="99">
        <f>Dat_01!F36*100</f>
        <v>3.3029999999999995</v>
      </c>
    </row>
    <row r="117" spans="1:6" ht="11.25" customHeight="1">
      <c r="A117" s="103" t="str">
        <f t="shared" si="1"/>
        <v>D</v>
      </c>
      <c r="B117" s="98" t="str">
        <f>Dat_01!A37</f>
        <v>Diciembre 2023</v>
      </c>
      <c r="C117" s="99">
        <f>Dat_01!C37*100</f>
        <v>4.2830000000000004</v>
      </c>
      <c r="D117" s="99">
        <f>Dat_01!D37*100</f>
        <v>-0.73699999999999999</v>
      </c>
      <c r="E117" s="99">
        <f>Dat_01!E37*100</f>
        <v>1.1060000000000001</v>
      </c>
      <c r="F117" s="99">
        <f>Dat_01!F37*100</f>
        <v>3.9140000000000001</v>
      </c>
    </row>
    <row r="118" spans="1:6" ht="11.25" customHeight="1">
      <c r="A118" s="103" t="str">
        <f t="shared" si="1"/>
        <v>E</v>
      </c>
      <c r="B118" s="98" t="str">
        <f>Dat_01!A38</f>
        <v>Enero 2024</v>
      </c>
      <c r="C118" s="99">
        <f>Dat_01!C38*100</f>
        <v>0.90399999999999991</v>
      </c>
      <c r="D118" s="99">
        <f>Dat_01!D38*100</f>
        <v>1.44</v>
      </c>
      <c r="E118" s="99">
        <f>Dat_01!E38*100</f>
        <v>-1.5650000000000002</v>
      </c>
      <c r="F118" s="99">
        <f>Dat_01!F38*100</f>
        <v>1.0290000000000001</v>
      </c>
    </row>
    <row r="119" spans="1:6" ht="11.25" customHeight="1">
      <c r="A119" s="103" t="str">
        <f t="shared" si="1"/>
        <v>F</v>
      </c>
      <c r="B119" s="98" t="str">
        <f>Dat_01!A39</f>
        <v>Febrero 2024</v>
      </c>
      <c r="C119" s="99">
        <f>Dat_01!C39*100</f>
        <v>-1.373</v>
      </c>
      <c r="D119" s="99">
        <f>Dat_01!D39*100</f>
        <v>0.215</v>
      </c>
      <c r="E119" s="99">
        <f>Dat_01!E39*100</f>
        <v>-2.7560000000000002</v>
      </c>
      <c r="F119" s="99">
        <f>Dat_01!F39*100</f>
        <v>1.1679999999999999</v>
      </c>
    </row>
    <row r="120" spans="1:6" ht="11.25" customHeight="1">
      <c r="A120" s="103" t="str">
        <f t="shared" si="1"/>
        <v>M</v>
      </c>
      <c r="B120" s="98" t="str">
        <f>Dat_01!A40</f>
        <v>Marzo 2024</v>
      </c>
      <c r="C120" s="99">
        <f>Dat_01!C40*100</f>
        <v>3.3000000000000002E-2</v>
      </c>
      <c r="D120" s="99">
        <f>Dat_01!D40*100</f>
        <v>-2.92</v>
      </c>
      <c r="E120" s="99">
        <f>Dat_01!E40*100</f>
        <v>0.61899999999999999</v>
      </c>
      <c r="F120" s="99">
        <f>Dat_01!F40*100</f>
        <v>2.3340000000000001</v>
      </c>
    </row>
    <row r="121" spans="1:6" ht="11.25" customHeight="1">
      <c r="A121" s="103" t="str">
        <f t="shared" si="1"/>
        <v>A</v>
      </c>
      <c r="B121" s="98" t="str">
        <f>Dat_01!A41</f>
        <v>Abril 2024</v>
      </c>
      <c r="C121" s="99">
        <f>Dat_01!C41*100</f>
        <v>5.4409999999999998</v>
      </c>
      <c r="D121" s="99">
        <f>Dat_01!D41*100</f>
        <v>3.2399999999999998</v>
      </c>
      <c r="E121" s="99">
        <f>Dat_01!E41*100</f>
        <v>0.191</v>
      </c>
      <c r="F121" s="99">
        <f>Dat_01!F41*100</f>
        <v>2.0099999999999998</v>
      </c>
    </row>
    <row r="122" spans="1:6" ht="11.25" customHeight="1">
      <c r="A122" s="103" t="str">
        <f t="shared" si="1"/>
        <v>M</v>
      </c>
      <c r="B122" s="98" t="str">
        <f>Dat_01!A42</f>
        <v>Mayo 2024</v>
      </c>
      <c r="C122" s="99">
        <f>Dat_01!C42*100</f>
        <v>1.345</v>
      </c>
      <c r="D122" s="99">
        <f>Dat_01!D42*100</f>
        <v>0.22999999999999998</v>
      </c>
      <c r="E122" s="99">
        <f>Dat_01!E42*100</f>
        <v>0.27799999999999997</v>
      </c>
      <c r="F122" s="99">
        <f>Dat_01!F42*100</f>
        <v>0.83700000000000008</v>
      </c>
    </row>
    <row r="123" spans="1:6" ht="11.25" customHeight="1">
      <c r="A123" s="103" t="str">
        <f t="shared" si="1"/>
        <v>J</v>
      </c>
      <c r="B123" s="98" t="str">
        <f>Dat_01!A43</f>
        <v>Junio 2024</v>
      </c>
      <c r="C123" s="99">
        <f>Dat_01!C43*100</f>
        <v>-1.772</v>
      </c>
      <c r="D123" s="99">
        <f>Dat_01!D43*100</f>
        <v>-1.1830000000000001</v>
      </c>
      <c r="E123" s="99">
        <f>Dat_01!E43*100</f>
        <v>-1.512</v>
      </c>
      <c r="F123" s="99">
        <f>Dat_01!F43*100</f>
        <v>0.92300000000000004</v>
      </c>
    </row>
    <row r="124" spans="1:6" ht="11.25" customHeight="1">
      <c r="A124" s="103" t="str">
        <f t="shared" si="1"/>
        <v>J</v>
      </c>
      <c r="B124" s="98" t="str">
        <f>Dat_01!A44</f>
        <v>Julio 2024</v>
      </c>
      <c r="C124" s="99">
        <f>Dat_01!C44*100</f>
        <v>-7.2000000000000008E-2</v>
      </c>
      <c r="D124" s="99">
        <f>Dat_01!D44*100</f>
        <v>1.2609999999999999</v>
      </c>
      <c r="E124" s="99">
        <f>Dat_01!E44*100</f>
        <v>-0.20400000000000001</v>
      </c>
      <c r="F124" s="99">
        <f>Dat_01!F44*100</f>
        <v>-1.129</v>
      </c>
    </row>
    <row r="125" spans="1:6" ht="11.25" customHeight="1">
      <c r="A125" s="103" t="str">
        <f t="shared" si="1"/>
        <v>A</v>
      </c>
      <c r="B125" s="105" t="str">
        <f>Dat_01!A45</f>
        <v>Agosto 2024</v>
      </c>
      <c r="C125" s="116">
        <f>Dat_01!C45*100</f>
        <v>2.734</v>
      </c>
      <c r="D125" s="116">
        <f>Dat_01!D45*100</f>
        <v>-0.29399999999999998</v>
      </c>
      <c r="E125" s="116">
        <f>Dat_01!E45*100</f>
        <v>-0.38400000000000001</v>
      </c>
      <c r="F125" s="116">
        <f>Dat_01!F45*100</f>
        <v>3.4119999999999999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44" zoomScale="90" zoomScaleNormal="90" workbookViewId="0">
      <selection activeCell="E160" sqref="E160"/>
    </sheetView>
  </sheetViews>
  <sheetFormatPr baseColWidth="10" defaultColWidth="11.42578125" defaultRowHeight="14.25"/>
  <cols>
    <col min="1" max="1" width="21.7109375" style="49" customWidth="1"/>
    <col min="2" max="5" width="42.85546875" style="49" customWidth="1"/>
    <col min="6" max="6" width="21.7109375" style="49" customWidth="1"/>
    <col min="7" max="8" width="34.425781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163</v>
      </c>
      <c r="B2" s="53" t="s">
        <v>165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agosto</v>
      </c>
    </row>
    <row r="4" spans="1:10">
      <c r="A4" s="51" t="s">
        <v>52</v>
      </c>
      <c r="B4" s="139" t="s">
        <v>163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1763340.70728</v>
      </c>
      <c r="C8" s="85">
        <v>980851.55798799999</v>
      </c>
      <c r="D8" s="131">
        <v>0.79776510820000002</v>
      </c>
      <c r="E8" s="85">
        <v>24775576.812860999</v>
      </c>
      <c r="F8" s="85">
        <v>15500417.698378</v>
      </c>
      <c r="G8" s="131">
        <v>0.5983812369</v>
      </c>
      <c r="H8" s="85">
        <v>34601394.659529001</v>
      </c>
      <c r="I8" s="85">
        <v>21436114.495935</v>
      </c>
      <c r="J8" s="131">
        <v>0.61416354939999995</v>
      </c>
    </row>
    <row r="9" spans="1:10">
      <c r="A9" s="53" t="s">
        <v>32</v>
      </c>
      <c r="B9" s="85">
        <v>426903.96357600001</v>
      </c>
      <c r="C9" s="85">
        <v>417216.05209200003</v>
      </c>
      <c r="D9" s="131">
        <v>2.3220370899999999E-2</v>
      </c>
      <c r="E9" s="85">
        <v>4064959.423926</v>
      </c>
      <c r="F9" s="85">
        <v>3461582.4068220002</v>
      </c>
      <c r="G9" s="131">
        <v>0.1743067032</v>
      </c>
      <c r="H9" s="85">
        <v>5807316.1140339999</v>
      </c>
      <c r="I9" s="85">
        <v>4999020.7716889996</v>
      </c>
      <c r="J9" s="131">
        <v>0.16169073489999999</v>
      </c>
    </row>
    <row r="10" spans="1:10">
      <c r="A10" s="53" t="s">
        <v>33</v>
      </c>
      <c r="B10" s="85">
        <v>5095174.2850000001</v>
      </c>
      <c r="C10" s="85">
        <v>5008274.5470000003</v>
      </c>
      <c r="D10" s="131">
        <v>1.7351232899999999E-2</v>
      </c>
      <c r="E10" s="85">
        <v>34618196.600000001</v>
      </c>
      <c r="F10" s="85">
        <v>37236181.408</v>
      </c>
      <c r="G10" s="131">
        <v>-7.0307553300000006E-2</v>
      </c>
      <c r="H10" s="85">
        <v>51657918.137999997</v>
      </c>
      <c r="I10" s="85">
        <v>55448169.737999998</v>
      </c>
      <c r="J10" s="131">
        <v>-6.8356658400000006E-2</v>
      </c>
    </row>
    <row r="11" spans="1:10">
      <c r="A11" s="53" t="s">
        <v>34</v>
      </c>
      <c r="B11" s="85">
        <v>219710.99799999999</v>
      </c>
      <c r="C11" s="85">
        <v>405986.18900000001</v>
      </c>
      <c r="D11" s="131">
        <v>-0.45882149700000002</v>
      </c>
      <c r="E11" s="85">
        <v>1721847.3430000001</v>
      </c>
      <c r="F11" s="85">
        <v>2598997.7289999998</v>
      </c>
      <c r="G11" s="131">
        <v>-0.33749563389999998</v>
      </c>
      <c r="H11" s="85">
        <v>2930837.7140000002</v>
      </c>
      <c r="I11" s="85">
        <v>4626776.2359999996</v>
      </c>
      <c r="J11" s="131">
        <v>-0.36654863679999999</v>
      </c>
    </row>
    <row r="12" spans="1:10">
      <c r="A12" s="53" t="s">
        <v>35</v>
      </c>
      <c r="B12" s="85">
        <v>0</v>
      </c>
      <c r="C12" s="85">
        <v>-1E-3</v>
      </c>
      <c r="D12" s="131">
        <v>-1</v>
      </c>
      <c r="E12" s="85">
        <v>0</v>
      </c>
      <c r="F12" s="85">
        <v>-1E-3</v>
      </c>
      <c r="G12" s="131">
        <v>-1</v>
      </c>
      <c r="H12" s="85">
        <v>-1E-3</v>
      </c>
      <c r="I12" s="85">
        <v>-1E-3</v>
      </c>
      <c r="J12" s="131">
        <v>0</v>
      </c>
    </row>
    <row r="13" spans="1:10">
      <c r="A13" s="53" t="s">
        <v>36</v>
      </c>
      <c r="B13" s="85">
        <v>2861868.628</v>
      </c>
      <c r="C13" s="85">
        <v>4368122.3430000003</v>
      </c>
      <c r="D13" s="131">
        <v>-0.34482864639999999</v>
      </c>
      <c r="E13" s="85">
        <v>16099621.169</v>
      </c>
      <c r="F13" s="85">
        <v>26635084.653999999</v>
      </c>
      <c r="G13" s="131">
        <v>-0.3955483387</v>
      </c>
      <c r="H13" s="85">
        <v>28746988.888999999</v>
      </c>
      <c r="I13" s="85">
        <v>48039515.777000003</v>
      </c>
      <c r="J13" s="131">
        <v>-0.40159703060000002</v>
      </c>
    </row>
    <row r="14" spans="1:10">
      <c r="A14" s="53" t="s">
        <v>37</v>
      </c>
      <c r="B14" s="85">
        <v>3747959.0019999999</v>
      </c>
      <c r="C14" s="85">
        <v>4093080.2790000001</v>
      </c>
      <c r="D14" s="131">
        <v>-8.4318228199999998E-2</v>
      </c>
      <c r="E14" s="85">
        <v>39413041.957000002</v>
      </c>
      <c r="F14" s="85">
        <v>39418455.147</v>
      </c>
      <c r="G14" s="131">
        <v>-1.373263E-4</v>
      </c>
      <c r="H14" s="85">
        <v>61316827.520000003</v>
      </c>
      <c r="I14" s="85">
        <v>60624061.597000003</v>
      </c>
      <c r="J14" s="131">
        <v>1.1427243700000001E-2</v>
      </c>
    </row>
    <row r="15" spans="1:10">
      <c r="A15" s="53" t="s">
        <v>38</v>
      </c>
      <c r="B15" s="85">
        <v>5271539.4780000001</v>
      </c>
      <c r="C15" s="85">
        <v>4392056.4189999998</v>
      </c>
      <c r="D15" s="131">
        <v>0.2002440258</v>
      </c>
      <c r="E15" s="85">
        <v>32046679.467999998</v>
      </c>
      <c r="F15" s="85">
        <v>27057177.884</v>
      </c>
      <c r="G15" s="131">
        <v>0.1844058388</v>
      </c>
      <c r="H15" s="85">
        <v>41726205.240999997</v>
      </c>
      <c r="I15" s="85">
        <v>34277178.079999998</v>
      </c>
      <c r="J15" s="131">
        <v>0.21731739829999999</v>
      </c>
    </row>
    <row r="16" spans="1:10">
      <c r="A16" s="53" t="s">
        <v>39</v>
      </c>
      <c r="B16" s="85">
        <v>671160.86600000004</v>
      </c>
      <c r="C16" s="85">
        <v>719885.80900000001</v>
      </c>
      <c r="D16" s="131">
        <v>-6.7684266600000001E-2</v>
      </c>
      <c r="E16" s="85">
        <v>3305883.87</v>
      </c>
      <c r="F16" s="85">
        <v>3864709.6170000001</v>
      </c>
      <c r="G16" s="131">
        <v>-0.1445970855</v>
      </c>
      <c r="H16" s="85">
        <v>4136983.9780000001</v>
      </c>
      <c r="I16" s="85">
        <v>4632725.3099999996</v>
      </c>
      <c r="J16" s="131">
        <v>-0.1070085746</v>
      </c>
    </row>
    <row r="17" spans="1:74">
      <c r="A17" s="53" t="s">
        <v>40</v>
      </c>
      <c r="B17" s="85">
        <v>316433.01299999998</v>
      </c>
      <c r="C17" s="85">
        <v>339895.69699999999</v>
      </c>
      <c r="D17" s="131">
        <v>-6.9029070400000003E-2</v>
      </c>
      <c r="E17" s="85">
        <v>2461291.0780000002</v>
      </c>
      <c r="F17" s="85">
        <v>2544119.3590000002</v>
      </c>
      <c r="G17" s="131">
        <v>-3.2556759099999999E-2</v>
      </c>
      <c r="H17" s="85">
        <v>3503076.5780000002</v>
      </c>
      <c r="I17" s="85">
        <v>3936637.5430000001</v>
      </c>
      <c r="J17" s="131">
        <v>-0.11013484480000001</v>
      </c>
    </row>
    <row r="18" spans="1:74">
      <c r="A18" s="53" t="s">
        <v>41</v>
      </c>
      <c r="B18" s="85">
        <v>1387788.2250000001</v>
      </c>
      <c r="C18" s="85">
        <v>1285767.0490000001</v>
      </c>
      <c r="D18" s="131">
        <v>7.93465473E-2</v>
      </c>
      <c r="E18" s="85">
        <v>10756763.153999999</v>
      </c>
      <c r="F18" s="85">
        <v>12412980.163000001</v>
      </c>
      <c r="G18" s="131">
        <v>-0.1334262189</v>
      </c>
      <c r="H18" s="85">
        <v>15621131.608999999</v>
      </c>
      <c r="I18" s="85">
        <v>16788000.405999999</v>
      </c>
      <c r="J18" s="131">
        <v>-6.9506121599999998E-2</v>
      </c>
    </row>
    <row r="19" spans="1:74">
      <c r="A19" s="53" t="s">
        <v>43</v>
      </c>
      <c r="B19" s="85">
        <v>62179.3</v>
      </c>
      <c r="C19" s="85">
        <v>62106.559999999998</v>
      </c>
      <c r="D19" s="131">
        <v>1.1712128000000001E-3</v>
      </c>
      <c r="E19" s="85">
        <v>404561.7255</v>
      </c>
      <c r="F19" s="85">
        <v>461328.38099999999</v>
      </c>
      <c r="G19" s="131">
        <v>-0.12305042970000001</v>
      </c>
      <c r="H19" s="85">
        <v>650720.49699999997</v>
      </c>
      <c r="I19" s="85">
        <v>686458.63800000004</v>
      </c>
      <c r="J19" s="131">
        <v>-5.2061608699999998E-2</v>
      </c>
    </row>
    <row r="20" spans="1:74">
      <c r="A20" s="53" t="s">
        <v>42</v>
      </c>
      <c r="B20" s="85">
        <v>140658.54699999999</v>
      </c>
      <c r="C20" s="85">
        <v>104296.549</v>
      </c>
      <c r="D20" s="131">
        <v>0.34864047129999998</v>
      </c>
      <c r="E20" s="85">
        <v>716505.71750000003</v>
      </c>
      <c r="F20" s="85">
        <v>774848.03200000001</v>
      </c>
      <c r="G20" s="131">
        <v>-7.5295170300000006E-2</v>
      </c>
      <c r="H20" s="85">
        <v>1122242.1159999999</v>
      </c>
      <c r="I20" s="85">
        <v>1284962.2150000001</v>
      </c>
      <c r="J20" s="131">
        <v>-0.12663415089999999</v>
      </c>
    </row>
    <row r="21" spans="1:74">
      <c r="A21" s="66" t="s">
        <v>72</v>
      </c>
      <c r="B21" s="86">
        <v>21964717.012855999</v>
      </c>
      <c r="C21" s="86">
        <v>22177539.050080001</v>
      </c>
      <c r="D21" s="67">
        <v>-9.5962873000000008E-3</v>
      </c>
      <c r="E21" s="86">
        <v>170384928.31878701</v>
      </c>
      <c r="F21" s="86">
        <v>171965882.47819999</v>
      </c>
      <c r="G21" s="67">
        <v>-9.1934175000000003E-3</v>
      </c>
      <c r="H21" s="86">
        <v>251821643.05256301</v>
      </c>
      <c r="I21" s="86">
        <v>256779620.806624</v>
      </c>
      <c r="J21" s="67">
        <v>-1.93082992E-2</v>
      </c>
    </row>
    <row r="22" spans="1:74">
      <c r="A22" s="53" t="s">
        <v>73</v>
      </c>
      <c r="B22" s="85">
        <v>-697537.01399999997</v>
      </c>
      <c r="C22" s="85">
        <v>-629172.39274399995</v>
      </c>
      <c r="D22" s="131">
        <v>0.1086580118</v>
      </c>
      <c r="E22" s="85">
        <v>-6476897.4216649998</v>
      </c>
      <c r="F22" s="85">
        <v>-5406687.3560769996</v>
      </c>
      <c r="G22" s="131">
        <v>0.1979419181</v>
      </c>
      <c r="H22" s="85">
        <v>-9263196.5289280005</v>
      </c>
      <c r="I22" s="85">
        <v>-7858168.4695739998</v>
      </c>
      <c r="J22" s="131">
        <v>0.17879841399999999</v>
      </c>
    </row>
    <row r="23" spans="1:74">
      <c r="A23" s="53" t="s">
        <v>44</v>
      </c>
      <c r="B23" s="85">
        <v>-187956.546</v>
      </c>
      <c r="C23" s="85">
        <v>-175009.291</v>
      </c>
      <c r="D23" s="131">
        <v>7.3980386600000003E-2</v>
      </c>
      <c r="E23" s="85">
        <v>-1117073.8389999999</v>
      </c>
      <c r="F23" s="85">
        <v>-980581.78</v>
      </c>
      <c r="G23" s="131">
        <v>0.1391949777</v>
      </c>
      <c r="H23" s="85">
        <v>-1562551.9890000001</v>
      </c>
      <c r="I23" s="85">
        <v>-1248365.0090000001</v>
      </c>
      <c r="J23" s="131">
        <v>0.25167877799999999</v>
      </c>
    </row>
    <row r="24" spans="1:74">
      <c r="A24" s="53" t="s">
        <v>74</v>
      </c>
      <c r="B24" s="85">
        <v>-399773.61300000001</v>
      </c>
      <c r="C24" s="85">
        <v>-1244383.07</v>
      </c>
      <c r="D24" s="131">
        <v>-0.67873750239999997</v>
      </c>
      <c r="E24" s="85">
        <v>-7221966.0190000003</v>
      </c>
      <c r="F24" s="85">
        <v>-11315427.242000001</v>
      </c>
      <c r="G24" s="131">
        <v>-0.36175931630000002</v>
      </c>
      <c r="H24" s="85">
        <v>-9863294.1239999998</v>
      </c>
      <c r="I24" s="85">
        <v>-19008701.140000001</v>
      </c>
      <c r="J24" s="131">
        <v>-0.48111688159999999</v>
      </c>
    </row>
    <row r="25" spans="1:74">
      <c r="A25" s="66" t="s">
        <v>75</v>
      </c>
      <c r="B25" s="86">
        <v>20679449.839855999</v>
      </c>
      <c r="C25" s="86">
        <v>20128974.296335999</v>
      </c>
      <c r="D25" s="67">
        <v>2.73474215E-2</v>
      </c>
      <c r="E25" s="86">
        <v>155568991.03912199</v>
      </c>
      <c r="F25" s="86">
        <v>154263186.10012299</v>
      </c>
      <c r="G25" s="67">
        <v>8.4647864999999999E-3</v>
      </c>
      <c r="H25" s="86">
        <v>231132600.41063499</v>
      </c>
      <c r="I25" s="86">
        <v>228664386.18805</v>
      </c>
      <c r="J25" s="67">
        <v>1.0794047399999999E-2</v>
      </c>
    </row>
    <row r="26" spans="1:74">
      <c r="A26" s="53" t="s">
        <v>160</v>
      </c>
      <c r="B26" s="85">
        <v>-80.524000000000001</v>
      </c>
      <c r="C26" s="85">
        <v>0</v>
      </c>
      <c r="D26" s="131">
        <v>0</v>
      </c>
      <c r="E26" s="85">
        <v>-145.17500000000001</v>
      </c>
      <c r="F26" s="85">
        <v>0</v>
      </c>
      <c r="G26" s="131">
        <v>0</v>
      </c>
      <c r="H26" s="85">
        <v>-145.17500000000001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2" t="s">
        <v>99</v>
      </c>
      <c r="D31" s="132" t="s">
        <v>100</v>
      </c>
      <c r="E31" s="132" t="s">
        <v>101</v>
      </c>
      <c r="F31" s="132" t="s">
        <v>102</v>
      </c>
      <c r="G31" s="132" t="s">
        <v>103</v>
      </c>
      <c r="H31" s="132" t="s">
        <v>104</v>
      </c>
      <c r="I31" s="132" t="s">
        <v>105</v>
      </c>
      <c r="J31" s="132" t="s">
        <v>106</v>
      </c>
      <c r="K31" s="132" t="s">
        <v>107</v>
      </c>
      <c r="L31" s="132" t="s">
        <v>108</v>
      </c>
      <c r="M31" s="132" t="s">
        <v>109</v>
      </c>
      <c r="N31" s="132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137</v>
      </c>
      <c r="B33" s="123" t="s">
        <v>138</v>
      </c>
      <c r="C33" s="127">
        <v>-1.7440000000000001E-2</v>
      </c>
      <c r="D33" s="127">
        <v>-2.7999999999999998E-4</v>
      </c>
      <c r="E33" s="127">
        <v>9.5E-4</v>
      </c>
      <c r="F33" s="127">
        <v>-1.8110000000000001E-2</v>
      </c>
      <c r="G33" s="127">
        <v>-4.2439999999999999E-2</v>
      </c>
      <c r="H33" s="127">
        <v>5.5999999999999995E-4</v>
      </c>
      <c r="I33" s="127">
        <v>-7.4400000000000004E-3</v>
      </c>
      <c r="J33" s="127">
        <v>-3.5560000000000001E-2</v>
      </c>
      <c r="K33" s="127">
        <v>-5.0729999999999997E-2</v>
      </c>
      <c r="L33" s="127">
        <v>1.06E-3</v>
      </c>
      <c r="M33" s="127">
        <v>-5.7400000000000003E-3</v>
      </c>
      <c r="N33" s="127">
        <v>-4.6050000000000001E-2</v>
      </c>
      <c r="O33" s="65" t="str">
        <f t="shared" ref="O33:O45" si="0">MID(UPPER(TEXT(A33,"mmm")),1,1)</f>
        <v>A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139</v>
      </c>
      <c r="B34" s="123" t="s">
        <v>140</v>
      </c>
      <c r="C34" s="127">
        <v>-3.7319999999999999E-2</v>
      </c>
      <c r="D34" s="127">
        <v>-3.4499999999999999E-3</v>
      </c>
      <c r="E34" s="127">
        <v>-4.1700000000000001E-3</v>
      </c>
      <c r="F34" s="127">
        <v>-2.9700000000000001E-2</v>
      </c>
      <c r="G34" s="127">
        <v>-4.19E-2</v>
      </c>
      <c r="H34" s="127">
        <v>1.4999999999999999E-4</v>
      </c>
      <c r="I34" s="127">
        <v>-7.0899999999999999E-3</v>
      </c>
      <c r="J34" s="127">
        <v>-3.4959999999999998E-2</v>
      </c>
      <c r="K34" s="127">
        <v>-5.0869999999999999E-2</v>
      </c>
      <c r="L34" s="127">
        <v>8.1999999999999998E-4</v>
      </c>
      <c r="M34" s="127">
        <v>-6.8700000000000002E-3</v>
      </c>
      <c r="N34" s="127">
        <v>-4.4819999999999999E-2</v>
      </c>
      <c r="O34" s="65" t="str">
        <f t="shared" si="0"/>
        <v>S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141</v>
      </c>
      <c r="B35" s="123" t="s">
        <v>142</v>
      </c>
      <c r="C35" s="127">
        <v>2.189E-2</v>
      </c>
      <c r="D35" s="127">
        <v>2.4499999999999999E-3</v>
      </c>
      <c r="E35" s="127">
        <v>8.8400000000000006E-3</v>
      </c>
      <c r="F35" s="127">
        <v>1.06E-2</v>
      </c>
      <c r="G35" s="127">
        <v>-3.6069999999999998E-2</v>
      </c>
      <c r="H35" s="127">
        <v>3.5E-4</v>
      </c>
      <c r="I35" s="127">
        <v>-5.79E-3</v>
      </c>
      <c r="J35" s="127">
        <v>-3.0630000000000001E-2</v>
      </c>
      <c r="K35" s="127">
        <v>-4.5719999999999997E-2</v>
      </c>
      <c r="L35" s="127">
        <v>7.7999999999999999E-4</v>
      </c>
      <c r="M35" s="127">
        <v>-7.5700000000000003E-3</v>
      </c>
      <c r="N35" s="127">
        <v>-3.8929999999999999E-2</v>
      </c>
      <c r="O35" s="65" t="str">
        <f t="shared" si="0"/>
        <v>O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143</v>
      </c>
      <c r="B36" s="123" t="s">
        <v>144</v>
      </c>
      <c r="C36" s="127">
        <v>3.5749999999999997E-2</v>
      </c>
      <c r="D36" s="127">
        <v>1.5200000000000001E-3</v>
      </c>
      <c r="E36" s="127">
        <v>1.1999999999999999E-3</v>
      </c>
      <c r="F36" s="127">
        <v>3.3029999999999997E-2</v>
      </c>
      <c r="G36" s="127">
        <v>-3.0030000000000001E-2</v>
      </c>
      <c r="H36" s="127">
        <v>5.0000000000000001E-4</v>
      </c>
      <c r="I36" s="127">
        <v>-5.4200000000000003E-3</v>
      </c>
      <c r="J36" s="127">
        <v>-2.511E-2</v>
      </c>
      <c r="K36" s="127">
        <v>-3.4569999999999997E-2</v>
      </c>
      <c r="L36" s="127">
        <v>8.5999999999999998E-4</v>
      </c>
      <c r="M36" s="127">
        <v>-5.6100000000000004E-3</v>
      </c>
      <c r="N36" s="127">
        <v>-2.9819999999999999E-2</v>
      </c>
      <c r="O36" s="65" t="str">
        <f t="shared" si="0"/>
        <v>N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145</v>
      </c>
      <c r="B37" s="123" t="s">
        <v>146</v>
      </c>
      <c r="C37" s="127">
        <v>4.283E-2</v>
      </c>
      <c r="D37" s="127">
        <v>-7.3699999999999998E-3</v>
      </c>
      <c r="E37" s="127">
        <v>1.106E-2</v>
      </c>
      <c r="F37" s="127">
        <v>3.9140000000000001E-2</v>
      </c>
      <c r="G37" s="127">
        <v>-2.4109999999999999E-2</v>
      </c>
      <c r="H37" s="127">
        <v>-3.2000000000000003E-4</v>
      </c>
      <c r="I37" s="127">
        <v>-4.1399999999999996E-3</v>
      </c>
      <c r="J37" s="127">
        <v>-1.9650000000000001E-2</v>
      </c>
      <c r="K37" s="127">
        <v>-2.4109999999999999E-2</v>
      </c>
      <c r="L37" s="127">
        <v>-3.2000000000000003E-4</v>
      </c>
      <c r="M37" s="127">
        <v>-4.1399999999999996E-3</v>
      </c>
      <c r="N37" s="127">
        <v>-1.9650000000000001E-2</v>
      </c>
      <c r="O37" s="65" t="str">
        <f t="shared" si="0"/>
        <v>D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147</v>
      </c>
      <c r="B38" s="123" t="s">
        <v>148</v>
      </c>
      <c r="C38" s="127">
        <v>9.0399999999999994E-3</v>
      </c>
      <c r="D38" s="127">
        <v>1.44E-2</v>
      </c>
      <c r="E38" s="127">
        <v>-1.5650000000000001E-2</v>
      </c>
      <c r="F38" s="127">
        <v>1.0290000000000001E-2</v>
      </c>
      <c r="G38" s="127">
        <v>9.0399999999999994E-3</v>
      </c>
      <c r="H38" s="127">
        <v>1.44E-2</v>
      </c>
      <c r="I38" s="127">
        <v>-1.5650000000000001E-2</v>
      </c>
      <c r="J38" s="127">
        <v>1.0290000000000001E-2</v>
      </c>
      <c r="K38" s="127">
        <v>-2.0250000000000001E-2</v>
      </c>
      <c r="L38" s="127">
        <v>2.5999999999999998E-4</v>
      </c>
      <c r="M38" s="127">
        <v>-5.8599999999999998E-3</v>
      </c>
      <c r="N38" s="127">
        <v>-1.465E-2</v>
      </c>
      <c r="O38" s="65" t="str">
        <f t="shared" si="0"/>
        <v>E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149</v>
      </c>
      <c r="B39" s="123" t="s">
        <v>151</v>
      </c>
      <c r="C39" s="127">
        <v>-1.3729999999999999E-2</v>
      </c>
      <c r="D39" s="127">
        <v>2.15E-3</v>
      </c>
      <c r="E39" s="127">
        <v>-2.7560000000000001E-2</v>
      </c>
      <c r="F39" s="127">
        <v>1.1679999999999999E-2</v>
      </c>
      <c r="G39" s="127">
        <v>-1.92E-3</v>
      </c>
      <c r="H39" s="127">
        <v>8.4499999999999992E-3</v>
      </c>
      <c r="I39" s="127">
        <v>-2.1350000000000001E-2</v>
      </c>
      <c r="J39" s="127">
        <v>1.098E-2</v>
      </c>
      <c r="K39" s="127">
        <v>-2.2270000000000002E-2</v>
      </c>
      <c r="L39" s="127">
        <v>4.2000000000000002E-4</v>
      </c>
      <c r="M39" s="127">
        <v>-1.0030000000000001E-2</v>
      </c>
      <c r="N39" s="127">
        <v>-1.2659999999999999E-2</v>
      </c>
      <c r="O39" s="65" t="str">
        <f t="shared" si="0"/>
        <v>F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152</v>
      </c>
      <c r="B40" s="123" t="s">
        <v>153</v>
      </c>
      <c r="C40" s="127">
        <v>3.3E-4</v>
      </c>
      <c r="D40" s="127">
        <v>-2.92E-2</v>
      </c>
      <c r="E40" s="127">
        <v>6.1900000000000002E-3</v>
      </c>
      <c r="F40" s="127">
        <v>2.334E-2</v>
      </c>
      <c r="G40" s="127">
        <v>-1.1900000000000001E-3</v>
      </c>
      <c r="H40" s="127">
        <v>-3.6700000000000001E-3</v>
      </c>
      <c r="I40" s="127">
        <v>-1.2160000000000001E-2</v>
      </c>
      <c r="J40" s="127">
        <v>1.464E-2</v>
      </c>
      <c r="K40" s="127">
        <v>-1.83E-2</v>
      </c>
      <c r="L40" s="127">
        <v>-1.82E-3</v>
      </c>
      <c r="M40" s="127">
        <v>-7.7299999999999999E-3</v>
      </c>
      <c r="N40" s="127">
        <v>-8.7500000000000008E-3</v>
      </c>
      <c r="O40" s="65" t="str">
        <f t="shared" si="0"/>
        <v>M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154</v>
      </c>
      <c r="B41" s="123" t="s">
        <v>155</v>
      </c>
      <c r="C41" s="127">
        <v>5.441E-2</v>
      </c>
      <c r="D41" s="127">
        <v>3.2399999999999998E-2</v>
      </c>
      <c r="E41" s="127">
        <v>1.91E-3</v>
      </c>
      <c r="F41" s="127">
        <v>2.01E-2</v>
      </c>
      <c r="G41" s="127">
        <v>1.1220000000000001E-2</v>
      </c>
      <c r="H41" s="127">
        <v>4.28E-3</v>
      </c>
      <c r="I41" s="127">
        <v>-9.2999999999999992E-3</v>
      </c>
      <c r="J41" s="127">
        <v>1.6240000000000001E-2</v>
      </c>
      <c r="K41" s="127">
        <v>-8.4899999999999993E-3</v>
      </c>
      <c r="L41" s="127">
        <v>9.6000000000000002E-4</v>
      </c>
      <c r="M41" s="127">
        <v>-6.8500000000000002E-3</v>
      </c>
      <c r="N41" s="127">
        <v>-2.5999999999999999E-3</v>
      </c>
      <c r="O41" s="65" t="str">
        <f t="shared" si="0"/>
        <v>A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156</v>
      </c>
      <c r="B42" s="123" t="s">
        <v>157</v>
      </c>
      <c r="C42" s="127">
        <v>1.345E-2</v>
      </c>
      <c r="D42" s="127">
        <v>2.3E-3</v>
      </c>
      <c r="E42" s="127">
        <v>2.7799999999999999E-3</v>
      </c>
      <c r="F42" s="127">
        <v>8.3700000000000007E-3</v>
      </c>
      <c r="G42" s="127">
        <v>1.1639999999999999E-2</v>
      </c>
      <c r="H42" s="127">
        <v>3.8999999999999998E-3</v>
      </c>
      <c r="I42" s="127">
        <v>-6.9699999999999996E-3</v>
      </c>
      <c r="J42" s="127">
        <v>1.4710000000000001E-2</v>
      </c>
      <c r="K42" s="127">
        <v>-2.4299999999999999E-3</v>
      </c>
      <c r="L42" s="127">
        <v>1.07E-3</v>
      </c>
      <c r="M42" s="127">
        <v>-5.1900000000000002E-3</v>
      </c>
      <c r="N42" s="127">
        <v>1.6900000000000001E-3</v>
      </c>
      <c r="O42" s="65" t="str">
        <f t="shared" si="0"/>
        <v>M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158</v>
      </c>
      <c r="B43" s="123" t="s">
        <v>159</v>
      </c>
      <c r="C43" s="127">
        <v>-1.772E-2</v>
      </c>
      <c r="D43" s="127">
        <v>-1.183E-2</v>
      </c>
      <c r="E43" s="127">
        <v>-1.512E-2</v>
      </c>
      <c r="F43" s="127">
        <v>9.2300000000000004E-3</v>
      </c>
      <c r="G43" s="127">
        <v>6.8199999999999997E-3</v>
      </c>
      <c r="H43" s="127">
        <v>1.31E-3</v>
      </c>
      <c r="I43" s="127">
        <v>-8.3800000000000003E-3</v>
      </c>
      <c r="J43" s="127">
        <v>1.389E-2</v>
      </c>
      <c r="K43" s="127">
        <v>2.5300000000000001E-3</v>
      </c>
      <c r="L43" s="127">
        <v>-1.7000000000000001E-4</v>
      </c>
      <c r="M43" s="127">
        <v>-5.3499999999999997E-3</v>
      </c>
      <c r="N43" s="127">
        <v>8.0499999999999999E-3</v>
      </c>
      <c r="O43" s="65" t="str">
        <f t="shared" si="0"/>
        <v>J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161</v>
      </c>
      <c r="B44" s="123" t="s">
        <v>162</v>
      </c>
      <c r="C44" s="127">
        <v>-7.2000000000000005E-4</v>
      </c>
      <c r="D44" s="127">
        <v>1.261E-2</v>
      </c>
      <c r="E44" s="127">
        <v>-2.0400000000000001E-3</v>
      </c>
      <c r="F44" s="127">
        <v>-1.129E-2</v>
      </c>
      <c r="G44" s="127">
        <v>5.6299999999999996E-3</v>
      </c>
      <c r="H44" s="127">
        <v>3.0999999999999999E-3</v>
      </c>
      <c r="I44" s="127">
        <v>-7.4799999999999997E-3</v>
      </c>
      <c r="J44" s="127">
        <v>1.001E-2</v>
      </c>
      <c r="K44" s="127">
        <v>6.8100000000000001E-3</v>
      </c>
      <c r="L44" s="127">
        <v>1.1000000000000001E-3</v>
      </c>
      <c r="M44" s="127">
        <v>-3.16E-3</v>
      </c>
      <c r="N44" s="127">
        <v>8.8699999999999994E-3</v>
      </c>
      <c r="O44" s="65" t="str">
        <f t="shared" si="0"/>
        <v>J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163</v>
      </c>
      <c r="B45" s="123" t="s">
        <v>165</v>
      </c>
      <c r="C45" s="127">
        <v>2.734E-2</v>
      </c>
      <c r="D45" s="127">
        <v>-2.9399999999999999E-3</v>
      </c>
      <c r="E45" s="127">
        <v>-3.8400000000000001E-3</v>
      </c>
      <c r="F45" s="127">
        <v>3.4119999999999998E-2</v>
      </c>
      <c r="G45" s="127">
        <v>8.4600000000000005E-3</v>
      </c>
      <c r="H45" s="127">
        <v>2.2599999999999999E-3</v>
      </c>
      <c r="I45" s="127">
        <v>-6.8900000000000003E-3</v>
      </c>
      <c r="J45" s="127">
        <v>1.3089999999999999E-2</v>
      </c>
      <c r="K45" s="127">
        <v>1.0789999999999999E-2</v>
      </c>
      <c r="L45" s="127">
        <v>8.1999999999999998E-4</v>
      </c>
      <c r="M45" s="127">
        <v>-3.3500000000000001E-3</v>
      </c>
      <c r="N45" s="127">
        <v>1.332E-2</v>
      </c>
      <c r="O45" s="65" t="str">
        <f t="shared" si="0"/>
        <v>A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3" t="s">
        <v>56</v>
      </c>
      <c r="C50" s="133" t="s">
        <v>57</v>
      </c>
      <c r="D50" s="133" t="s">
        <v>58</v>
      </c>
      <c r="E50" s="133" t="s">
        <v>59</v>
      </c>
      <c r="F50" s="51" t="s">
        <v>54</v>
      </c>
      <c r="G50" s="133" t="s">
        <v>61</v>
      </c>
      <c r="H50" s="133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169</v>
      </c>
      <c r="B52" s="54">
        <v>33.049999999999997</v>
      </c>
      <c r="C52" s="54">
        <v>27.331</v>
      </c>
      <c r="D52" s="54">
        <v>21.611000000000001</v>
      </c>
      <c r="E52" s="54">
        <v>26.687999999999999</v>
      </c>
      <c r="F52" s="55">
        <v>1</v>
      </c>
      <c r="G52" s="54">
        <v>30.348368421100002</v>
      </c>
      <c r="H52" s="54">
        <v>19.565578947399999</v>
      </c>
      <c r="I52" s="126"/>
    </row>
    <row r="53" spans="1:9">
      <c r="A53" s="53" t="s">
        <v>170</v>
      </c>
      <c r="B53" s="54">
        <v>31.036999999999999</v>
      </c>
      <c r="C53" s="54">
        <v>25.992000000000001</v>
      </c>
      <c r="D53" s="54">
        <v>20.946999999999999</v>
      </c>
      <c r="E53" s="54">
        <v>27.01</v>
      </c>
      <c r="F53" s="55">
        <v>2</v>
      </c>
      <c r="G53" s="54">
        <v>30.6476842105</v>
      </c>
      <c r="H53" s="54">
        <v>19.127210526300001</v>
      </c>
      <c r="I53" s="126"/>
    </row>
    <row r="54" spans="1:9">
      <c r="A54" s="53" t="s">
        <v>171</v>
      </c>
      <c r="B54" s="54">
        <v>32.131999999999998</v>
      </c>
      <c r="C54" s="54">
        <v>26.097000000000001</v>
      </c>
      <c r="D54" s="54">
        <v>20.062999999999999</v>
      </c>
      <c r="E54" s="54">
        <v>24.76</v>
      </c>
      <c r="F54" s="55">
        <v>3</v>
      </c>
      <c r="G54" s="54">
        <v>30.595894736799998</v>
      </c>
      <c r="H54" s="54">
        <v>19.435736842099999</v>
      </c>
      <c r="I54" s="126"/>
    </row>
    <row r="55" spans="1:9">
      <c r="A55" s="53" t="s">
        <v>172</v>
      </c>
      <c r="B55" s="54">
        <v>33.146999999999998</v>
      </c>
      <c r="C55" s="54">
        <v>26.888000000000002</v>
      </c>
      <c r="D55" s="54">
        <v>20.629000000000001</v>
      </c>
      <c r="E55" s="54">
        <v>22.725000000000001</v>
      </c>
      <c r="F55" s="55">
        <v>4</v>
      </c>
      <c r="G55" s="54">
        <v>30.6148947368</v>
      </c>
      <c r="H55" s="54">
        <v>19.270842105300002</v>
      </c>
      <c r="I55" s="126"/>
    </row>
    <row r="56" spans="1:9">
      <c r="A56" s="53" t="s">
        <v>173</v>
      </c>
      <c r="B56" s="54">
        <v>33.069000000000003</v>
      </c>
      <c r="C56" s="54">
        <v>27.236999999999998</v>
      </c>
      <c r="D56" s="54">
        <v>21.405999999999999</v>
      </c>
      <c r="E56" s="54">
        <v>23.893999999999998</v>
      </c>
      <c r="F56" s="55">
        <v>5</v>
      </c>
      <c r="G56" s="54">
        <v>30.7973684211</v>
      </c>
      <c r="H56" s="54">
        <v>19.373736842100001</v>
      </c>
      <c r="I56" s="126"/>
    </row>
    <row r="57" spans="1:9">
      <c r="A57" s="53" t="s">
        <v>174</v>
      </c>
      <c r="B57" s="54">
        <v>32.716999999999999</v>
      </c>
      <c r="C57" s="54">
        <v>27.152999999999999</v>
      </c>
      <c r="D57" s="54">
        <v>21.588999999999999</v>
      </c>
      <c r="E57" s="54">
        <v>24.785</v>
      </c>
      <c r="F57" s="55">
        <v>6</v>
      </c>
      <c r="G57" s="54">
        <v>30.606368421100001</v>
      </c>
      <c r="H57" s="54">
        <v>19.398052631599999</v>
      </c>
      <c r="I57" s="126"/>
    </row>
    <row r="58" spans="1:9">
      <c r="A58" s="53" t="s">
        <v>175</v>
      </c>
      <c r="B58" s="54">
        <v>32.521999999999998</v>
      </c>
      <c r="C58" s="54">
        <v>27.018000000000001</v>
      </c>
      <c r="D58" s="54">
        <v>21.513999999999999</v>
      </c>
      <c r="E58" s="54">
        <v>24.852</v>
      </c>
      <c r="F58" s="55">
        <v>7</v>
      </c>
      <c r="G58" s="54">
        <v>30.500789473699999</v>
      </c>
      <c r="H58" s="54">
        <v>19.554157894700001</v>
      </c>
      <c r="I58" s="126"/>
    </row>
    <row r="59" spans="1:9">
      <c r="A59" s="53" t="s">
        <v>176</v>
      </c>
      <c r="B59" s="54">
        <v>32.755000000000003</v>
      </c>
      <c r="C59" s="54">
        <v>27.198</v>
      </c>
      <c r="D59" s="54">
        <v>21.64</v>
      </c>
      <c r="E59" s="54">
        <v>26.716999999999999</v>
      </c>
      <c r="F59" s="55">
        <v>8</v>
      </c>
      <c r="G59" s="54">
        <v>29.852684210500001</v>
      </c>
      <c r="H59" s="54">
        <v>19.3674736842</v>
      </c>
      <c r="I59" s="126"/>
    </row>
    <row r="60" spans="1:9">
      <c r="A60" s="53" t="s">
        <v>177</v>
      </c>
      <c r="B60" s="54">
        <v>33.838000000000001</v>
      </c>
      <c r="C60" s="54">
        <v>27.751000000000001</v>
      </c>
      <c r="D60" s="54">
        <v>21.664000000000001</v>
      </c>
      <c r="E60" s="54">
        <v>27.824000000000002</v>
      </c>
      <c r="F60" s="55">
        <v>9</v>
      </c>
      <c r="G60" s="54">
        <v>29.829526315799999</v>
      </c>
      <c r="H60" s="54">
        <v>19.052789473699999</v>
      </c>
      <c r="I60" s="126"/>
    </row>
    <row r="61" spans="1:9">
      <c r="A61" s="53" t="s">
        <v>178</v>
      </c>
      <c r="B61" s="54">
        <v>34.938000000000002</v>
      </c>
      <c r="C61" s="54">
        <v>28.632999999999999</v>
      </c>
      <c r="D61" s="54">
        <v>22.327999999999999</v>
      </c>
      <c r="E61" s="54">
        <v>28.326000000000001</v>
      </c>
      <c r="F61" s="55">
        <v>10</v>
      </c>
      <c r="G61" s="54">
        <v>29.932736842099999</v>
      </c>
      <c r="H61" s="54">
        <v>18.978894736800001</v>
      </c>
      <c r="I61" s="126"/>
    </row>
    <row r="62" spans="1:9">
      <c r="A62" s="53" t="s">
        <v>179</v>
      </c>
      <c r="B62" s="54">
        <v>35.198999999999998</v>
      </c>
      <c r="C62" s="54">
        <v>28.8</v>
      </c>
      <c r="D62" s="54">
        <v>22.4</v>
      </c>
      <c r="E62" s="54">
        <v>27.780999999999999</v>
      </c>
      <c r="F62" s="55">
        <v>11</v>
      </c>
      <c r="G62" s="54">
        <v>30.247526315799998</v>
      </c>
      <c r="H62" s="54">
        <v>19.0790526316</v>
      </c>
      <c r="I62" s="126"/>
    </row>
    <row r="63" spans="1:9">
      <c r="A63" s="53" t="s">
        <v>180</v>
      </c>
      <c r="B63" s="54">
        <v>32.430999999999997</v>
      </c>
      <c r="C63" s="54">
        <v>27.213999999999999</v>
      </c>
      <c r="D63" s="54">
        <v>21.997</v>
      </c>
      <c r="E63" s="54">
        <v>26.942</v>
      </c>
      <c r="F63" s="55">
        <v>12</v>
      </c>
      <c r="G63" s="54">
        <v>30.2748947368</v>
      </c>
      <c r="H63" s="54">
        <v>19.1980526316</v>
      </c>
      <c r="I63" s="126"/>
    </row>
    <row r="64" spans="1:9">
      <c r="A64" s="53" t="s">
        <v>181</v>
      </c>
      <c r="B64" s="54">
        <v>30.524999999999999</v>
      </c>
      <c r="C64" s="54">
        <v>25.806000000000001</v>
      </c>
      <c r="D64" s="54">
        <v>21.085999999999999</v>
      </c>
      <c r="E64" s="54">
        <v>26.494</v>
      </c>
      <c r="F64" s="55">
        <v>13</v>
      </c>
      <c r="G64" s="54">
        <v>29.685315789499999</v>
      </c>
      <c r="H64" s="54">
        <v>18.618631578900001</v>
      </c>
      <c r="I64" s="126"/>
    </row>
    <row r="65" spans="1:9">
      <c r="A65" s="53" t="s">
        <v>182</v>
      </c>
      <c r="B65" s="54">
        <v>29.625</v>
      </c>
      <c r="C65" s="54">
        <v>24.469000000000001</v>
      </c>
      <c r="D65" s="54">
        <v>19.312999999999999</v>
      </c>
      <c r="E65" s="54">
        <v>26.306999999999999</v>
      </c>
      <c r="F65" s="55">
        <v>14</v>
      </c>
      <c r="G65" s="54">
        <v>29.808105263200002</v>
      </c>
      <c r="H65" s="54">
        <v>18.358947368399999</v>
      </c>
      <c r="I65" s="126"/>
    </row>
    <row r="66" spans="1:9">
      <c r="A66" s="53" t="s">
        <v>183</v>
      </c>
      <c r="B66" s="54">
        <v>29.917999999999999</v>
      </c>
      <c r="C66" s="54">
        <v>23.728000000000002</v>
      </c>
      <c r="D66" s="54">
        <v>17.539000000000001</v>
      </c>
      <c r="E66" s="54">
        <v>26.093</v>
      </c>
      <c r="F66" s="55">
        <v>15</v>
      </c>
      <c r="G66" s="54">
        <v>29.8987368421</v>
      </c>
      <c r="H66" s="54">
        <v>18.6784736842</v>
      </c>
      <c r="I66" s="126"/>
    </row>
    <row r="67" spans="1:9">
      <c r="A67" s="53" t="s">
        <v>184</v>
      </c>
      <c r="B67" s="54">
        <v>31.637</v>
      </c>
      <c r="C67" s="54">
        <v>25.238</v>
      </c>
      <c r="D67" s="54">
        <v>18.84</v>
      </c>
      <c r="E67" s="54">
        <v>25.899000000000001</v>
      </c>
      <c r="F67" s="55">
        <v>16</v>
      </c>
      <c r="G67" s="54">
        <v>28.962894736799999</v>
      </c>
      <c r="H67" s="54">
        <v>18.5180526316</v>
      </c>
      <c r="I67" s="126"/>
    </row>
    <row r="68" spans="1:9">
      <c r="A68" s="53" t="s">
        <v>185</v>
      </c>
      <c r="B68" s="54">
        <v>32.655999999999999</v>
      </c>
      <c r="C68" s="54">
        <v>26.314</v>
      </c>
      <c r="D68" s="54">
        <v>19.971</v>
      </c>
      <c r="E68" s="54">
        <v>26.393999999999998</v>
      </c>
      <c r="F68" s="55">
        <v>17</v>
      </c>
      <c r="G68" s="54">
        <v>29.487578947399999</v>
      </c>
      <c r="H68" s="54">
        <v>18.4371578947</v>
      </c>
      <c r="I68" s="126"/>
    </row>
    <row r="69" spans="1:9">
      <c r="A69" s="53" t="s">
        <v>186</v>
      </c>
      <c r="B69" s="54">
        <v>31.065999999999999</v>
      </c>
      <c r="C69" s="54">
        <v>25.818000000000001</v>
      </c>
      <c r="D69" s="54">
        <v>20.568999999999999</v>
      </c>
      <c r="E69" s="54">
        <v>27.045000000000002</v>
      </c>
      <c r="F69" s="55">
        <v>18</v>
      </c>
      <c r="G69" s="54">
        <v>29.7289473684</v>
      </c>
      <c r="H69" s="54">
        <v>18.5692631579</v>
      </c>
      <c r="I69" s="126"/>
    </row>
    <row r="70" spans="1:9">
      <c r="A70" s="53" t="s">
        <v>187</v>
      </c>
      <c r="B70" s="54">
        <v>31.135000000000002</v>
      </c>
      <c r="C70" s="54">
        <v>25.326000000000001</v>
      </c>
      <c r="D70" s="54">
        <v>19.518000000000001</v>
      </c>
      <c r="E70" s="54">
        <v>27.391999999999999</v>
      </c>
      <c r="F70" s="55">
        <v>19</v>
      </c>
      <c r="G70" s="54">
        <v>29.162368421099998</v>
      </c>
      <c r="H70" s="54">
        <v>18.814263157900001</v>
      </c>
      <c r="I70" s="126"/>
    </row>
    <row r="71" spans="1:9">
      <c r="A71" s="53" t="s">
        <v>188</v>
      </c>
      <c r="B71" s="54">
        <v>31.535</v>
      </c>
      <c r="C71" s="54">
        <v>25.436</v>
      </c>
      <c r="D71" s="54">
        <v>19.335999999999999</v>
      </c>
      <c r="E71" s="54">
        <v>28.143999999999998</v>
      </c>
      <c r="F71" s="55">
        <v>20</v>
      </c>
      <c r="G71" s="54">
        <v>30.050842105299999</v>
      </c>
      <c r="H71" s="54">
        <v>18.507052631600001</v>
      </c>
      <c r="I71" s="126"/>
    </row>
    <row r="72" spans="1:9">
      <c r="A72" s="53" t="s">
        <v>189</v>
      </c>
      <c r="B72" s="54">
        <v>31.213000000000001</v>
      </c>
      <c r="C72" s="54">
        <v>25.843</v>
      </c>
      <c r="D72" s="54">
        <v>20.472000000000001</v>
      </c>
      <c r="E72" s="54">
        <v>29.114000000000001</v>
      </c>
      <c r="F72" s="55">
        <v>21</v>
      </c>
      <c r="G72" s="54">
        <v>30.2187368421</v>
      </c>
      <c r="H72" s="54">
        <v>18.632368421100001</v>
      </c>
      <c r="I72" s="126"/>
    </row>
    <row r="73" spans="1:9">
      <c r="A73" s="53" t="s">
        <v>190</v>
      </c>
      <c r="B73" s="54">
        <v>31.658000000000001</v>
      </c>
      <c r="C73" s="54">
        <v>26.241</v>
      </c>
      <c r="D73" s="54">
        <v>20.824000000000002</v>
      </c>
      <c r="E73" s="54">
        <v>29.36</v>
      </c>
      <c r="F73" s="55">
        <v>22</v>
      </c>
      <c r="G73" s="54">
        <v>30.1366842105</v>
      </c>
      <c r="H73" s="54">
        <v>18.6837368421</v>
      </c>
      <c r="I73" s="126"/>
    </row>
    <row r="74" spans="1:9">
      <c r="A74" s="53" t="s">
        <v>191</v>
      </c>
      <c r="B74" s="54">
        <v>32.201000000000001</v>
      </c>
      <c r="C74" s="54">
        <v>26.446000000000002</v>
      </c>
      <c r="D74" s="54">
        <v>20.692</v>
      </c>
      <c r="E74" s="54">
        <v>30.486000000000001</v>
      </c>
      <c r="F74" s="55">
        <v>23</v>
      </c>
      <c r="G74" s="54">
        <v>30.130631578900001</v>
      </c>
      <c r="H74" s="54">
        <v>18.907526315799998</v>
      </c>
      <c r="I74" s="126"/>
    </row>
    <row r="75" spans="1:9">
      <c r="A75" s="53" t="s">
        <v>192</v>
      </c>
      <c r="B75" s="54">
        <v>31.856999999999999</v>
      </c>
      <c r="C75" s="54">
        <v>26.3</v>
      </c>
      <c r="D75" s="54">
        <v>20.742000000000001</v>
      </c>
      <c r="E75" s="54">
        <v>29.334</v>
      </c>
      <c r="F75" s="55">
        <v>24</v>
      </c>
      <c r="G75" s="54">
        <v>29.9513684211</v>
      </c>
      <c r="H75" s="54">
        <v>18.702999999999999</v>
      </c>
      <c r="I75" s="126"/>
    </row>
    <row r="76" spans="1:9">
      <c r="A76" s="53" t="s">
        <v>193</v>
      </c>
      <c r="B76" s="54">
        <v>30.088999999999999</v>
      </c>
      <c r="C76" s="54">
        <v>24.984999999999999</v>
      </c>
      <c r="D76" s="54">
        <v>19.882000000000001</v>
      </c>
      <c r="E76" s="54">
        <v>27.4</v>
      </c>
      <c r="F76" s="55">
        <v>25</v>
      </c>
      <c r="G76" s="54">
        <v>29.8437368421</v>
      </c>
      <c r="H76" s="54">
        <v>18.622105263200002</v>
      </c>
      <c r="I76" s="126"/>
    </row>
    <row r="77" spans="1:9">
      <c r="A77" s="53" t="s">
        <v>194</v>
      </c>
      <c r="B77" s="54">
        <v>30.417000000000002</v>
      </c>
      <c r="C77" s="54">
        <v>25.145</v>
      </c>
      <c r="D77" s="54">
        <v>19.873000000000001</v>
      </c>
      <c r="E77" s="54">
        <v>24.983000000000001</v>
      </c>
      <c r="F77" s="55">
        <v>26</v>
      </c>
      <c r="G77" s="54">
        <v>29.9027894737</v>
      </c>
      <c r="H77" s="54">
        <v>18.779578947400001</v>
      </c>
      <c r="I77" s="126"/>
    </row>
    <row r="78" spans="1:9">
      <c r="A78" s="53" t="s">
        <v>195</v>
      </c>
      <c r="B78" s="54">
        <v>31.841999999999999</v>
      </c>
      <c r="C78" s="54">
        <v>26.135000000000002</v>
      </c>
      <c r="D78" s="54">
        <v>20.428999999999998</v>
      </c>
      <c r="E78" s="54">
        <v>21.279</v>
      </c>
      <c r="F78" s="55">
        <v>27</v>
      </c>
      <c r="G78" s="54">
        <v>30.033578947399999</v>
      </c>
      <c r="H78" s="54">
        <v>18.886052631599998</v>
      </c>
      <c r="I78" s="126"/>
    </row>
    <row r="79" spans="1:9">
      <c r="A79" s="53" t="s">
        <v>196</v>
      </c>
      <c r="B79" s="54">
        <v>31.45</v>
      </c>
      <c r="C79" s="54">
        <v>26.126000000000001</v>
      </c>
      <c r="D79" s="54">
        <v>20.802</v>
      </c>
      <c r="E79" s="54">
        <v>22.562000000000001</v>
      </c>
      <c r="F79" s="55">
        <v>28</v>
      </c>
      <c r="G79" s="54">
        <v>29.845526315800001</v>
      </c>
      <c r="H79" s="54">
        <v>18.9424210526</v>
      </c>
      <c r="I79" s="126"/>
    </row>
    <row r="80" spans="1:9">
      <c r="A80" s="53" t="s">
        <v>197</v>
      </c>
      <c r="B80" s="54">
        <v>28.919</v>
      </c>
      <c r="C80" s="54">
        <v>24.879000000000001</v>
      </c>
      <c r="D80" s="54">
        <v>20.838000000000001</v>
      </c>
      <c r="E80" s="54">
        <v>22.617000000000001</v>
      </c>
      <c r="F80" s="55">
        <v>29</v>
      </c>
      <c r="G80" s="54">
        <v>29.0214736842</v>
      </c>
      <c r="H80" s="54">
        <v>18.707210526299999</v>
      </c>
      <c r="I80" s="126"/>
    </row>
    <row r="81" spans="1:9">
      <c r="A81" s="53" t="s">
        <v>198</v>
      </c>
      <c r="B81" s="54">
        <v>29.503</v>
      </c>
      <c r="C81" s="54">
        <v>24.977</v>
      </c>
      <c r="D81" s="54">
        <v>20.451000000000001</v>
      </c>
      <c r="E81" s="54">
        <v>22.225000000000001</v>
      </c>
      <c r="F81" s="55">
        <v>30</v>
      </c>
      <c r="G81" s="54">
        <v>28.749894736800002</v>
      </c>
      <c r="H81" s="54">
        <v>18.227157894699999</v>
      </c>
      <c r="I81" s="126"/>
    </row>
    <row r="82" spans="1:9">
      <c r="A82" s="53" t="s">
        <v>165</v>
      </c>
      <c r="B82" s="54">
        <v>29.440999999999999</v>
      </c>
      <c r="C82" s="54">
        <v>25.062000000000001</v>
      </c>
      <c r="D82" s="54">
        <v>20.681999999999999</v>
      </c>
      <c r="E82" s="54">
        <v>23.274000000000001</v>
      </c>
      <c r="F82" s="55">
        <v>31</v>
      </c>
      <c r="G82" s="54">
        <v>28.777736842100001</v>
      </c>
      <c r="H82" s="54">
        <v>17.7582631579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A</v>
      </c>
      <c r="D87" s="79" t="str">
        <f t="shared" ref="D87:D109" si="1">TEXT(EDATE(D88,-1),"mmmm aaaa")</f>
        <v>agosto 2022</v>
      </c>
      <c r="E87" s="80">
        <f>VLOOKUP(D87,A$87:B$122,2,FALSE)</f>
        <v>20486.167309894001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S</v>
      </c>
      <c r="D88" s="81" t="str">
        <f t="shared" si="1"/>
        <v>septiembre 2022</v>
      </c>
      <c r="E88" s="82">
        <f t="shared" ref="E88:E111" si="3">VLOOKUP(D88,A$87:B$122,2,FALSE)</f>
        <v>18959.861198449998</v>
      </c>
    </row>
    <row r="89" spans="1:9">
      <c r="A89" s="53" t="s">
        <v>117</v>
      </c>
      <c r="B89" s="63">
        <v>20289.026170149999</v>
      </c>
      <c r="C89" s="77" t="str">
        <f t="shared" si="2"/>
        <v>O</v>
      </c>
      <c r="D89" s="81" t="str">
        <f t="shared" si="1"/>
        <v>octubre 2022</v>
      </c>
      <c r="E89" s="82">
        <f t="shared" si="3"/>
        <v>18102.428654558</v>
      </c>
    </row>
    <row r="90" spans="1:9">
      <c r="A90" s="53" t="s">
        <v>118</v>
      </c>
      <c r="B90" s="63">
        <v>18449.237369888</v>
      </c>
      <c r="C90" s="77" t="str">
        <f t="shared" si="2"/>
        <v>N</v>
      </c>
      <c r="D90" s="81" t="str">
        <f t="shared" si="1"/>
        <v>noviembre 2022</v>
      </c>
      <c r="E90" s="82">
        <f t="shared" si="3"/>
        <v>18199.926079624001</v>
      </c>
    </row>
    <row r="91" spans="1:9">
      <c r="A91" s="53" t="s">
        <v>119</v>
      </c>
      <c r="B91" s="63">
        <v>19096.727579549999</v>
      </c>
      <c r="C91" s="77" t="str">
        <f t="shared" si="2"/>
        <v>D</v>
      </c>
      <c r="D91" s="81" t="str">
        <f t="shared" si="1"/>
        <v>diciembre 2022</v>
      </c>
      <c r="E91" s="82">
        <f t="shared" si="3"/>
        <v>19138.984155294998</v>
      </c>
    </row>
    <row r="92" spans="1:9">
      <c r="A92" s="53" t="s">
        <v>120</v>
      </c>
      <c r="B92" s="63">
        <v>20028.621185946999</v>
      </c>
      <c r="C92" s="77" t="str">
        <f t="shared" si="2"/>
        <v>E</v>
      </c>
      <c r="D92" s="81" t="str">
        <f t="shared" si="1"/>
        <v>enero 2023</v>
      </c>
      <c r="E92" s="82">
        <f t="shared" si="3"/>
        <v>20783.747203071998</v>
      </c>
    </row>
    <row r="93" spans="1:9">
      <c r="A93" s="53" t="s">
        <v>121</v>
      </c>
      <c r="B93" s="63">
        <v>22142.272724079001</v>
      </c>
      <c r="C93" s="77" t="str">
        <f t="shared" si="2"/>
        <v>F</v>
      </c>
      <c r="D93" s="81" t="str">
        <f t="shared" si="1"/>
        <v>febrero 2023</v>
      </c>
      <c r="E93" s="82">
        <f t="shared" si="3"/>
        <v>19306.806581596</v>
      </c>
    </row>
    <row r="94" spans="1:9">
      <c r="A94" s="53" t="s">
        <v>122</v>
      </c>
      <c r="B94" s="63">
        <v>20486.167309894001</v>
      </c>
      <c r="C94" s="77" t="str">
        <f t="shared" si="2"/>
        <v>M</v>
      </c>
      <c r="D94" s="81" t="str">
        <f t="shared" si="1"/>
        <v>marzo 2023</v>
      </c>
      <c r="E94" s="82">
        <f t="shared" si="3"/>
        <v>19343.614833938998</v>
      </c>
    </row>
    <row r="95" spans="1:9">
      <c r="A95" s="53" t="s">
        <v>124</v>
      </c>
      <c r="B95" s="63">
        <v>18959.861198449998</v>
      </c>
      <c r="C95" s="77" t="str">
        <f t="shared" si="2"/>
        <v>A</v>
      </c>
      <c r="D95" s="81" t="str">
        <f t="shared" si="1"/>
        <v>abril 2023</v>
      </c>
      <c r="E95" s="82">
        <f t="shared" si="3"/>
        <v>17071.739878231001</v>
      </c>
    </row>
    <row r="96" spans="1:9">
      <c r="A96" s="53" t="s">
        <v>125</v>
      </c>
      <c r="B96" s="63">
        <v>18102.428654558</v>
      </c>
      <c r="C96" s="77" t="str">
        <f t="shared" si="2"/>
        <v>M</v>
      </c>
      <c r="D96" s="81" t="str">
        <f t="shared" si="1"/>
        <v>mayo 2023</v>
      </c>
      <c r="E96" s="82">
        <f t="shared" si="3"/>
        <v>17925.093686863001</v>
      </c>
    </row>
    <row r="97" spans="1:5">
      <c r="A97" s="53" t="s">
        <v>126</v>
      </c>
      <c r="B97" s="63">
        <v>18199.926079624001</v>
      </c>
      <c r="C97" s="77" t="str">
        <f t="shared" si="2"/>
        <v>J</v>
      </c>
      <c r="D97" s="81" t="str">
        <f t="shared" si="1"/>
        <v>junio 2023</v>
      </c>
      <c r="E97" s="82">
        <f t="shared" si="3"/>
        <v>18555.273481952001</v>
      </c>
    </row>
    <row r="98" spans="1:5">
      <c r="A98" s="53" t="s">
        <v>127</v>
      </c>
      <c r="B98" s="63">
        <v>19138.984155294998</v>
      </c>
      <c r="C98" s="77" t="str">
        <f t="shared" si="2"/>
        <v>J</v>
      </c>
      <c r="D98" s="81" t="str">
        <f t="shared" si="1"/>
        <v>julio 2023</v>
      </c>
      <c r="E98" s="82">
        <f t="shared" si="3"/>
        <v>21147.936138133999</v>
      </c>
    </row>
    <row r="99" spans="1:5">
      <c r="A99" s="53" t="s">
        <v>128</v>
      </c>
      <c r="B99" s="63">
        <v>20783.747203071998</v>
      </c>
      <c r="C99" s="77" t="str">
        <f t="shared" si="2"/>
        <v>A</v>
      </c>
      <c r="D99" s="81" t="str">
        <f t="shared" si="1"/>
        <v>agosto 2023</v>
      </c>
      <c r="E99" s="82">
        <f t="shared" si="3"/>
        <v>20128.974296336</v>
      </c>
    </row>
    <row r="100" spans="1:5">
      <c r="A100" s="53" t="s">
        <v>129</v>
      </c>
      <c r="B100" s="63">
        <v>19306.806581596</v>
      </c>
      <c r="C100" s="77" t="str">
        <f t="shared" si="2"/>
        <v>S</v>
      </c>
      <c r="D100" s="81" t="str">
        <f t="shared" si="1"/>
        <v>septiembre 2023</v>
      </c>
      <c r="E100" s="82">
        <f t="shared" si="3"/>
        <v>18252.346802976001</v>
      </c>
    </row>
    <row r="101" spans="1:5">
      <c r="A101" s="53" t="s">
        <v>131</v>
      </c>
      <c r="B101" s="63">
        <v>19343.614833938998</v>
      </c>
      <c r="C101" s="77" t="str">
        <f t="shared" si="2"/>
        <v>O</v>
      </c>
      <c r="D101" s="81" t="str">
        <f t="shared" si="1"/>
        <v>octubre 2023</v>
      </c>
      <c r="E101" s="82">
        <f t="shared" si="3"/>
        <v>18502.050882512998</v>
      </c>
    </row>
    <row r="102" spans="1:5">
      <c r="A102" s="53" t="s">
        <v>132</v>
      </c>
      <c r="B102" s="63">
        <v>17071.739878231001</v>
      </c>
      <c r="C102" s="77" t="str">
        <f t="shared" si="2"/>
        <v>N</v>
      </c>
      <c r="D102" s="81" t="str">
        <f t="shared" si="1"/>
        <v>noviembre 2023</v>
      </c>
      <c r="E102" s="82">
        <f t="shared" si="3"/>
        <v>18850.531763863</v>
      </c>
    </row>
    <row r="103" spans="1:5">
      <c r="A103" s="53" t="s">
        <v>133</v>
      </c>
      <c r="B103" s="63">
        <v>17925.093686863001</v>
      </c>
      <c r="C103" s="77" t="str">
        <f t="shared" si="2"/>
        <v>D</v>
      </c>
      <c r="D103" s="81" t="str">
        <f t="shared" si="1"/>
        <v>diciembre 2023</v>
      </c>
      <c r="E103" s="82">
        <f t="shared" si="3"/>
        <v>19958.679922161002</v>
      </c>
    </row>
    <row r="104" spans="1:5">
      <c r="A104" s="53" t="s">
        <v>134</v>
      </c>
      <c r="B104" s="63">
        <v>18555.273481952001</v>
      </c>
      <c r="C104" s="77" t="str">
        <f t="shared" si="2"/>
        <v>E</v>
      </c>
      <c r="D104" s="81" t="str">
        <f t="shared" si="1"/>
        <v>enero 2024</v>
      </c>
      <c r="E104" s="82">
        <f t="shared" si="3"/>
        <v>20971.614772843001</v>
      </c>
    </row>
    <row r="105" spans="1:5">
      <c r="A105" s="53" t="s">
        <v>135</v>
      </c>
      <c r="B105" s="63">
        <v>21147.936138133999</v>
      </c>
      <c r="C105" s="77" t="str">
        <f t="shared" si="2"/>
        <v>F</v>
      </c>
      <c r="D105" s="81" t="str">
        <f t="shared" si="1"/>
        <v>febrero 2024</v>
      </c>
      <c r="E105" s="82">
        <f t="shared" si="3"/>
        <v>19041.808859871999</v>
      </c>
    </row>
    <row r="106" spans="1:5">
      <c r="A106" s="53" t="s">
        <v>137</v>
      </c>
      <c r="B106" s="63">
        <v>20128.974296336</v>
      </c>
      <c r="C106" s="77" t="str">
        <f t="shared" si="2"/>
        <v>M</v>
      </c>
      <c r="D106" s="81" t="str">
        <f t="shared" si="1"/>
        <v>marzo 2024</v>
      </c>
      <c r="E106" s="82">
        <f t="shared" si="3"/>
        <v>19350.07738635</v>
      </c>
    </row>
    <row r="107" spans="1:5">
      <c r="A107" s="53" t="s">
        <v>139</v>
      </c>
      <c r="B107" s="63">
        <v>18252.346802976001</v>
      </c>
      <c r="C107" s="77" t="str">
        <f t="shared" si="2"/>
        <v>A</v>
      </c>
      <c r="D107" s="81" t="str">
        <f t="shared" si="1"/>
        <v>abril 2024</v>
      </c>
      <c r="E107" s="82">
        <f t="shared" si="3"/>
        <v>18000.578486656999</v>
      </c>
    </row>
    <row r="108" spans="1:5">
      <c r="A108" s="53" t="s">
        <v>141</v>
      </c>
      <c r="B108" s="63">
        <v>18502.050882512998</v>
      </c>
      <c r="C108" s="77" t="str">
        <f t="shared" si="2"/>
        <v>M</v>
      </c>
      <c r="D108" s="81" t="str">
        <f t="shared" si="1"/>
        <v>mayo 2024</v>
      </c>
      <c r="E108" s="82">
        <f t="shared" si="3"/>
        <v>18166.168767349998</v>
      </c>
    </row>
    <row r="109" spans="1:5">
      <c r="A109" s="53" t="s">
        <v>143</v>
      </c>
      <c r="B109" s="63">
        <v>18850.531763863</v>
      </c>
      <c r="C109" s="77" t="str">
        <f t="shared" si="2"/>
        <v>J</v>
      </c>
      <c r="D109" s="81" t="str">
        <f t="shared" si="1"/>
        <v>junio 2024</v>
      </c>
      <c r="E109" s="82">
        <f t="shared" si="3"/>
        <v>18226.480236849999</v>
      </c>
    </row>
    <row r="110" spans="1:5">
      <c r="A110" s="53" t="s">
        <v>145</v>
      </c>
      <c r="B110" s="63">
        <v>19958.679922161002</v>
      </c>
      <c r="C110" s="77" t="str">
        <f t="shared" si="2"/>
        <v>J</v>
      </c>
      <c r="D110" s="81" t="str">
        <f>TEXT(EDATE(D111,-1),"mmmm aaaa")</f>
        <v>julio 2024</v>
      </c>
      <c r="E110" s="82">
        <f t="shared" si="3"/>
        <v>21132.748038344002</v>
      </c>
    </row>
    <row r="111" spans="1:5" ht="15" thickBot="1">
      <c r="A111" s="53" t="s">
        <v>147</v>
      </c>
      <c r="B111" s="63">
        <v>20971.614772843001</v>
      </c>
      <c r="C111" s="78" t="str">
        <f t="shared" si="2"/>
        <v>A</v>
      </c>
      <c r="D111" s="83" t="str">
        <f>A2</f>
        <v>Agosto 2024</v>
      </c>
      <c r="E111" s="84">
        <f t="shared" si="3"/>
        <v>20679.369315856002</v>
      </c>
    </row>
    <row r="112" spans="1:5">
      <c r="A112" s="53" t="s">
        <v>149</v>
      </c>
      <c r="B112" s="63">
        <v>19041.808859871999</v>
      </c>
    </row>
    <row r="113" spans="1:4">
      <c r="A113" s="53" t="s">
        <v>152</v>
      </c>
      <c r="B113" s="63">
        <v>19350.07738635</v>
      </c>
    </row>
    <row r="114" spans="1:4">
      <c r="A114" s="53" t="s">
        <v>154</v>
      </c>
      <c r="B114" s="63">
        <v>18000.578486656999</v>
      </c>
    </row>
    <row r="115" spans="1:4">
      <c r="A115" s="53" t="s">
        <v>156</v>
      </c>
      <c r="B115" s="63">
        <v>18166.168767349998</v>
      </c>
      <c r="C115"/>
      <c r="D115"/>
    </row>
    <row r="116" spans="1:4">
      <c r="A116" s="53" t="s">
        <v>158</v>
      </c>
      <c r="B116" s="63">
        <v>18226.480236849999</v>
      </c>
      <c r="C116"/>
      <c r="D116"/>
    </row>
    <row r="117" spans="1:4">
      <c r="A117" s="53" t="s">
        <v>161</v>
      </c>
      <c r="B117" s="63">
        <v>21132.748038344002</v>
      </c>
      <c r="C117"/>
      <c r="D117"/>
    </row>
    <row r="118" spans="1:4">
      <c r="A118" s="53" t="s">
        <v>163</v>
      </c>
      <c r="B118" s="63">
        <v>20679.369315856002</v>
      </c>
      <c r="C118"/>
      <c r="D118"/>
    </row>
    <row r="119" spans="1:4">
      <c r="A119" s="53" t="s">
        <v>201</v>
      </c>
      <c r="B119" s="63">
        <v>7001.7592999999997</v>
      </c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3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169</v>
      </c>
      <c r="B129" s="62">
        <v>35944.36</v>
      </c>
      <c r="C129" s="55">
        <v>1</v>
      </c>
      <c r="D129" s="62">
        <v>762.61679006400004</v>
      </c>
      <c r="E129" s="87">
        <f>MAX(D129:D159)</f>
        <v>762.61679006400004</v>
      </c>
    </row>
    <row r="130" spans="1:5">
      <c r="A130" s="53" t="s">
        <v>170</v>
      </c>
      <c r="B130" s="62">
        <v>34149.852535999999</v>
      </c>
      <c r="C130" s="55">
        <v>2</v>
      </c>
      <c r="D130" s="62">
        <v>736.28460012799997</v>
      </c>
    </row>
    <row r="131" spans="1:5">
      <c r="A131" s="53" t="s">
        <v>171</v>
      </c>
      <c r="B131" s="62">
        <v>30267.561000000002</v>
      </c>
      <c r="C131" s="55">
        <v>3</v>
      </c>
      <c r="D131" s="62">
        <v>642.38028792800003</v>
      </c>
    </row>
    <row r="132" spans="1:5">
      <c r="A132" s="53" t="s">
        <v>172</v>
      </c>
      <c r="B132" s="62">
        <v>30334.73</v>
      </c>
      <c r="C132" s="55">
        <v>4</v>
      </c>
      <c r="D132" s="62">
        <v>610.31978610399995</v>
      </c>
    </row>
    <row r="133" spans="1:5">
      <c r="A133" s="53" t="s">
        <v>173</v>
      </c>
      <c r="B133" s="62">
        <v>33231.254999999997</v>
      </c>
      <c r="C133" s="55">
        <v>5</v>
      </c>
      <c r="D133" s="62">
        <v>700.66054700799998</v>
      </c>
    </row>
    <row r="134" spans="1:5">
      <c r="A134" s="53" t="s">
        <v>174</v>
      </c>
      <c r="B134" s="62">
        <v>33625.387999999999</v>
      </c>
      <c r="C134" s="55">
        <v>6</v>
      </c>
      <c r="D134" s="62">
        <v>711.99628152800005</v>
      </c>
    </row>
    <row r="135" spans="1:5">
      <c r="A135" s="53" t="s">
        <v>175</v>
      </c>
      <c r="B135" s="62">
        <v>33562.023000000001</v>
      </c>
      <c r="C135" s="55">
        <v>7</v>
      </c>
      <c r="D135" s="62">
        <v>712.35502733600003</v>
      </c>
    </row>
    <row r="136" spans="1:5">
      <c r="A136" s="53" t="s">
        <v>176</v>
      </c>
      <c r="B136" s="62">
        <v>33596.203000000001</v>
      </c>
      <c r="C136" s="55">
        <v>8</v>
      </c>
      <c r="D136" s="62">
        <v>711.31390499999998</v>
      </c>
    </row>
    <row r="137" spans="1:5">
      <c r="A137" s="53" t="s">
        <v>177</v>
      </c>
      <c r="B137" s="62">
        <v>33110.530680000003</v>
      </c>
      <c r="C137" s="55">
        <v>9</v>
      </c>
      <c r="D137" s="62">
        <v>712.09966733600004</v>
      </c>
    </row>
    <row r="138" spans="1:5">
      <c r="A138" s="53" t="s">
        <v>178</v>
      </c>
      <c r="B138" s="62">
        <v>31348.981</v>
      </c>
      <c r="C138" s="55">
        <v>10</v>
      </c>
      <c r="D138" s="62">
        <v>655.72950732000004</v>
      </c>
    </row>
    <row r="139" spans="1:5">
      <c r="A139" s="53" t="s">
        <v>179</v>
      </c>
      <c r="B139" s="62">
        <v>30598.642</v>
      </c>
      <c r="C139" s="55">
        <v>11</v>
      </c>
      <c r="D139" s="62">
        <v>616.38636752000002</v>
      </c>
    </row>
    <row r="140" spans="1:5">
      <c r="A140" s="53" t="s">
        <v>180</v>
      </c>
      <c r="B140" s="62">
        <v>32697.674999999999</v>
      </c>
      <c r="C140" s="55">
        <v>12</v>
      </c>
      <c r="D140" s="62">
        <v>688.93399160000001</v>
      </c>
    </row>
    <row r="141" spans="1:5">
      <c r="A141" s="53" t="s">
        <v>181</v>
      </c>
      <c r="B141" s="62">
        <v>31923.599064000002</v>
      </c>
      <c r="C141" s="55">
        <v>13</v>
      </c>
      <c r="D141" s="62">
        <v>677.11202903200001</v>
      </c>
    </row>
    <row r="142" spans="1:5">
      <c r="A142" s="53" t="s">
        <v>182</v>
      </c>
      <c r="B142" s="62">
        <v>29784.773327999999</v>
      </c>
      <c r="C142" s="55">
        <v>14</v>
      </c>
      <c r="D142" s="62">
        <v>644.54494877599996</v>
      </c>
    </row>
    <row r="143" spans="1:5">
      <c r="A143" s="53" t="s">
        <v>183</v>
      </c>
      <c r="B143" s="62">
        <v>27543.53168</v>
      </c>
      <c r="C143" s="55">
        <v>15</v>
      </c>
      <c r="D143" s="62">
        <v>565.40493945599997</v>
      </c>
    </row>
    <row r="144" spans="1:5">
      <c r="A144" s="53" t="s">
        <v>184</v>
      </c>
      <c r="B144" s="62">
        <v>29489.179</v>
      </c>
      <c r="C144" s="55">
        <v>16</v>
      </c>
      <c r="D144" s="62">
        <v>600.49710063199996</v>
      </c>
    </row>
    <row r="145" spans="1:5">
      <c r="A145" s="53" t="s">
        <v>185</v>
      </c>
      <c r="B145" s="62">
        <v>29459.210999999999</v>
      </c>
      <c r="C145" s="55">
        <v>17</v>
      </c>
      <c r="D145" s="62">
        <v>594.05658100000005</v>
      </c>
    </row>
    <row r="146" spans="1:5">
      <c r="A146" s="53" t="s">
        <v>186</v>
      </c>
      <c r="B146" s="62">
        <v>29007.605</v>
      </c>
      <c r="C146" s="55">
        <v>18</v>
      </c>
      <c r="D146" s="62">
        <v>575.52049941600001</v>
      </c>
    </row>
    <row r="147" spans="1:5">
      <c r="A147" s="53" t="s">
        <v>187</v>
      </c>
      <c r="B147" s="62">
        <v>31805.754400000002</v>
      </c>
      <c r="C147" s="55">
        <v>19</v>
      </c>
      <c r="D147" s="62">
        <v>654.19440968000004</v>
      </c>
    </row>
    <row r="148" spans="1:5">
      <c r="A148" s="53" t="s">
        <v>188</v>
      </c>
      <c r="B148" s="62">
        <v>32766.724999999999</v>
      </c>
      <c r="C148" s="55">
        <v>20</v>
      </c>
      <c r="D148" s="62">
        <v>675.24136076800005</v>
      </c>
    </row>
    <row r="149" spans="1:5">
      <c r="A149" s="53" t="s">
        <v>189</v>
      </c>
      <c r="B149" s="62">
        <v>32246.714</v>
      </c>
      <c r="C149" s="55">
        <v>21</v>
      </c>
      <c r="D149" s="62">
        <v>685.67846526400001</v>
      </c>
    </row>
    <row r="150" spans="1:5">
      <c r="A150" s="53" t="s">
        <v>190</v>
      </c>
      <c r="B150" s="62">
        <v>32717.249</v>
      </c>
      <c r="C150" s="55">
        <v>22</v>
      </c>
      <c r="D150" s="62">
        <v>691.64281599200001</v>
      </c>
    </row>
    <row r="151" spans="1:5">
      <c r="A151" s="53" t="s">
        <v>191</v>
      </c>
      <c r="B151" s="62">
        <v>31974.453000000001</v>
      </c>
      <c r="C151" s="55">
        <v>23</v>
      </c>
      <c r="D151" s="62">
        <v>685.80745762399999</v>
      </c>
    </row>
    <row r="152" spans="1:5">
      <c r="A152" s="53" t="s">
        <v>192</v>
      </c>
      <c r="B152" s="62">
        <v>30466.794000000002</v>
      </c>
      <c r="C152" s="55">
        <v>24</v>
      </c>
      <c r="D152" s="62">
        <v>632.66888057599999</v>
      </c>
    </row>
    <row r="153" spans="1:5">
      <c r="A153" s="53" t="s">
        <v>193</v>
      </c>
      <c r="B153" s="62">
        <v>29419.271000000001</v>
      </c>
      <c r="C153" s="55">
        <v>25</v>
      </c>
      <c r="D153" s="62">
        <v>594.06315737600005</v>
      </c>
    </row>
    <row r="154" spans="1:5">
      <c r="A154" s="53" t="s">
        <v>194</v>
      </c>
      <c r="B154" s="62">
        <v>32903.813999999998</v>
      </c>
      <c r="C154" s="55">
        <v>26</v>
      </c>
      <c r="D154" s="62">
        <v>681.89423480799996</v>
      </c>
    </row>
    <row r="155" spans="1:5">
      <c r="A155" s="53" t="s">
        <v>195</v>
      </c>
      <c r="B155" s="62">
        <v>33774.385999999999</v>
      </c>
      <c r="C155" s="55">
        <v>27</v>
      </c>
      <c r="D155" s="62">
        <v>709.13345951999997</v>
      </c>
    </row>
    <row r="156" spans="1:5">
      <c r="A156" s="53" t="s">
        <v>196</v>
      </c>
      <c r="B156" s="62">
        <v>33970.817999999999</v>
      </c>
      <c r="C156" s="55">
        <v>28</v>
      </c>
      <c r="D156" s="62">
        <v>720.49383353600001</v>
      </c>
    </row>
    <row r="157" spans="1:5">
      <c r="A157" s="53" t="s">
        <v>197</v>
      </c>
      <c r="B157" s="62">
        <v>33006.828000000001</v>
      </c>
      <c r="C157" s="55">
        <v>29</v>
      </c>
      <c r="D157" s="62">
        <v>710.04019056000004</v>
      </c>
      <c r="E157"/>
    </row>
    <row r="158" spans="1:5">
      <c r="A158" s="53" t="s">
        <v>198</v>
      </c>
      <c r="B158" s="62">
        <v>32327.893</v>
      </c>
      <c r="C158" s="55">
        <v>30</v>
      </c>
      <c r="D158" s="62">
        <v>697.06148456000005</v>
      </c>
      <c r="E158"/>
    </row>
    <row r="159" spans="1:5">
      <c r="A159" s="53" t="s">
        <v>165</v>
      </c>
      <c r="B159" s="62">
        <v>29409.830999999998</v>
      </c>
      <c r="C159" s="55">
        <v>31</v>
      </c>
      <c r="D159" s="62">
        <v>623.23670840800003</v>
      </c>
      <c r="E159"/>
    </row>
    <row r="160" spans="1:5">
      <c r="A160"/>
      <c r="C160"/>
      <c r="D160" s="88">
        <v>748</v>
      </c>
      <c r="E160" s="118">
        <f>(MAX(D129:D159)/D160-1)*100</f>
        <v>1.9541163187165811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14</v>
      </c>
      <c r="C163" s="140"/>
      <c r="D163"/>
      <c r="E163" s="89"/>
    </row>
    <row r="164" spans="1:5">
      <c r="A164" s="51" t="s">
        <v>54</v>
      </c>
      <c r="B164" s="133" t="s">
        <v>64</v>
      </c>
      <c r="C164" s="133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163</v>
      </c>
      <c r="B166" s="63">
        <v>35984</v>
      </c>
      <c r="C166" s="120" t="s">
        <v>205</v>
      </c>
      <c r="D166" s="88">
        <v>35853</v>
      </c>
      <c r="E166" s="118">
        <f>(B166/D166-1)*100</f>
        <v>0.36538086073689691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3" t="s">
        <v>64</v>
      </c>
      <c r="C170" s="133" t="s">
        <v>65</v>
      </c>
      <c r="D170" s="133" t="s">
        <v>64</v>
      </c>
      <c r="E170" s="133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136</v>
      </c>
    </row>
    <row r="174" spans="1:5">
      <c r="A174" s="55">
        <v>2024</v>
      </c>
      <c r="B174" s="63">
        <v>38272</v>
      </c>
      <c r="C174" s="120" t="s">
        <v>150</v>
      </c>
      <c r="D174" s="63">
        <v>36184</v>
      </c>
      <c r="E174" s="120" t="s">
        <v>164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3" t="s">
        <v>64</v>
      </c>
      <c r="C178" s="133" t="s">
        <v>65</v>
      </c>
      <c r="D178" s="133" t="s">
        <v>64</v>
      </c>
      <c r="E178" s="133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>
        <f>D174</f>
        <v>36184</v>
      </c>
      <c r="C186" s="69">
        <f>B174</f>
        <v>38272</v>
      </c>
      <c r="D186" s="70" t="str">
        <f>MID(Dat_01!E174,1,2)+0&amp;" "&amp;TEXT(DATE(MID(Dat_01!E174,7,4),MID(Dat_01!E174,4,2),MID(Dat_01!E174,1,2)),"mmmm")&amp;" ("&amp;MID(Dat_01!E174,12,16)&amp;" h)"</f>
        <v>30 julio (14:41 h)</v>
      </c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ago-24</v>
      </c>
      <c r="B187" s="73">
        <f>IF(B163="Invierno","",B166)</f>
        <v>35984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1 agosto (18:43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1 ago 18:43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2024-09-11T13:04:49Z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