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AGO\INF_ELABORADA\"/>
    </mc:Choice>
  </mc:AlternateContent>
  <xr:revisionPtr revIDLastSave="0" documentId="13_ncr:1_{8E5CBBA3-F45A-452E-A0C0-74D48AAEAD74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Dat_01!$A$169:$E$174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7" i="10" l="1"/>
  <c r="B37" i="16"/>
  <c r="C37" i="16"/>
  <c r="D37" i="16"/>
  <c r="E37" i="16"/>
  <c r="F37" i="16"/>
  <c r="G37" i="16"/>
  <c r="H37" i="16"/>
  <c r="B186" i="10"/>
  <c r="D186" i="10"/>
  <c r="D185" i="10"/>
  <c r="C187" i="10"/>
  <c r="E187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E188" i="10" s="1"/>
  <c r="H109" i="16" l="1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<sst xmlns="http://schemas.openxmlformats.org/spreadsheetml/2006/main" count="343" uniqueCount="211">
  <si>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</si>
  <si>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</si>
  <si>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</si>
  <si>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</si>
  <si>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</si>
  <si>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</si>
  <si>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</si>
  <si>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</si>
  <si>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</si>
  <si>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</si>
  <si>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</si>
  <si>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</si>
  <si>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</si>
  <si>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</si>
  <si>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</si>
  <si>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</si>
  <si>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</si>
  <si>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</si>
  <si>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</si>
  <si>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</si>
  <si>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</si>
  <si>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</si>
  <si>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</si>
  <si>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</si>
  <si>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</si>
  <si>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</si>
  <si>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</si>
  <si>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</si>
  <si>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</si>
  <si>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</si>
  <si>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</si>
  <si>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</si>
  <si>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</si>
  <si>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</si>
  <si>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</si>
  <si>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</si>
  <si>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</si>
  <si>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</si>
  <si>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</si>
  <si>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</si>
  <si>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</si>
  <si>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</si>
  <si>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</si>
  <si>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</si>
  <si>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</si>
  <si>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</si>
  <si>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</si>
  <si>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</si>
  <si>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</si>
  <si>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</si>
  <si>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</si>
  <si>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</si>
  <si>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</si>
  <si>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</si>
  <si>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</si>
  <si>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</si>
  <si>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</si>
  <si>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</si>
  <si>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</si>
  <si>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</si>
  <si>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</si>
  <si>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</si>
  <si>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</si>
  <si>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</si>
  <si>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</si>
  <si>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</si>
  <si>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</si>
  <si>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</si>
  <si>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</si>
  <si>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</si>
  <si>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</si>
  <si>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</si>
  <si>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</si>
  <si>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</si>
  <si>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</si>
  <si>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</si>
  <si>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</si>
  <si>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</si>
  <si>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</si>
  <si>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</si>
  <si>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</si>
  <si>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</si>
  <si>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</si>
  <si>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</si>
  <si>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</si>
  <si>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</si>
  <si>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</si>
  <si>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</si>
  <si>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</si>
  <si>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</si>
  <si>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</si>
  <si>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</si>
  <si>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</si>
  <si>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</si>
  <si>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</si>
  <si>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</si>
  <si>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</si>
  <si>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</si>
  <si>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</si>
  <si>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</si>
  <si>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</si>
  <si>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</si>
  <si>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</si>
  <si>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</si>
  <si>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</si>
  <si>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</si>
  <si>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</si>
  <si>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</si>
  <si>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</si>
  <si>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</si>
  <si>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</si>
  <si>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</si>
  <si>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</si>
  <si>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</si>
  <si>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</si>
  <si>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</si>
  <si>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</si>
  <si>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</si>
  <si>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</si>
  <si>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</si>
  <si>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</si>
  <si>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</si>
  <si>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</si>
  <si>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</si>
  <si>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</si>
  <si>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</si>
  <si>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</si>
  <si>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</si>
  <si>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</si>
  <si>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</si>
  <si>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</si>
  <si>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</si>
  <si>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</si>
  <si>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</si>
  <si>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</si>
  <si>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</si>
  <si>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</si>
  <si>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</si>
  <si>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</si>
  <si>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</si>
  <si>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</si>
  <si>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</si>
  <si>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</si>
  <si>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</si>
  <si>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</si>
  <si>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</si>
  <si>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</si>
  <si>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</si>
  <si>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</si>
  <si>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</si>
  <si>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</si>
  <si>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</si>
  <si>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</si>
  <si>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</si>
  <si>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</si>
  <si>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</si>
  <si>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</si>
  <si>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</si>
  <si>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</si>
  <si>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</si>
  <si>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</si>
  <si>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</si>
  <si>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</si>
  <si>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</si>
  <si>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</si>
  <si>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</si>
  <si>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ut="09/12/2023 05:47:32"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msgID="CA1AF28011EE512FEC870080EF9522D8"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</si>
  <si>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ut="09/12/2023 06:20:40"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msgID="DE71FABC11EE512FEC870080EF3563D9"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nrr="1642" nrc="705"&gt;&lt;pg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</si>
  <si>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ut="09/12/2023 07:13:52"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msgID="D299B91211EE513BEC870080EF2544DB"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nrr="796" nrc="888"&gt;&lt;pg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</si>
  <si>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</si>
  <si>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</si>
  <si>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</si>
  <si>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</si>
  <si>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</si>
  <si>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</si>
  <si>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</si>
  <si>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</si>
  <si>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</si>
  <si>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</si>
  <si>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</si>
  <si>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</si>
  <si>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</si>
  <si>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</si>
  <si>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</si>
  <si>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</si>
  <si>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</si>
  <si>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</si>
  <si>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</si>
  <si>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</si>
  <si>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</si>
  <si>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</si>
  <si>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</si>
  <si>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</si>
  <si>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</si>
  <si>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</si>
  <si>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</si>
  <si>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</si>
  <si>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</si>
  <si>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</si>
  <si>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ut="09/12/2023 07:15:11"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msgID="0C0357B211EE513CEC870080EF8504DC"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nrr="2665" nrc="352"&gt;&lt;pg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</si>
  <si>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ut="09/12/2023 07:15:22"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msgID="1250813011EE513CEC870080EF8502D8"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nrr="2724" nrc="180"&gt;&lt;pg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</si>
  <si>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Septiembre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</si>
  <si>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ut="09/12/2023 07:25:42"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msgID="3D3A720311EE513CEC870080EF65C2D8"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nrr="2626" nrc="86"&gt;&lt;pg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</si>
  <si>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ut="09/12/2023 07:26:54"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msgID="A23D2AAE11EE513DEC870080EF65C4DC"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nrr="2758" nrc="93"&gt;&lt;pg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</si>
  <si>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ut="09/12/2023 07:27:40"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msgID="CAED461F11EE513DEC870080EF0504DB"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nrr="2727" nrc="92"&gt;&lt;pg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</si>
  <si>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24/08/2023 21:24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</si>
  <si>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ut="09/12/2023 07:39:27" si="2.000000016118baaded9fa3afff6a4b12513a4231314d44771858d2f123458aadb598120f55c90d0855dcf1dbd49678d8a571b34887d2df353b0cab329e022f1edfff81f9f7f20ad76ed63aba444da410d55a179a9580eb092e791766dd77b9cfac404c3735c031890895e70dc4709394fd4b60ea1f8e234cb8ec9b0f2ac36f542f2dfa7a2b3bb3e488fbb56731f854b77597575102e92fb9476e488f345208468990.p.3082.0.1.Europe/Madrid.upriv*_1*_pidn2*_2*_session*-lat*_1.00000001a52cfe1128ee510c6fff62ab3e41b215bc6025e0d05bd0d8c070c349db8e01395c6c76ff6604c4102e8d5af7928d3721d560194b.000000019117b098e4e03c712cc8e1b5407d21cdbc6025e0ad077f671fa92746027fdb413df62a607861d14d424b2ba91eb00ee38ffe45b5.0.1.1.BDEbi.D066E1C611E6257C10D00080EF253B44.0-3082.1.1_-0.1.0_-3082.1.1_5.5.0.*0.00000001f5e511d834f6454d17490b4789ebd09cc911585a4b41bd0df5aa3b94249ecc94518c5948.0.23.11*.2*.0400*.31152J.e.0000000129c8e12a99c048bcdd83ba0387895a74c911585a9306941b09502b639bf28e1afb8ab748.0.10*.131*.122*.122.0.0" msgID="80A645E011EE513F885B0080EF85D747"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nrr="1572" nrc="864"&gt;&lt;pg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</si>
  <si>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ut="09/12/2023 07:40:20" si="2.00000001bfef3d2a16ecda881f1798517e9416404052c839af20db552b408e5cdbbfe4876a073548854be632df557d1047c4edefa0f3bd1f665a3c770a07c95466d43ea5f0737d09ce543490edd80fbcc13f6a0cbcbe74fc1d175ed08b0a6197ffa9c740c68a96fe7b42b957fcffb1225f3417b6991d5ad069b6defb07c68a14a0948c807ff6b75e0925ebfbee789c005368373a53adcce4c905b7d9fc2beb63fda2.p.3082.0.1.Europe/Madrid.upriv*_1*_pidn2*_32*_session*-lat*_1.0000000163af412794390cbefaaab35f8299018cbc6025e072caef7e94a3e3fe0de5fd97236f978a65d239a4e31ae9f735140d0e7b1c25c3.000000019a1702bee7b09c99fd90fa5f63cacebebc6025e07dbce84e9c685476a516343c830e273bf0f6b9492694da7c45a2fac14f0adecf.0.1.1.BDEbi.D066E1C611E6257C10D00080EF253B44.0-3082.1.1_-0.1.0_-3082.1.1_5.5.0.*0.00000001391020088c727160917516f5b0abc397c911585a268d38147c162c5e9ff1affb01876fdd.0.23.11*.2*.0400*.31152J.e.00000001132c9ba149615c92b144f53ff7fad357c911585a83a778106c58516832355da546667284.0.10*.131*.122*.122.0.0" msgID="9003DBD811EE513FEC870080EF75E4DC"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nrr="89" nrc="356"&gt;&lt;pg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</si>
  <si>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ut="09/12/2023 07:28:19" si="2.000000017197f99b53d6ad90f194501c23affb65b4a50dacefbae2156786ac74e46d84831a2a0d1577b6ec0d2a9bbeef83ac9675743c19e7cfef935c49a8a1356a7db1b4bf609a7fbe832dc03b0171ed8ef8df870d20d5471106adbb14f96c60dbfd2b4535224bfbb2d5c78fa04892d1f2fc2fb32aa84fe12073304d35be492aeb0f44c6dcd3027e2170a1c31290990fe8aa415c51cd04cd3501d0cac841b114079f.p.3082.0.1.Europe/Madrid.upriv*_1*_pidn2*_32*_session*-lat*_1.000000015c109f18e3fb0d04a4921fa6701a3494bc6025e05f3f1c5756c0542cddf674dcfb241597a95821179eec032bed4f68d7e733cb1d.00000001e2eae28b9ec9e1d8a5853ac0474ad57fbc6025e029d6cb20008fd73d9a7b87cc06b05ac12721252658b9e167c7124cbab76912f2.0.1.1.BDEbi.D066E1C611E6257C10D00080EF253B44.0-3082.1.1_-0.1.0_-3082.1.1_5.5.0.*0.00000001d9aaf3cc62976bad33acc1811ff63866c911585a425d6383a35c4e47afdd95dd0218c637.0.23.11*.2*.0400*.31152J.e.00000001a394b30f1987bff1f7bcc10164abdbe3c911585a134e5d33f8127ec8295a162a2c4ea1c5.0.10*.131*.122*.122.0.0" msgID="E28036D811EE513DEC870080EF9524DC"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nrr="92" nrc="184"&gt;&lt;pg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</si>
  <si>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10a243b585f541248f1856e74fb89ec9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</si>
  <si>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ut="09/12/2023 07:55:05" si="2.00000001d61a048c8872547b03ced20a5c95f93219d29985cc9e6ada4a540615acd910df891dbc2a7c665550cb2fdcc8637ca4eb31b683517e22e00d5bdc03d0fd688bd00a76667afa163d509976339d0695b124326b5a4a2cd72767e2c082c65835863dac2a46673a860a25c3df6ba65d403bffc7dfe8b5ff3097daeef6ac085f5b227cac389502f77063a5dad11eeb30daeff4bbb67b1fe73495a86ca493b1796f.p.3082.0.1.Europe/Madrid.upriv*_1*_pidn2*_32*_session*-lat*_1.0000000108bc1193810609b9b8ca2354085f5598bc6025e07327f85fa360b45380409fc744ca90bc5b08870074a1b184eafb69a6a1d28585.00000001b922a8a6ae3d2d00f8e5a63876940fa1bc6025e05f2c14b698006375f6f5fc72efeea90d9e776360db20563500a76331cb7432cd.0.1.1.BDEbi.D066E1C611E6257C10D00080EF253B44.0-3082.1.1_-0.1.0_-3082.1.1_5.5.0.*0.00000001b59fa217b47485c1a3e10d795da2569bc911585aefe86db623f7fad0e9dc433656e5c51e.0.23.11*.2*.0400*.31152J.e.00000001d1fe4d08a42225f6dd774edc750c53f2c911585a7354eeea40f2681b3ae5fa85679c1aa8.0.10*.131*.122*.122.0.0" msgID="BE63595C11EE5141885B0080EFA51849"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nrr="6" nrc="8"&gt;&lt;pg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</si>
</sst>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7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5" fillId="6" borderId="6" xfId="20" quotePrefix="1" applyAlignment="1">
      <alignment horizont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4.3800000000000002E-3</c:v>
                </c:pt>
                <c:pt idx="1">
                  <c:v>-3.5E-4</c:v>
                </c:pt>
                <c:pt idx="2">
                  <c:v>2.7399999999999998E-3</c:v>
                </c:pt>
                <c:pt idx="3">
                  <c:v>2.1199999999999999E-3</c:v>
                </c:pt>
                <c:pt idx="4">
                  <c:v>2.97E-3</c:v>
                </c:pt>
                <c:pt idx="5">
                  <c:v>7.3200000000000001E-3</c:v>
                </c:pt>
                <c:pt idx="6">
                  <c:v>-1.4999999999999999E-4</c:v>
                </c:pt>
                <c:pt idx="7">
                  <c:v>-6.4000000000000005E-4</c:v>
                </c:pt>
                <c:pt idx="8">
                  <c:v>-6.5500000000000003E-3</c:v>
                </c:pt>
                <c:pt idx="9">
                  <c:v>1.0399999999999999E-3</c:v>
                </c:pt>
                <c:pt idx="10">
                  <c:v>3.7200000000000002E-3</c:v>
                </c:pt>
                <c:pt idx="11">
                  <c:v>-1.25E-3</c:v>
                </c:pt>
                <c:pt idx="12">
                  <c:v>-2.9E-4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2.2200000000000001E-2</c:v>
                </c:pt>
                <c:pt idx="1">
                  <c:v>9.5899999999999996E-3</c:v>
                </c:pt>
                <c:pt idx="2">
                  <c:v>1.423E-2</c:v>
                </c:pt>
                <c:pt idx="3">
                  <c:v>-2.571E-2</c:v>
                </c:pt>
                <c:pt idx="4">
                  <c:v>-7.7299999999999999E-3</c:v>
                </c:pt>
                <c:pt idx="5">
                  <c:v>4.4600000000000004E-3</c:v>
                </c:pt>
                <c:pt idx="6">
                  <c:v>2.385E-2</c:v>
                </c:pt>
                <c:pt idx="7">
                  <c:v>-2.1530000000000001E-2</c:v>
                </c:pt>
                <c:pt idx="8">
                  <c:v>-1.3849999999999999E-2</c:v>
                </c:pt>
                <c:pt idx="9">
                  <c:v>-1.9290000000000002E-2</c:v>
                </c:pt>
                <c:pt idx="10">
                  <c:v>-1.149E-2</c:v>
                </c:pt>
                <c:pt idx="11">
                  <c:v>-2.3599999999999999E-2</c:v>
                </c:pt>
                <c:pt idx="12">
                  <c:v>4.2999999999999999E-4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-3.4930000000000003E-2</c:v>
                </c:pt>
                <c:pt idx="1">
                  <c:v>-4.5429999999999998E-2</c:v>
                </c:pt>
                <c:pt idx="2">
                  <c:v>-6.343E-2</c:v>
                </c:pt>
                <c:pt idx="3">
                  <c:v>-7.6929999999999998E-2</c:v>
                </c:pt>
                <c:pt idx="4">
                  <c:v>-7.7090000000000006E-2</c:v>
                </c:pt>
                <c:pt idx="5">
                  <c:v>-4.5839999999999999E-2</c:v>
                </c:pt>
                <c:pt idx="6">
                  <c:v>-1.2019999999999999E-2</c:v>
                </c:pt>
                <c:pt idx="7">
                  <c:v>-2.512E-2</c:v>
                </c:pt>
                <c:pt idx="8">
                  <c:v>-5.5669999999999997E-2</c:v>
                </c:pt>
                <c:pt idx="9">
                  <c:v>-4.4790000000000003E-2</c:v>
                </c:pt>
                <c:pt idx="10">
                  <c:v>-6.9379999999999997E-2</c:v>
                </c:pt>
                <c:pt idx="11">
                  <c:v>-2.383E-2</c:v>
                </c:pt>
                <c:pt idx="12">
                  <c:v>-2.0709999999999999E-2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-8.3499999999999998E-3</c:v>
                </c:pt>
                <c:pt idx="1">
                  <c:v>-3.619E-2</c:v>
                </c:pt>
                <c:pt idx="2">
                  <c:v>-4.6460000000000001E-2</c:v>
                </c:pt>
                <c:pt idx="3">
                  <c:v>-0.10052</c:v>
                </c:pt>
                <c:pt idx="4">
                  <c:v>-8.1850000000000006E-2</c:v>
                </c:pt>
                <c:pt idx="5">
                  <c:v>-3.406E-2</c:v>
                </c:pt>
                <c:pt idx="6">
                  <c:v>1.1679999999999999E-2</c:v>
                </c:pt>
                <c:pt idx="7">
                  <c:v>-4.7289999999999999E-2</c:v>
                </c:pt>
                <c:pt idx="8">
                  <c:v>-7.6069999999999999E-2</c:v>
                </c:pt>
                <c:pt idx="9">
                  <c:v>-6.3039999999999999E-2</c:v>
                </c:pt>
                <c:pt idx="10">
                  <c:v>-7.7149999999999996E-2</c:v>
                </c:pt>
                <c:pt idx="11">
                  <c:v>-4.8680000000000001E-2</c:v>
                </c:pt>
                <c:pt idx="12">
                  <c:v>-2.0570000000000001E-2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30.418210526300001</c:v>
                </c:pt>
                <c:pt idx="1">
                  <c:v>30.727842105299999</c:v>
                </c:pt>
                <c:pt idx="2">
                  <c:v>30.868526315800001</c:v>
                </c:pt>
                <c:pt idx="3">
                  <c:v>30.961631578900001</c:v>
                </c:pt>
                <c:pt idx="4">
                  <c:v>30.9633684211</c:v>
                </c:pt>
                <c:pt idx="5">
                  <c:v>30.793894736799999</c:v>
                </c:pt>
                <c:pt idx="6">
                  <c:v>30.7154210526</c:v>
                </c:pt>
                <c:pt idx="7">
                  <c:v>29.958473684200001</c:v>
                </c:pt>
                <c:pt idx="8">
                  <c:v>29.858105263199999</c:v>
                </c:pt>
                <c:pt idx="9">
                  <c:v>29.895368421099999</c:v>
                </c:pt>
                <c:pt idx="10">
                  <c:v>30.244368421099999</c:v>
                </c:pt>
                <c:pt idx="11">
                  <c:v>30.4348421053</c:v>
                </c:pt>
                <c:pt idx="12">
                  <c:v>29.888000000000002</c:v>
                </c:pt>
                <c:pt idx="13">
                  <c:v>29.914684210499999</c:v>
                </c:pt>
                <c:pt idx="14">
                  <c:v>29.901789473699999</c:v>
                </c:pt>
                <c:pt idx="15">
                  <c:v>28.855631578899999</c:v>
                </c:pt>
                <c:pt idx="16">
                  <c:v>29.325947368400001</c:v>
                </c:pt>
                <c:pt idx="17">
                  <c:v>29.6084736842</c:v>
                </c:pt>
                <c:pt idx="18">
                  <c:v>29.052263157900001</c:v>
                </c:pt>
                <c:pt idx="19">
                  <c:v>29.9001052632</c:v>
                </c:pt>
                <c:pt idx="20">
                  <c:v>29.963736842100001</c:v>
                </c:pt>
                <c:pt idx="21">
                  <c:v>29.864578947399998</c:v>
                </c:pt>
                <c:pt idx="22">
                  <c:v>29.803842105299999</c:v>
                </c:pt>
                <c:pt idx="23">
                  <c:v>29.708578947399999</c:v>
                </c:pt>
                <c:pt idx="24">
                  <c:v>29.703684210500001</c:v>
                </c:pt>
                <c:pt idx="25">
                  <c:v>29.898157894699999</c:v>
                </c:pt>
                <c:pt idx="26">
                  <c:v>30.279842105299998</c:v>
                </c:pt>
                <c:pt idx="27">
                  <c:v>29.822526315800001</c:v>
                </c:pt>
                <c:pt idx="28">
                  <c:v>29.043368421099998</c:v>
                </c:pt>
                <c:pt idx="29">
                  <c:v>28.820052631599999</c:v>
                </c:pt>
                <c:pt idx="30">
                  <c:v>28.659789473699998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19.525473684200001</c:v>
                </c:pt>
                <c:pt idx="1">
                  <c:v>19.112315789499998</c:v>
                </c:pt>
                <c:pt idx="2">
                  <c:v>19.46</c:v>
                </c:pt>
                <c:pt idx="3">
                  <c:v>19.480947368399999</c:v>
                </c:pt>
                <c:pt idx="4">
                  <c:v>19.573631578899999</c:v>
                </c:pt>
                <c:pt idx="5">
                  <c:v>19.519473684200001</c:v>
                </c:pt>
                <c:pt idx="6">
                  <c:v>19.6566842105</c:v>
                </c:pt>
                <c:pt idx="7">
                  <c:v>19.426789473700001</c:v>
                </c:pt>
                <c:pt idx="8">
                  <c:v>19.044315789500001</c:v>
                </c:pt>
                <c:pt idx="9">
                  <c:v>18.967736842099999</c:v>
                </c:pt>
                <c:pt idx="10">
                  <c:v>19.1147894737</c:v>
                </c:pt>
                <c:pt idx="11">
                  <c:v>19.213736842100001</c:v>
                </c:pt>
                <c:pt idx="12">
                  <c:v>18.632315789500002</c:v>
                </c:pt>
                <c:pt idx="13">
                  <c:v>18.3942105263</c:v>
                </c:pt>
                <c:pt idx="14">
                  <c:v>18.720894736799998</c:v>
                </c:pt>
                <c:pt idx="15">
                  <c:v>18.531210526300001</c:v>
                </c:pt>
                <c:pt idx="16">
                  <c:v>18.367842105299999</c:v>
                </c:pt>
                <c:pt idx="17">
                  <c:v>18.4349473684</c:v>
                </c:pt>
                <c:pt idx="18">
                  <c:v>18.723105263200001</c:v>
                </c:pt>
                <c:pt idx="19">
                  <c:v>18.392052631599999</c:v>
                </c:pt>
                <c:pt idx="20">
                  <c:v>18.506473684199999</c:v>
                </c:pt>
                <c:pt idx="21">
                  <c:v>18.531631578900001</c:v>
                </c:pt>
                <c:pt idx="22">
                  <c:v>18.727947368399999</c:v>
                </c:pt>
                <c:pt idx="23">
                  <c:v>18.5274736842</c:v>
                </c:pt>
                <c:pt idx="24">
                  <c:v>18.483210526299999</c:v>
                </c:pt>
                <c:pt idx="25">
                  <c:v>18.7402105263</c:v>
                </c:pt>
                <c:pt idx="26">
                  <c:v>18.953631578900001</c:v>
                </c:pt>
                <c:pt idx="27">
                  <c:v>19.063105263200001</c:v>
                </c:pt>
                <c:pt idx="28">
                  <c:v>18.8046315789</c:v>
                </c:pt>
                <c:pt idx="29">
                  <c:v>18.245421052600001</c:v>
                </c:pt>
                <c:pt idx="30">
                  <c:v>17.8004736842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32.597000000000001</c:v>
                </c:pt>
                <c:pt idx="1">
                  <c:v>32.988</c:v>
                </c:pt>
                <c:pt idx="2">
                  <c:v>29.395</c:v>
                </c:pt>
                <c:pt idx="3">
                  <c:v>28.055</c:v>
                </c:pt>
                <c:pt idx="4">
                  <c:v>30.940999999999999</c:v>
                </c:pt>
                <c:pt idx="5">
                  <c:v>30.832999999999998</c:v>
                </c:pt>
                <c:pt idx="6">
                  <c:v>31.29</c:v>
                </c:pt>
                <c:pt idx="7">
                  <c:v>33.197000000000003</c:v>
                </c:pt>
                <c:pt idx="8">
                  <c:v>34.226999999999997</c:v>
                </c:pt>
                <c:pt idx="9">
                  <c:v>34.445999999999998</c:v>
                </c:pt>
                <c:pt idx="10">
                  <c:v>34.481000000000002</c:v>
                </c:pt>
                <c:pt idx="11">
                  <c:v>32.597999999999999</c:v>
                </c:pt>
                <c:pt idx="12">
                  <c:v>31.956</c:v>
                </c:pt>
                <c:pt idx="13">
                  <c:v>31.983000000000001</c:v>
                </c:pt>
                <c:pt idx="14">
                  <c:v>31.759</c:v>
                </c:pt>
                <c:pt idx="15">
                  <c:v>31.117999999999999</c:v>
                </c:pt>
                <c:pt idx="16">
                  <c:v>32.192</c:v>
                </c:pt>
                <c:pt idx="17">
                  <c:v>33.069000000000003</c:v>
                </c:pt>
                <c:pt idx="18">
                  <c:v>33.386000000000003</c:v>
                </c:pt>
                <c:pt idx="19">
                  <c:v>34.106000000000002</c:v>
                </c:pt>
                <c:pt idx="20">
                  <c:v>35.441000000000003</c:v>
                </c:pt>
                <c:pt idx="21">
                  <c:v>35.887999999999998</c:v>
                </c:pt>
                <c:pt idx="22">
                  <c:v>37.71</c:v>
                </c:pt>
                <c:pt idx="23">
                  <c:v>35.707000000000001</c:v>
                </c:pt>
                <c:pt idx="24">
                  <c:v>32.997999999999998</c:v>
                </c:pt>
                <c:pt idx="25">
                  <c:v>29.984999999999999</c:v>
                </c:pt>
                <c:pt idx="26">
                  <c:v>25.783000000000001</c:v>
                </c:pt>
                <c:pt idx="27">
                  <c:v>28.375</c:v>
                </c:pt>
                <c:pt idx="28">
                  <c:v>28.152999999999999</c:v>
                </c:pt>
                <c:pt idx="29">
                  <c:v>27.350999999999999</c:v>
                </c:pt>
                <c:pt idx="30">
                  <c:v>29.387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26.654</c:v>
                </c:pt>
                <c:pt idx="1">
                  <c:v>26.960999999999999</c:v>
                </c:pt>
                <c:pt idx="2">
                  <c:v>24.704999999999998</c:v>
                </c:pt>
                <c:pt idx="3">
                  <c:v>22.684999999999999</c:v>
                </c:pt>
                <c:pt idx="4">
                  <c:v>23.856999999999999</c:v>
                </c:pt>
                <c:pt idx="5">
                  <c:v>24.74</c:v>
                </c:pt>
                <c:pt idx="6">
                  <c:v>24.814</c:v>
                </c:pt>
                <c:pt idx="7">
                  <c:v>26.684999999999999</c:v>
                </c:pt>
                <c:pt idx="8">
                  <c:v>27.795000000000002</c:v>
                </c:pt>
                <c:pt idx="9">
                  <c:v>28.286999999999999</c:v>
                </c:pt>
                <c:pt idx="10">
                  <c:v>27.744</c:v>
                </c:pt>
                <c:pt idx="11">
                  <c:v>26.896000000000001</c:v>
                </c:pt>
                <c:pt idx="12">
                  <c:v>26.445</c:v>
                </c:pt>
                <c:pt idx="13">
                  <c:v>26.268999999999998</c:v>
                </c:pt>
                <c:pt idx="14">
                  <c:v>26.053999999999998</c:v>
                </c:pt>
                <c:pt idx="15">
                  <c:v>25.861000000000001</c:v>
                </c:pt>
                <c:pt idx="16">
                  <c:v>26.361999999999998</c:v>
                </c:pt>
                <c:pt idx="17">
                  <c:v>27.023</c:v>
                </c:pt>
                <c:pt idx="18">
                  <c:v>27.350999999999999</c:v>
                </c:pt>
                <c:pt idx="19">
                  <c:v>28.097999999999999</c:v>
                </c:pt>
                <c:pt idx="20">
                  <c:v>29.074999999999999</c:v>
                </c:pt>
                <c:pt idx="21">
                  <c:v>29.321999999999999</c:v>
                </c:pt>
                <c:pt idx="22">
                  <c:v>30.471</c:v>
                </c:pt>
                <c:pt idx="23">
                  <c:v>29.3</c:v>
                </c:pt>
                <c:pt idx="24">
                  <c:v>27.341000000000001</c:v>
                </c:pt>
                <c:pt idx="25">
                  <c:v>24.928999999999998</c:v>
                </c:pt>
                <c:pt idx="26">
                  <c:v>21.245000000000001</c:v>
                </c:pt>
                <c:pt idx="27">
                  <c:v>22.536000000000001</c:v>
                </c:pt>
                <c:pt idx="28">
                  <c:v>22.591000000000001</c:v>
                </c:pt>
                <c:pt idx="29">
                  <c:v>22.198</c:v>
                </c:pt>
                <c:pt idx="30">
                  <c:v>23.257000000000001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20.710999999999999</c:v>
                </c:pt>
                <c:pt idx="1">
                  <c:v>20.933</c:v>
                </c:pt>
                <c:pt idx="2">
                  <c:v>20.015000000000001</c:v>
                </c:pt>
                <c:pt idx="3">
                  <c:v>17.314</c:v>
                </c:pt>
                <c:pt idx="4">
                  <c:v>16.771999999999998</c:v>
                </c:pt>
                <c:pt idx="5">
                  <c:v>18.646999999999998</c:v>
                </c:pt>
                <c:pt idx="6">
                  <c:v>18.338000000000001</c:v>
                </c:pt>
                <c:pt idx="7">
                  <c:v>20.173999999999999</c:v>
                </c:pt>
                <c:pt idx="8">
                  <c:v>21.363</c:v>
                </c:pt>
                <c:pt idx="9">
                  <c:v>22.128</c:v>
                </c:pt>
                <c:pt idx="10">
                  <c:v>21.007000000000001</c:v>
                </c:pt>
                <c:pt idx="11">
                  <c:v>21.193000000000001</c:v>
                </c:pt>
                <c:pt idx="12">
                  <c:v>20.933</c:v>
                </c:pt>
                <c:pt idx="13">
                  <c:v>20.555</c:v>
                </c:pt>
                <c:pt idx="14">
                  <c:v>20.349</c:v>
                </c:pt>
                <c:pt idx="15">
                  <c:v>20.603000000000002</c:v>
                </c:pt>
                <c:pt idx="16">
                  <c:v>20.532</c:v>
                </c:pt>
                <c:pt idx="17">
                  <c:v>20.977</c:v>
                </c:pt>
                <c:pt idx="18">
                  <c:v>21.315999999999999</c:v>
                </c:pt>
                <c:pt idx="19">
                  <c:v>22.09</c:v>
                </c:pt>
                <c:pt idx="20">
                  <c:v>22.707999999999998</c:v>
                </c:pt>
                <c:pt idx="21">
                  <c:v>22.757000000000001</c:v>
                </c:pt>
                <c:pt idx="22">
                  <c:v>23.231999999999999</c:v>
                </c:pt>
                <c:pt idx="23">
                  <c:v>22.893000000000001</c:v>
                </c:pt>
                <c:pt idx="24">
                  <c:v>21.683</c:v>
                </c:pt>
                <c:pt idx="25">
                  <c:v>19.873000000000001</c:v>
                </c:pt>
                <c:pt idx="26">
                  <c:v>16.707000000000001</c:v>
                </c:pt>
                <c:pt idx="27">
                  <c:v>16.696999999999999</c:v>
                </c:pt>
                <c:pt idx="28">
                  <c:v>17.03</c:v>
                </c:pt>
                <c:pt idx="29">
                  <c:v>17.045000000000002</c:v>
                </c:pt>
                <c:pt idx="30">
                  <c:v>17.128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28.004000000000001</c:v>
                </c:pt>
                <c:pt idx="1">
                  <c:v>28.417000000000002</c:v>
                </c:pt>
                <c:pt idx="2">
                  <c:v>28.113</c:v>
                </c:pt>
                <c:pt idx="3">
                  <c:v>27.364999999999998</c:v>
                </c:pt>
                <c:pt idx="4">
                  <c:v>26.510999999999999</c:v>
                </c:pt>
                <c:pt idx="5">
                  <c:v>26.731999999999999</c:v>
                </c:pt>
                <c:pt idx="6">
                  <c:v>27.088000000000001</c:v>
                </c:pt>
                <c:pt idx="7">
                  <c:v>26.588000000000001</c:v>
                </c:pt>
                <c:pt idx="8">
                  <c:v>27.477</c:v>
                </c:pt>
                <c:pt idx="9">
                  <c:v>27.96</c:v>
                </c:pt>
                <c:pt idx="10">
                  <c:v>27.797000000000001</c:v>
                </c:pt>
                <c:pt idx="11">
                  <c:v>28.038</c:v>
                </c:pt>
                <c:pt idx="12">
                  <c:v>27.256</c:v>
                </c:pt>
                <c:pt idx="13">
                  <c:v>26.515000000000001</c:v>
                </c:pt>
                <c:pt idx="14">
                  <c:v>24.981999999999999</c:v>
                </c:pt>
                <c:pt idx="15">
                  <c:v>24.45</c:v>
                </c:pt>
                <c:pt idx="16">
                  <c:v>23.210999999999999</c:v>
                </c:pt>
                <c:pt idx="17">
                  <c:v>22.327000000000002</c:v>
                </c:pt>
                <c:pt idx="18">
                  <c:v>23.798999999999999</c:v>
                </c:pt>
                <c:pt idx="19">
                  <c:v>25.36</c:v>
                </c:pt>
                <c:pt idx="20">
                  <c:v>26.071999999999999</c:v>
                </c:pt>
                <c:pt idx="21">
                  <c:v>25.643999999999998</c:v>
                </c:pt>
                <c:pt idx="22">
                  <c:v>26.337</c:v>
                </c:pt>
                <c:pt idx="23">
                  <c:v>26.878</c:v>
                </c:pt>
                <c:pt idx="24">
                  <c:v>25.667999999999999</c:v>
                </c:pt>
                <c:pt idx="25">
                  <c:v>25.062999999999999</c:v>
                </c:pt>
                <c:pt idx="26">
                  <c:v>25.042999999999999</c:v>
                </c:pt>
                <c:pt idx="27">
                  <c:v>26.25</c:v>
                </c:pt>
                <c:pt idx="28">
                  <c:v>26.131</c:v>
                </c:pt>
                <c:pt idx="29">
                  <c:v>25.637</c:v>
                </c:pt>
                <c:pt idx="30">
                  <c:v>24.814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20660.576296340001</c:v>
                </c:pt>
                <c:pt idx="1">
                  <c:v>19669.459694279001</c:v>
                </c:pt>
                <c:pt idx="2">
                  <c:v>18985.552829442</c:v>
                </c:pt>
                <c:pt idx="3">
                  <c:v>20289.534024413999</c:v>
                </c:pt>
                <c:pt idx="4">
                  <c:v>20841.076042528999</c:v>
                </c:pt>
                <c:pt idx="5">
                  <c:v>21516.771039136001</c:v>
                </c:pt>
                <c:pt idx="6">
                  <c:v>19090.950745144</c:v>
                </c:pt>
                <c:pt idx="7">
                  <c:v>20289.026170149999</c:v>
                </c:pt>
                <c:pt idx="8">
                  <c:v>18449.237369888</c:v>
                </c:pt>
                <c:pt idx="9">
                  <c:v>19096.727579549999</c:v>
                </c:pt>
                <c:pt idx="10">
                  <c:v>20028.621185946999</c:v>
                </c:pt>
                <c:pt idx="11">
                  <c:v>22142.162826078998</c:v>
                </c:pt>
                <c:pt idx="12">
                  <c:v>20488.100444894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20488.100444894</c:v>
                </c:pt>
                <c:pt idx="1">
                  <c:v>18957.591012450001</c:v>
                </c:pt>
                <c:pt idx="2">
                  <c:v>18103.482523557999</c:v>
                </c:pt>
                <c:pt idx="3">
                  <c:v>18249.937992624</c:v>
                </c:pt>
                <c:pt idx="4">
                  <c:v>19134.921273295</c:v>
                </c:pt>
                <c:pt idx="5">
                  <c:v>20782.711655071998</c:v>
                </c:pt>
                <c:pt idx="6">
                  <c:v>19312.118540595999</c:v>
                </c:pt>
                <c:pt idx="7">
                  <c:v>19326.980030939001</c:v>
                </c:pt>
                <c:pt idx="8">
                  <c:v>17042.260466231</c:v>
                </c:pt>
                <c:pt idx="9">
                  <c:v>17889.654965862999</c:v>
                </c:pt>
                <c:pt idx="10">
                  <c:v>18480.058940952</c:v>
                </c:pt>
                <c:pt idx="11">
                  <c:v>21060.373076134001</c:v>
                </c:pt>
                <c:pt idx="12">
                  <c:v>20063.10353208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ago-23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37278</c:v>
                </c:pt>
                <c:pt idx="4">
                  <c:v>35853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ago-23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694.6857172</c:v>
                </c:pt>
                <c:pt idx="1">
                  <c:v>706.58162578400004</c:v>
                </c:pt>
                <c:pt idx="2">
                  <c:v>683.76159155200003</c:v>
                </c:pt>
                <c:pt idx="3">
                  <c:v>634.76486213600003</c:v>
                </c:pt>
                <c:pt idx="4">
                  <c:v>565.80826872800003</c:v>
                </c:pt>
                <c:pt idx="5">
                  <c:v>545.13196790400002</c:v>
                </c:pt>
                <c:pt idx="6">
                  <c:v>624.03579986399996</c:v>
                </c:pt>
                <c:pt idx="7">
                  <c:v>656.15363260799995</c:v>
                </c:pt>
                <c:pt idx="8">
                  <c:v>675.68275327200001</c:v>
                </c:pt>
                <c:pt idx="9">
                  <c:v>689.32081295199998</c:v>
                </c:pt>
                <c:pt idx="10">
                  <c:v>679.97289660800004</c:v>
                </c:pt>
                <c:pt idx="11">
                  <c:v>622.87571830399997</c:v>
                </c:pt>
                <c:pt idx="12">
                  <c:v>578.74294213600001</c:v>
                </c:pt>
                <c:pt idx="13">
                  <c:v>620.40594808799995</c:v>
                </c:pt>
                <c:pt idx="14">
                  <c:v>577.34539588799998</c:v>
                </c:pt>
                <c:pt idx="15">
                  <c:v>638.81933602399999</c:v>
                </c:pt>
                <c:pt idx="16">
                  <c:v>646.46263704</c:v>
                </c:pt>
                <c:pt idx="17">
                  <c:v>648.540182792</c:v>
                </c:pt>
                <c:pt idx="18">
                  <c:v>612.68568503200004</c:v>
                </c:pt>
                <c:pt idx="19">
                  <c:v>595.45732039999996</c:v>
                </c:pt>
                <c:pt idx="20">
                  <c:v>708.97780361599996</c:v>
                </c:pt>
                <c:pt idx="21">
                  <c:v>730.11721392000004</c:v>
                </c:pt>
                <c:pt idx="22">
                  <c:v>741.81079231199999</c:v>
                </c:pt>
                <c:pt idx="23">
                  <c:v>743.71596582400002</c:v>
                </c:pt>
                <c:pt idx="24">
                  <c:v>733.89550247199998</c:v>
                </c:pt>
                <c:pt idx="25">
                  <c:v>644.58342288799997</c:v>
                </c:pt>
                <c:pt idx="26">
                  <c:v>537.29366015200003</c:v>
                </c:pt>
                <c:pt idx="27">
                  <c:v>613.28047400800006</c:v>
                </c:pt>
                <c:pt idx="28">
                  <c:v>630.93139856000005</c:v>
                </c:pt>
                <c:pt idx="29">
                  <c:v>638.86941529600006</c:v>
                </c:pt>
                <c:pt idx="30">
                  <c:v>642.39278872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32423.735400000001</c:v>
                </c:pt>
                <c:pt idx="1">
                  <c:v>33205.372744</c:v>
                </c:pt>
                <c:pt idx="2">
                  <c:v>31402.770199999999</c:v>
                </c:pt>
                <c:pt idx="3">
                  <c:v>28811.676248</c:v>
                </c:pt>
                <c:pt idx="4">
                  <c:v>26930.293000000001</c:v>
                </c:pt>
                <c:pt idx="5">
                  <c:v>26872.518800000002</c:v>
                </c:pt>
                <c:pt idx="6">
                  <c:v>29633.164000000001</c:v>
                </c:pt>
                <c:pt idx="7">
                  <c:v>30810.691200000001</c:v>
                </c:pt>
                <c:pt idx="8">
                  <c:v>31744.544999999998</c:v>
                </c:pt>
                <c:pt idx="9">
                  <c:v>32352.003607999999</c:v>
                </c:pt>
                <c:pt idx="10">
                  <c:v>31832.4908</c:v>
                </c:pt>
                <c:pt idx="11">
                  <c:v>29519.169000000002</c:v>
                </c:pt>
                <c:pt idx="12">
                  <c:v>28097.250800000002</c:v>
                </c:pt>
                <c:pt idx="13">
                  <c:v>29374.219000000001</c:v>
                </c:pt>
                <c:pt idx="14">
                  <c:v>27979.420008000001</c:v>
                </c:pt>
                <c:pt idx="15">
                  <c:v>30331.239399999999</c:v>
                </c:pt>
                <c:pt idx="16">
                  <c:v>30522.831999999999</c:v>
                </c:pt>
                <c:pt idx="17">
                  <c:v>30475.0838</c:v>
                </c:pt>
                <c:pt idx="18">
                  <c:v>29420.088</c:v>
                </c:pt>
                <c:pt idx="19">
                  <c:v>29724.213</c:v>
                </c:pt>
                <c:pt idx="20">
                  <c:v>34275.708400000003</c:v>
                </c:pt>
                <c:pt idx="21">
                  <c:v>34675.829544</c:v>
                </c:pt>
                <c:pt idx="22">
                  <c:v>35316.989200000004</c:v>
                </c:pt>
                <c:pt idx="23">
                  <c:v>35177.765127999999</c:v>
                </c:pt>
                <c:pt idx="24">
                  <c:v>34632.593000000001</c:v>
                </c:pt>
                <c:pt idx="25">
                  <c:v>29768.240000000002</c:v>
                </c:pt>
                <c:pt idx="26">
                  <c:v>25703.394695999999</c:v>
                </c:pt>
                <c:pt idx="27">
                  <c:v>29924.063399999999</c:v>
                </c:pt>
                <c:pt idx="28">
                  <c:v>30048.5834</c:v>
                </c:pt>
                <c:pt idx="29">
                  <c:v>29982.493999999999</c:v>
                </c:pt>
                <c:pt idx="30">
                  <c:v>30557.3478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24 agosto (21:24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209</v>
      </c>
    </row>
    <row r="2" spans="1:2">
      <c r="A2" t="s">
        <v>204</v>
      </c>
    </row>
    <row r="3" spans="1:2">
      <c r="A3" t="s">
        <v>199</v>
      </c>
    </row>
    <row r="4" spans="1:2">
      <c r="A4" t="s">
        <v>200</v>
      </c>
    </row>
    <row r="5" spans="1:2">
      <c r="A5" t="s">
        <v>203</v>
      </c>
    </row>
    <row r="6" spans="1:2">
      <c r="A6" t="s">
        <v>207</v>
      </c>
    </row>
    <row r="7" spans="1:2">
      <c r="A7" t="s">
        <v>202</v>
      </c>
    </row>
    <row r="8" spans="1:2">
      <c r="A8" t="s">
        <v>166</v>
      </c>
    </row>
    <row r="9" spans="1:2">
      <c r="A9" t="s">
        <v>167</v>
      </c>
    </row>
    <row r="10" spans="1:2">
      <c r="A10" t="s">
        <v>168</v>
      </c>
    </row>
    <row r="11" spans="1:2">
      <c r="A11" t="s">
        <v>206</v>
      </c>
    </row>
    <row r="12" spans="1:2">
      <c r="A12" t="s">
        <v>208</v>
      </c>
    </row>
    <row r="13" spans="1:2">
      <c r="A13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2023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Agosto 2023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20063.10353208</v>
      </c>
      <c r="G9" s="47">
        <f>VLOOKUP("Demanda transporte (b.c.)",Dat_01!A4:J29,4,FALSE)*100</f>
        <v>-2.07435977</v>
      </c>
      <c r="H9" s="31">
        <f>VLOOKUP("Demanda transporte (b.c.)",Dat_01!A4:J29,5,FALSE)/1000</f>
        <v>153957.26120786701</v>
      </c>
      <c r="I9" s="47">
        <f>VLOOKUP("Demanda transporte (b.c.)",Dat_01!A4:J29,7,FALSE)*100</f>
        <v>-4.4346774099999999</v>
      </c>
      <c r="J9" s="31">
        <f>VLOOKUP("Demanda transporte (b.c.)",Dat_01!A4:J29,8,FALSE)/1000</f>
        <v>228403.19400979401</v>
      </c>
      <c r="K9" s="47">
        <f>VLOOKUP("Demanda transporte (b.c.)",Dat_01!A4:J29,10,FALSE)*100</f>
        <v>-5.1825190000000001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-2.9000000000000001E-2</v>
      </c>
      <c r="H12" s="43"/>
      <c r="I12" s="43">
        <f>Dat_01!H45*100</f>
        <v>5.6999999999999995E-2</v>
      </c>
      <c r="J12" s="43"/>
      <c r="K12" s="43">
        <f>Dat_01!L45*100</f>
        <v>0.107</v>
      </c>
    </row>
    <row r="13" spans="3:12">
      <c r="E13" s="34" t="s">
        <v>26</v>
      </c>
      <c r="F13" s="33"/>
      <c r="G13" s="43">
        <f>Dat_01!E45*100</f>
        <v>4.2999999999999997E-2</v>
      </c>
      <c r="H13" s="43"/>
      <c r="I13" s="43">
        <f>Dat_01!I45*100</f>
        <v>-0.76200000000000001</v>
      </c>
      <c r="J13" s="43"/>
      <c r="K13" s="43">
        <f>Dat_01!M45*100</f>
        <v>-0.58900000000000008</v>
      </c>
    </row>
    <row r="14" spans="3:12">
      <c r="E14" s="35" t="s">
        <v>5</v>
      </c>
      <c r="F14" s="36"/>
      <c r="G14" s="44">
        <f>Dat_01!F45*100</f>
        <v>-2.0709999999999997</v>
      </c>
      <c r="H14" s="44"/>
      <c r="I14" s="44">
        <f>Dat_01!J45*100</f>
        <v>-3.7150000000000003</v>
      </c>
      <c r="J14" s="44"/>
      <c r="K14" s="44">
        <f>Dat_01!N45*100</f>
        <v>-4.6909999999999998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98</v>
      </c>
      <c r="E7" s="9"/>
    </row>
    <row r="8" spans="3:11">
      <c r="C8" s="136"/>
      <c r="E8" s="9"/>
      <c r="I8" t="s">
        <v>76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2023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2023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" workbookViewId="0">
      <selection activeCell="G7" sqref="G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Agosto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01/08/2023</v>
      </c>
      <c r="C7" s="99">
        <f>Dat_01!B52</f>
        <v>32.597000000000001</v>
      </c>
      <c r="D7" s="99">
        <f>Dat_01!C52</f>
        <v>26.654</v>
      </c>
      <c r="E7" s="99">
        <f>Dat_01!D52</f>
        <v>20.710999999999999</v>
      </c>
      <c r="F7" s="99">
        <f>Dat_01!H52</f>
        <v>19.525473684200001</v>
      </c>
      <c r="G7" s="99">
        <f>Dat_01!G52</f>
        <v>30.418210526300001</v>
      </c>
      <c r="H7" s="99">
        <f>Dat_01!E52</f>
        <v>28.004000000000001</v>
      </c>
    </row>
    <row r="8" spans="1:16" ht="11.25" customHeight="1">
      <c r="A8" s="92">
        <v>2</v>
      </c>
      <c r="B8" s="98" t="str">
        <f>Dat_01!A53</f>
        <v>02/08/2023</v>
      </c>
      <c r="C8" s="99">
        <f>Dat_01!B53</f>
        <v>32.988</v>
      </c>
      <c r="D8" s="99">
        <f>Dat_01!C53</f>
        <v>26.960999999999999</v>
      </c>
      <c r="E8" s="99">
        <f>Dat_01!D53</f>
        <v>20.933</v>
      </c>
      <c r="F8" s="99">
        <f>Dat_01!H53</f>
        <v>19.112315789499998</v>
      </c>
      <c r="G8" s="99">
        <f>Dat_01!G53</f>
        <v>30.727842105299999</v>
      </c>
      <c r="H8" s="99">
        <f>Dat_01!E53</f>
        <v>28.417000000000002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03/08/2023</v>
      </c>
      <c r="C9" s="99">
        <f>Dat_01!B54</f>
        <v>29.395</v>
      </c>
      <c r="D9" s="99">
        <f>Dat_01!C54</f>
        <v>24.704999999999998</v>
      </c>
      <c r="E9" s="99">
        <f>Dat_01!D54</f>
        <v>20.015000000000001</v>
      </c>
      <c r="F9" s="99">
        <f>Dat_01!H54</f>
        <v>19.46</v>
      </c>
      <c r="G9" s="99">
        <f>Dat_01!G54</f>
        <v>30.868526315800001</v>
      </c>
      <c r="H9" s="99">
        <f>Dat_01!E54</f>
        <v>28.113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04/08/2023</v>
      </c>
      <c r="C10" s="99">
        <f>Dat_01!B55</f>
        <v>28.055</v>
      </c>
      <c r="D10" s="99">
        <f>Dat_01!C55</f>
        <v>22.684999999999999</v>
      </c>
      <c r="E10" s="99">
        <f>Dat_01!D55</f>
        <v>17.314</v>
      </c>
      <c r="F10" s="99">
        <f>Dat_01!H55</f>
        <v>19.480947368399999</v>
      </c>
      <c r="G10" s="99">
        <f>Dat_01!G55</f>
        <v>30.961631578900001</v>
      </c>
      <c r="H10" s="99">
        <f>Dat_01!E55</f>
        <v>27.364999999999998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05/08/2023</v>
      </c>
      <c r="C11" s="99">
        <f>Dat_01!B56</f>
        <v>30.940999999999999</v>
      </c>
      <c r="D11" s="99">
        <f>Dat_01!C56</f>
        <v>23.856999999999999</v>
      </c>
      <c r="E11" s="99">
        <f>Dat_01!D56</f>
        <v>16.771999999999998</v>
      </c>
      <c r="F11" s="99">
        <f>Dat_01!H56</f>
        <v>19.573631578899999</v>
      </c>
      <c r="G11" s="99">
        <f>Dat_01!G56</f>
        <v>30.9633684211</v>
      </c>
      <c r="H11" s="99">
        <f>Dat_01!E56</f>
        <v>26.510999999999999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06/08/2023</v>
      </c>
      <c r="C12" s="99">
        <f>Dat_01!B57</f>
        <v>30.832999999999998</v>
      </c>
      <c r="D12" s="99">
        <f>Dat_01!C57</f>
        <v>24.74</v>
      </c>
      <c r="E12" s="99">
        <f>Dat_01!D57</f>
        <v>18.646999999999998</v>
      </c>
      <c r="F12" s="99">
        <f>Dat_01!H57</f>
        <v>19.519473684200001</v>
      </c>
      <c r="G12" s="99">
        <f>Dat_01!G57</f>
        <v>30.793894736799999</v>
      </c>
      <c r="H12" s="99">
        <f>Dat_01!E57</f>
        <v>26.731999999999999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07/08/2023</v>
      </c>
      <c r="C13" s="99">
        <f>Dat_01!B58</f>
        <v>31.29</v>
      </c>
      <c r="D13" s="99">
        <f>Dat_01!C58</f>
        <v>24.814</v>
      </c>
      <c r="E13" s="99">
        <f>Dat_01!D58</f>
        <v>18.338000000000001</v>
      </c>
      <c r="F13" s="99">
        <f>Dat_01!H58</f>
        <v>19.6566842105</v>
      </c>
      <c r="G13" s="99">
        <f>Dat_01!G58</f>
        <v>30.7154210526</v>
      </c>
      <c r="H13" s="99">
        <f>Dat_01!E58</f>
        <v>27.088000000000001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08/08/2023</v>
      </c>
      <c r="C14" s="99">
        <f>Dat_01!B59</f>
        <v>33.197000000000003</v>
      </c>
      <c r="D14" s="99">
        <f>Dat_01!C59</f>
        <v>26.684999999999999</v>
      </c>
      <c r="E14" s="99">
        <f>Dat_01!D59</f>
        <v>20.173999999999999</v>
      </c>
      <c r="F14" s="99">
        <f>Dat_01!H59</f>
        <v>19.426789473700001</v>
      </c>
      <c r="G14" s="99">
        <f>Dat_01!G59</f>
        <v>29.958473684200001</v>
      </c>
      <c r="H14" s="99">
        <f>Dat_01!E59</f>
        <v>26.588000000000001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09/08/2023</v>
      </c>
      <c r="C15" s="99">
        <f>Dat_01!B60</f>
        <v>34.226999999999997</v>
      </c>
      <c r="D15" s="99">
        <f>Dat_01!C60</f>
        <v>27.795000000000002</v>
      </c>
      <c r="E15" s="99">
        <f>Dat_01!D60</f>
        <v>21.363</v>
      </c>
      <c r="F15" s="99">
        <f>Dat_01!H60</f>
        <v>19.044315789500001</v>
      </c>
      <c r="G15" s="99">
        <f>Dat_01!G60</f>
        <v>29.858105263199999</v>
      </c>
      <c r="H15" s="99">
        <f>Dat_01!E60</f>
        <v>27.477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10/08/2023</v>
      </c>
      <c r="C16" s="99">
        <f>Dat_01!B61</f>
        <v>34.445999999999998</v>
      </c>
      <c r="D16" s="99">
        <f>Dat_01!C61</f>
        <v>28.286999999999999</v>
      </c>
      <c r="E16" s="99">
        <f>Dat_01!D61</f>
        <v>22.128</v>
      </c>
      <c r="F16" s="99">
        <f>Dat_01!H61</f>
        <v>18.967736842099999</v>
      </c>
      <c r="G16" s="99">
        <f>Dat_01!G61</f>
        <v>29.895368421099999</v>
      </c>
      <c r="H16" s="99">
        <f>Dat_01!E61</f>
        <v>27.96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11/08/2023</v>
      </c>
      <c r="C17" s="99">
        <f>Dat_01!B62</f>
        <v>34.481000000000002</v>
      </c>
      <c r="D17" s="99">
        <f>Dat_01!C62</f>
        <v>27.744</v>
      </c>
      <c r="E17" s="99">
        <f>Dat_01!D62</f>
        <v>21.007000000000001</v>
      </c>
      <c r="F17" s="99">
        <f>Dat_01!H62</f>
        <v>19.1147894737</v>
      </c>
      <c r="G17" s="99">
        <f>Dat_01!G62</f>
        <v>30.244368421099999</v>
      </c>
      <c r="H17" s="99">
        <f>Dat_01!E62</f>
        <v>27.797000000000001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12/08/2023</v>
      </c>
      <c r="C18" s="99">
        <f>Dat_01!B63</f>
        <v>32.597999999999999</v>
      </c>
      <c r="D18" s="99">
        <f>Dat_01!C63</f>
        <v>26.896000000000001</v>
      </c>
      <c r="E18" s="99">
        <f>Dat_01!D63</f>
        <v>21.193000000000001</v>
      </c>
      <c r="F18" s="99">
        <f>Dat_01!H63</f>
        <v>19.213736842100001</v>
      </c>
      <c r="G18" s="99">
        <f>Dat_01!G63</f>
        <v>30.4348421053</v>
      </c>
      <c r="H18" s="99">
        <f>Dat_01!E63</f>
        <v>28.038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13/08/2023</v>
      </c>
      <c r="C19" s="99">
        <f>Dat_01!B64</f>
        <v>31.956</v>
      </c>
      <c r="D19" s="99">
        <f>Dat_01!C64</f>
        <v>26.445</v>
      </c>
      <c r="E19" s="99">
        <f>Dat_01!D64</f>
        <v>20.933</v>
      </c>
      <c r="F19" s="99">
        <f>Dat_01!H64</f>
        <v>18.632315789500002</v>
      </c>
      <c r="G19" s="99">
        <f>Dat_01!G64</f>
        <v>29.888000000000002</v>
      </c>
      <c r="H19" s="99">
        <f>Dat_01!E64</f>
        <v>27.256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14/08/2023</v>
      </c>
      <c r="C20" s="99">
        <f>Dat_01!B65</f>
        <v>31.983000000000001</v>
      </c>
      <c r="D20" s="99">
        <f>Dat_01!C65</f>
        <v>26.268999999999998</v>
      </c>
      <c r="E20" s="99">
        <f>Dat_01!D65</f>
        <v>20.555</v>
      </c>
      <c r="F20" s="99">
        <f>Dat_01!H65</f>
        <v>18.3942105263</v>
      </c>
      <c r="G20" s="99">
        <f>Dat_01!G65</f>
        <v>29.914684210499999</v>
      </c>
      <c r="H20" s="99">
        <f>Dat_01!E65</f>
        <v>26.515000000000001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15/08/2023</v>
      </c>
      <c r="C21" s="99">
        <f>Dat_01!B66</f>
        <v>31.759</v>
      </c>
      <c r="D21" s="99">
        <f>Dat_01!C66</f>
        <v>26.053999999999998</v>
      </c>
      <c r="E21" s="99">
        <f>Dat_01!D66</f>
        <v>20.349</v>
      </c>
      <c r="F21" s="99">
        <f>Dat_01!H66</f>
        <v>18.720894736799998</v>
      </c>
      <c r="G21" s="99">
        <f>Dat_01!G66</f>
        <v>29.901789473699999</v>
      </c>
      <c r="H21" s="99">
        <f>Dat_01!E66</f>
        <v>24.981999999999999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16/08/2023</v>
      </c>
      <c r="C22" s="99">
        <f>Dat_01!B67</f>
        <v>31.117999999999999</v>
      </c>
      <c r="D22" s="99">
        <f>Dat_01!C67</f>
        <v>25.861000000000001</v>
      </c>
      <c r="E22" s="99">
        <f>Dat_01!D67</f>
        <v>20.603000000000002</v>
      </c>
      <c r="F22" s="99">
        <f>Dat_01!H67</f>
        <v>18.531210526300001</v>
      </c>
      <c r="G22" s="99">
        <f>Dat_01!G67</f>
        <v>28.855631578899999</v>
      </c>
      <c r="H22" s="99">
        <f>Dat_01!E67</f>
        <v>24.45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17/08/2023</v>
      </c>
      <c r="C23" s="99">
        <f>Dat_01!B68</f>
        <v>32.192</v>
      </c>
      <c r="D23" s="99">
        <f>Dat_01!C68</f>
        <v>26.361999999999998</v>
      </c>
      <c r="E23" s="99">
        <f>Dat_01!D68</f>
        <v>20.532</v>
      </c>
      <c r="F23" s="99">
        <f>Dat_01!H68</f>
        <v>18.367842105299999</v>
      </c>
      <c r="G23" s="99">
        <f>Dat_01!G68</f>
        <v>29.325947368400001</v>
      </c>
      <c r="H23" s="99">
        <f>Dat_01!E68</f>
        <v>23.210999999999999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18/08/2023</v>
      </c>
      <c r="C24" s="99">
        <f>Dat_01!B69</f>
        <v>33.069000000000003</v>
      </c>
      <c r="D24" s="99">
        <f>Dat_01!C69</f>
        <v>27.023</v>
      </c>
      <c r="E24" s="99">
        <f>Dat_01!D69</f>
        <v>20.977</v>
      </c>
      <c r="F24" s="99">
        <f>Dat_01!H69</f>
        <v>18.4349473684</v>
      </c>
      <c r="G24" s="99">
        <f>Dat_01!G69</f>
        <v>29.6084736842</v>
      </c>
      <c r="H24" s="99">
        <f>Dat_01!E69</f>
        <v>22.327000000000002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19/08/2023</v>
      </c>
      <c r="C25" s="99">
        <f>Dat_01!B70</f>
        <v>33.386000000000003</v>
      </c>
      <c r="D25" s="99">
        <f>Dat_01!C70</f>
        <v>27.350999999999999</v>
      </c>
      <c r="E25" s="99">
        <f>Dat_01!D70</f>
        <v>21.315999999999999</v>
      </c>
      <c r="F25" s="99">
        <f>Dat_01!H70</f>
        <v>18.723105263200001</v>
      </c>
      <c r="G25" s="99">
        <f>Dat_01!G70</f>
        <v>29.052263157900001</v>
      </c>
      <c r="H25" s="99">
        <f>Dat_01!E70</f>
        <v>23.798999999999999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20/08/2023</v>
      </c>
      <c r="C26" s="99">
        <f>Dat_01!B71</f>
        <v>34.106000000000002</v>
      </c>
      <c r="D26" s="99">
        <f>Dat_01!C71</f>
        <v>28.097999999999999</v>
      </c>
      <c r="E26" s="99">
        <f>Dat_01!D71</f>
        <v>22.09</v>
      </c>
      <c r="F26" s="99">
        <f>Dat_01!H71</f>
        <v>18.392052631599999</v>
      </c>
      <c r="G26" s="99">
        <f>Dat_01!G71</f>
        <v>29.9001052632</v>
      </c>
      <c r="H26" s="99">
        <f>Dat_01!E71</f>
        <v>25.36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21/08/2023</v>
      </c>
      <c r="C27" s="99">
        <f>Dat_01!B72</f>
        <v>35.441000000000003</v>
      </c>
      <c r="D27" s="99">
        <f>Dat_01!C72</f>
        <v>29.074999999999999</v>
      </c>
      <c r="E27" s="99">
        <f>Dat_01!D72</f>
        <v>22.707999999999998</v>
      </c>
      <c r="F27" s="99">
        <f>Dat_01!H72</f>
        <v>18.506473684199999</v>
      </c>
      <c r="G27" s="99">
        <f>Dat_01!G72</f>
        <v>29.963736842100001</v>
      </c>
      <c r="H27" s="99">
        <f>Dat_01!E72</f>
        <v>26.071999999999999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22/08/2023</v>
      </c>
      <c r="C28" s="99">
        <f>Dat_01!B73</f>
        <v>35.887999999999998</v>
      </c>
      <c r="D28" s="99">
        <f>Dat_01!C73</f>
        <v>29.321999999999999</v>
      </c>
      <c r="E28" s="99">
        <f>Dat_01!D73</f>
        <v>22.757000000000001</v>
      </c>
      <c r="F28" s="99">
        <f>Dat_01!H73</f>
        <v>18.531631578900001</v>
      </c>
      <c r="G28" s="99">
        <f>Dat_01!G73</f>
        <v>29.864578947399998</v>
      </c>
      <c r="H28" s="99">
        <f>Dat_01!E73</f>
        <v>25.643999999999998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23/08/2023</v>
      </c>
      <c r="C29" s="99">
        <f>Dat_01!B74</f>
        <v>37.71</v>
      </c>
      <c r="D29" s="99">
        <f>Dat_01!C74</f>
        <v>30.471</v>
      </c>
      <c r="E29" s="99">
        <f>Dat_01!D74</f>
        <v>23.231999999999999</v>
      </c>
      <c r="F29" s="99">
        <f>Dat_01!H74</f>
        <v>18.727947368399999</v>
      </c>
      <c r="G29" s="99">
        <f>Dat_01!G74</f>
        <v>29.803842105299999</v>
      </c>
      <c r="H29" s="99">
        <f>Dat_01!E74</f>
        <v>26.337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24/08/2023</v>
      </c>
      <c r="C30" s="99">
        <f>Dat_01!B75</f>
        <v>35.707000000000001</v>
      </c>
      <c r="D30" s="99">
        <f>Dat_01!C75</f>
        <v>29.3</v>
      </c>
      <c r="E30" s="99">
        <f>Dat_01!D75</f>
        <v>22.893000000000001</v>
      </c>
      <c r="F30" s="99">
        <f>Dat_01!H75</f>
        <v>18.5274736842</v>
      </c>
      <c r="G30" s="99">
        <f>Dat_01!G75</f>
        <v>29.708578947399999</v>
      </c>
      <c r="H30" s="99">
        <f>Dat_01!E75</f>
        <v>26.878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25/08/2023</v>
      </c>
      <c r="C31" s="99">
        <f>Dat_01!B76</f>
        <v>32.997999999999998</v>
      </c>
      <c r="D31" s="99">
        <f>Dat_01!C76</f>
        <v>27.341000000000001</v>
      </c>
      <c r="E31" s="99">
        <f>Dat_01!D76</f>
        <v>21.683</v>
      </c>
      <c r="F31" s="99">
        <f>Dat_01!H76</f>
        <v>18.483210526299999</v>
      </c>
      <c r="G31" s="99">
        <f>Dat_01!G76</f>
        <v>29.703684210500001</v>
      </c>
      <c r="H31" s="99">
        <f>Dat_01!E76</f>
        <v>25.667999999999999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26/08/2023</v>
      </c>
      <c r="C32" s="99">
        <f>Dat_01!B77</f>
        <v>29.984999999999999</v>
      </c>
      <c r="D32" s="99">
        <f>Dat_01!C77</f>
        <v>24.928999999999998</v>
      </c>
      <c r="E32" s="99">
        <f>Dat_01!D77</f>
        <v>19.873000000000001</v>
      </c>
      <c r="F32" s="99">
        <f>Dat_01!H77</f>
        <v>18.7402105263</v>
      </c>
      <c r="G32" s="99">
        <f>Dat_01!G77</f>
        <v>29.898157894699999</v>
      </c>
      <c r="H32" s="99">
        <f>Dat_01!E77</f>
        <v>25.062999999999999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27/08/2023</v>
      </c>
      <c r="C33" s="99">
        <f>Dat_01!B78</f>
        <v>25.783000000000001</v>
      </c>
      <c r="D33" s="99">
        <f>Dat_01!C78</f>
        <v>21.245000000000001</v>
      </c>
      <c r="E33" s="99">
        <f>Dat_01!D78</f>
        <v>16.707000000000001</v>
      </c>
      <c r="F33" s="99">
        <f>Dat_01!H78</f>
        <v>18.953631578900001</v>
      </c>
      <c r="G33" s="99">
        <f>Dat_01!G78</f>
        <v>30.279842105299998</v>
      </c>
      <c r="H33" s="99">
        <f>Dat_01!E78</f>
        <v>25.042999999999999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28/08/2023</v>
      </c>
      <c r="C34" s="99">
        <f>Dat_01!B79</f>
        <v>28.375</v>
      </c>
      <c r="D34" s="99">
        <f>Dat_01!C79</f>
        <v>22.536000000000001</v>
      </c>
      <c r="E34" s="99">
        <f>Dat_01!D79</f>
        <v>16.696999999999999</v>
      </c>
      <c r="F34" s="99">
        <f>Dat_01!H79</f>
        <v>19.063105263200001</v>
      </c>
      <c r="G34" s="99">
        <f>Dat_01!G79</f>
        <v>29.822526315800001</v>
      </c>
      <c r="H34" s="99">
        <f>Dat_01!E79</f>
        <v>26.25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29/08/2023</v>
      </c>
      <c r="C35" s="99">
        <f>Dat_01!B80</f>
        <v>28.152999999999999</v>
      </c>
      <c r="D35" s="99">
        <f>Dat_01!C80</f>
        <v>22.591000000000001</v>
      </c>
      <c r="E35" s="99">
        <f>Dat_01!D80</f>
        <v>17.03</v>
      </c>
      <c r="F35" s="99">
        <f>Dat_01!H80</f>
        <v>18.8046315789</v>
      </c>
      <c r="G35" s="99">
        <f>Dat_01!G80</f>
        <v>29.043368421099998</v>
      </c>
      <c r="H35" s="99">
        <f>Dat_01!E80</f>
        <v>26.131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30/08/2023</v>
      </c>
      <c r="C36" s="99">
        <f>Dat_01!B81</f>
        <v>27.350999999999999</v>
      </c>
      <c r="D36" s="99">
        <f>Dat_01!C81</f>
        <v>22.198</v>
      </c>
      <c r="E36" s="99">
        <f>Dat_01!D81</f>
        <v>17.045000000000002</v>
      </c>
      <c r="F36" s="99">
        <f>Dat_01!H81</f>
        <v>18.245421052600001</v>
      </c>
      <c r="G36" s="99">
        <f>Dat_01!G81</f>
        <v>28.820052631599999</v>
      </c>
      <c r="H36" s="99">
        <f>Dat_01!E81</f>
        <v>25.637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31/08/2023</v>
      </c>
      <c r="C37" s="99">
        <f>Dat_01!B82</f>
        <v>29.387</v>
      </c>
      <c r="D37" s="99">
        <f>Dat_01!C82</f>
        <v>23.257000000000001</v>
      </c>
      <c r="E37" s="99">
        <f>Dat_01!D82</f>
        <v>17.128</v>
      </c>
      <c r="F37" s="99">
        <f>Dat_01!H82</f>
        <v>17.8004736842</v>
      </c>
      <c r="G37" s="99">
        <f>Dat_01!G82</f>
        <v>28.659789473699998</v>
      </c>
      <c r="H37" s="99">
        <f>Dat_01!E82</f>
        <v>24.814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31.980483870967742</v>
      </c>
      <c r="D38" s="101">
        <f t="shared" si="0"/>
        <v>26.050032258064519</v>
      </c>
      <c r="E38" s="101">
        <f t="shared" si="0"/>
        <v>20.119451612903227</v>
      </c>
      <c r="F38" s="101">
        <f t="shared" si="0"/>
        <v>18.860538200332261</v>
      </c>
      <c r="G38" s="101">
        <f t="shared" si="0"/>
        <v>29.930809847206451</v>
      </c>
      <c r="H38" s="101">
        <f t="shared" si="0"/>
        <v>26.178290322580644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22142.162826078998</v>
      </c>
    </row>
    <row r="54" spans="1:3" ht="11.25" customHeight="1">
      <c r="A54" s="103" t="s">
        <v>86</v>
      </c>
      <c r="B54" s="98">
        <v>42978</v>
      </c>
      <c r="C54" s="104">
        <f>Dat_01!B106</f>
        <v>20488.100444894</v>
      </c>
    </row>
    <row r="55" spans="1:3" ht="11.25" customHeight="1">
      <c r="A55" s="103" t="s">
        <v>87</v>
      </c>
      <c r="B55" s="98">
        <v>43008</v>
      </c>
      <c r="C55" s="104">
        <f>Dat_01!B107</f>
        <v>18957.591012450001</v>
      </c>
    </row>
    <row r="56" spans="1:3" ht="11.25" customHeight="1">
      <c r="A56" s="103" t="s">
        <v>88</v>
      </c>
      <c r="B56" s="98">
        <v>43039</v>
      </c>
      <c r="C56" s="104">
        <f>Dat_01!B108</f>
        <v>18103.482523557999</v>
      </c>
    </row>
    <row r="57" spans="1:3" ht="11.25" customHeight="1">
      <c r="A57" s="103" t="s">
        <v>89</v>
      </c>
      <c r="B57" s="98">
        <v>43069</v>
      </c>
      <c r="C57" s="104">
        <f>Dat_01!B109</f>
        <v>18249.937992624</v>
      </c>
    </row>
    <row r="58" spans="1:3" ht="11.25" customHeight="1">
      <c r="A58" s="103" t="s">
        <v>90</v>
      </c>
      <c r="B58" s="98">
        <v>43100</v>
      </c>
      <c r="C58" s="104">
        <f>Dat_01!B110</f>
        <v>19134.921273295</v>
      </c>
    </row>
    <row r="59" spans="1:3" ht="11.25" customHeight="1">
      <c r="A59" s="103" t="s">
        <v>91</v>
      </c>
      <c r="B59" s="98">
        <v>43131</v>
      </c>
      <c r="C59" s="104">
        <f>Dat_01!B111</f>
        <v>20782.711655071998</v>
      </c>
    </row>
    <row r="60" spans="1:3" ht="11.25" customHeight="1">
      <c r="A60" s="103" t="s">
        <v>92</v>
      </c>
      <c r="B60" s="98">
        <v>43159</v>
      </c>
      <c r="C60" s="104">
        <f>Dat_01!B112</f>
        <v>19312.118540595999</v>
      </c>
    </row>
    <row r="61" spans="1:3" ht="11.25" customHeight="1">
      <c r="A61" s="103" t="s">
        <v>93</v>
      </c>
      <c r="B61" s="98">
        <v>43190</v>
      </c>
      <c r="C61" s="104">
        <f>Dat_01!B113</f>
        <v>19326.980030939001</v>
      </c>
    </row>
    <row r="62" spans="1:3" ht="11.25" customHeight="1">
      <c r="A62" s="103" t="s">
        <v>94</v>
      </c>
      <c r="B62" s="98">
        <v>43220</v>
      </c>
      <c r="C62" s="104">
        <f>Dat_01!B114</f>
        <v>17042.260466231</v>
      </c>
    </row>
    <row r="63" spans="1:3" ht="11.25" customHeight="1">
      <c r="A63" s="103" t="s">
        <v>87</v>
      </c>
      <c r="B63" s="98">
        <v>43251</v>
      </c>
      <c r="C63" s="104">
        <f>Dat_01!B115</f>
        <v>17889.654965862999</v>
      </c>
    </row>
    <row r="64" spans="1:3" ht="11.25" customHeight="1">
      <c r="A64" s="103" t="s">
        <v>94</v>
      </c>
      <c r="B64" s="98">
        <v>43281</v>
      </c>
      <c r="C64" s="104">
        <f>Dat_01!B116</f>
        <v>18480.058940952</v>
      </c>
    </row>
    <row r="65" spans="1:4" ht="11.25" customHeight="1">
      <c r="A65" s="103" t="s">
        <v>86</v>
      </c>
      <c r="B65" s="98">
        <v>43312</v>
      </c>
      <c r="C65" s="104">
        <f>Dat_01!B117</f>
        <v>21060.373076134001</v>
      </c>
    </row>
    <row r="66" spans="1:4" ht="11.25" customHeight="1">
      <c r="A66" s="103" t="s">
        <v>86</v>
      </c>
      <c r="B66" s="105">
        <v>43343</v>
      </c>
      <c r="C66" s="106">
        <f>Dat_01!B118</f>
        <v>20063.10353208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01/08/2023</v>
      </c>
      <c r="C70" s="104">
        <f>Dat_01!B129</f>
        <v>32423.735400000001</v>
      </c>
      <c r="D70" s="104">
        <f>Dat_01!D129</f>
        <v>694.6857172</v>
      </c>
    </row>
    <row r="71" spans="1:4" ht="11.25" customHeight="1">
      <c r="A71" s="92">
        <v>2</v>
      </c>
      <c r="B71" s="98" t="str">
        <f>Dat_01!A130</f>
        <v>02/08/2023</v>
      </c>
      <c r="C71" s="104">
        <f>Dat_01!B130</f>
        <v>33205.372744</v>
      </c>
      <c r="D71" s="104">
        <f>Dat_01!D130</f>
        <v>706.58162578400004</v>
      </c>
    </row>
    <row r="72" spans="1:4" ht="11.25" customHeight="1">
      <c r="A72" s="92">
        <v>3</v>
      </c>
      <c r="B72" s="98" t="str">
        <f>Dat_01!A131</f>
        <v>03/08/2023</v>
      </c>
      <c r="C72" s="104">
        <f>Dat_01!B131</f>
        <v>31402.770199999999</v>
      </c>
      <c r="D72" s="104">
        <f>Dat_01!D131</f>
        <v>683.76159155200003</v>
      </c>
    </row>
    <row r="73" spans="1:4" ht="11.25" customHeight="1">
      <c r="A73" s="92">
        <v>4</v>
      </c>
      <c r="B73" s="98" t="str">
        <f>Dat_01!A132</f>
        <v>04/08/2023</v>
      </c>
      <c r="C73" s="104">
        <f>Dat_01!B132</f>
        <v>28811.676248</v>
      </c>
      <c r="D73" s="104">
        <f>Dat_01!D132</f>
        <v>634.76486213600003</v>
      </c>
    </row>
    <row r="74" spans="1:4" ht="11.25" customHeight="1">
      <c r="A74" s="92">
        <v>5</v>
      </c>
      <c r="B74" s="98" t="str">
        <f>Dat_01!A133</f>
        <v>05/08/2023</v>
      </c>
      <c r="C74" s="104">
        <f>Dat_01!B133</f>
        <v>26930.293000000001</v>
      </c>
      <c r="D74" s="104">
        <f>Dat_01!D133</f>
        <v>565.80826872800003</v>
      </c>
    </row>
    <row r="75" spans="1:4" ht="11.25" customHeight="1">
      <c r="A75" s="92">
        <v>6</v>
      </c>
      <c r="B75" s="98" t="str">
        <f>Dat_01!A134</f>
        <v>06/08/2023</v>
      </c>
      <c r="C75" s="104">
        <f>Dat_01!B134</f>
        <v>26872.518800000002</v>
      </c>
      <c r="D75" s="104">
        <f>Dat_01!D134</f>
        <v>545.13196790400002</v>
      </c>
    </row>
    <row r="76" spans="1:4" ht="11.25" customHeight="1">
      <c r="A76" s="92">
        <v>7</v>
      </c>
      <c r="B76" s="98" t="str">
        <f>Dat_01!A135</f>
        <v>07/08/2023</v>
      </c>
      <c r="C76" s="104">
        <f>Dat_01!B135</f>
        <v>29633.164000000001</v>
      </c>
      <c r="D76" s="104">
        <f>Dat_01!D135</f>
        <v>624.03579986399996</v>
      </c>
    </row>
    <row r="77" spans="1:4" ht="11.25" customHeight="1">
      <c r="A77" s="92">
        <v>8</v>
      </c>
      <c r="B77" s="98" t="str">
        <f>Dat_01!A136</f>
        <v>08/08/2023</v>
      </c>
      <c r="C77" s="104">
        <f>Dat_01!B136</f>
        <v>30810.691200000001</v>
      </c>
      <c r="D77" s="104">
        <f>Dat_01!D136</f>
        <v>656.15363260799995</v>
      </c>
    </row>
    <row r="78" spans="1:4" ht="11.25" customHeight="1">
      <c r="A78" s="92">
        <v>9</v>
      </c>
      <c r="B78" s="98" t="str">
        <f>Dat_01!A137</f>
        <v>09/08/2023</v>
      </c>
      <c r="C78" s="104">
        <f>Dat_01!B137</f>
        <v>31744.544999999998</v>
      </c>
      <c r="D78" s="104">
        <f>Dat_01!D137</f>
        <v>675.68275327200001</v>
      </c>
    </row>
    <row r="79" spans="1:4" ht="11.25" customHeight="1">
      <c r="A79" s="92">
        <v>10</v>
      </c>
      <c r="B79" s="98" t="str">
        <f>Dat_01!A138</f>
        <v>10/08/2023</v>
      </c>
      <c r="C79" s="104">
        <f>Dat_01!B138</f>
        <v>32352.003607999999</v>
      </c>
      <c r="D79" s="104">
        <f>Dat_01!D138</f>
        <v>689.32081295199998</v>
      </c>
    </row>
    <row r="80" spans="1:4" ht="11.25" customHeight="1">
      <c r="A80" s="92">
        <v>11</v>
      </c>
      <c r="B80" s="98" t="str">
        <f>Dat_01!A139</f>
        <v>11/08/2023</v>
      </c>
      <c r="C80" s="104">
        <f>Dat_01!B139</f>
        <v>31832.4908</v>
      </c>
      <c r="D80" s="104">
        <f>Dat_01!D139</f>
        <v>679.97289660800004</v>
      </c>
    </row>
    <row r="81" spans="1:4" ht="11.25" customHeight="1">
      <c r="A81" s="92">
        <v>12</v>
      </c>
      <c r="B81" s="98" t="str">
        <f>Dat_01!A140</f>
        <v>12/08/2023</v>
      </c>
      <c r="C81" s="104">
        <f>Dat_01!B140</f>
        <v>29519.169000000002</v>
      </c>
      <c r="D81" s="104">
        <f>Dat_01!D140</f>
        <v>622.87571830399997</v>
      </c>
    </row>
    <row r="82" spans="1:4" ht="11.25" customHeight="1">
      <c r="A82" s="92">
        <v>13</v>
      </c>
      <c r="B82" s="98" t="str">
        <f>Dat_01!A141</f>
        <v>13/08/2023</v>
      </c>
      <c r="C82" s="104">
        <f>Dat_01!B141</f>
        <v>28097.250800000002</v>
      </c>
      <c r="D82" s="104">
        <f>Dat_01!D141</f>
        <v>578.74294213600001</v>
      </c>
    </row>
    <row r="83" spans="1:4" ht="11.25" customHeight="1">
      <c r="A83" s="92">
        <v>14</v>
      </c>
      <c r="B83" s="98" t="str">
        <f>Dat_01!A142</f>
        <v>14/08/2023</v>
      </c>
      <c r="C83" s="104">
        <f>Dat_01!B142</f>
        <v>29374.219000000001</v>
      </c>
      <c r="D83" s="104">
        <f>Dat_01!D142</f>
        <v>620.40594808799995</v>
      </c>
    </row>
    <row r="84" spans="1:4" ht="11.25" customHeight="1">
      <c r="A84" s="92">
        <v>15</v>
      </c>
      <c r="B84" s="98" t="str">
        <f>Dat_01!A143</f>
        <v>15/08/2023</v>
      </c>
      <c r="C84" s="104">
        <f>Dat_01!B143</f>
        <v>27979.420008000001</v>
      </c>
      <c r="D84" s="104">
        <f>Dat_01!D143</f>
        <v>577.34539588799998</v>
      </c>
    </row>
    <row r="85" spans="1:4" ht="11.25" customHeight="1">
      <c r="A85" s="92">
        <v>16</v>
      </c>
      <c r="B85" s="98" t="str">
        <f>Dat_01!A144</f>
        <v>16/08/2023</v>
      </c>
      <c r="C85" s="104">
        <f>Dat_01!B144</f>
        <v>30331.239399999999</v>
      </c>
      <c r="D85" s="104">
        <f>Dat_01!D144</f>
        <v>638.81933602399999</v>
      </c>
    </row>
    <row r="86" spans="1:4" ht="11.25" customHeight="1">
      <c r="A86" s="92">
        <v>17</v>
      </c>
      <c r="B86" s="98" t="str">
        <f>Dat_01!A145</f>
        <v>17/08/2023</v>
      </c>
      <c r="C86" s="104">
        <f>Dat_01!B145</f>
        <v>30522.831999999999</v>
      </c>
      <c r="D86" s="104">
        <f>Dat_01!D145</f>
        <v>646.46263704</v>
      </c>
    </row>
    <row r="87" spans="1:4" ht="11.25" customHeight="1">
      <c r="A87" s="92">
        <v>18</v>
      </c>
      <c r="B87" s="98" t="str">
        <f>Dat_01!A146</f>
        <v>18/08/2023</v>
      </c>
      <c r="C87" s="104">
        <f>Dat_01!B146</f>
        <v>30475.0838</v>
      </c>
      <c r="D87" s="104">
        <f>Dat_01!D146</f>
        <v>648.540182792</v>
      </c>
    </row>
    <row r="88" spans="1:4" ht="11.25" customHeight="1">
      <c r="A88" s="92">
        <v>19</v>
      </c>
      <c r="B88" s="98" t="str">
        <f>Dat_01!A147</f>
        <v>19/08/2023</v>
      </c>
      <c r="C88" s="104">
        <f>Dat_01!B147</f>
        <v>29420.088</v>
      </c>
      <c r="D88" s="104">
        <f>Dat_01!D147</f>
        <v>612.68568503200004</v>
      </c>
    </row>
    <row r="89" spans="1:4" ht="11.25" customHeight="1">
      <c r="A89" s="92">
        <v>20</v>
      </c>
      <c r="B89" s="98" t="str">
        <f>Dat_01!A148</f>
        <v>20/08/2023</v>
      </c>
      <c r="C89" s="104">
        <f>Dat_01!B148</f>
        <v>29724.213</v>
      </c>
      <c r="D89" s="104">
        <f>Dat_01!D148</f>
        <v>595.45732039999996</v>
      </c>
    </row>
    <row r="90" spans="1:4" ht="11.25" customHeight="1">
      <c r="A90" s="92">
        <v>21</v>
      </c>
      <c r="B90" s="98" t="str">
        <f>Dat_01!A149</f>
        <v>21/08/2023</v>
      </c>
      <c r="C90" s="104">
        <f>Dat_01!B149</f>
        <v>34275.708400000003</v>
      </c>
      <c r="D90" s="104">
        <f>Dat_01!D149</f>
        <v>708.97780361599996</v>
      </c>
    </row>
    <row r="91" spans="1:4" ht="11.25" customHeight="1">
      <c r="A91" s="92">
        <v>22</v>
      </c>
      <c r="B91" s="98" t="str">
        <f>Dat_01!A150</f>
        <v>22/08/2023</v>
      </c>
      <c r="C91" s="104">
        <f>Dat_01!B150</f>
        <v>34675.829544</v>
      </c>
      <c r="D91" s="104">
        <f>Dat_01!D150</f>
        <v>730.11721392000004</v>
      </c>
    </row>
    <row r="92" spans="1:4" ht="11.25" customHeight="1">
      <c r="A92" s="92">
        <v>23</v>
      </c>
      <c r="B92" s="98" t="str">
        <f>Dat_01!A151</f>
        <v>23/08/2023</v>
      </c>
      <c r="C92" s="104">
        <f>Dat_01!B151</f>
        <v>35316.989200000004</v>
      </c>
      <c r="D92" s="104">
        <f>Dat_01!D151</f>
        <v>741.81079231199999</v>
      </c>
    </row>
    <row r="93" spans="1:4" ht="11.25" customHeight="1">
      <c r="A93" s="92">
        <v>24</v>
      </c>
      <c r="B93" s="98" t="str">
        <f>Dat_01!A152</f>
        <v>24/08/2023</v>
      </c>
      <c r="C93" s="104">
        <f>Dat_01!B152</f>
        <v>35177.765127999999</v>
      </c>
      <c r="D93" s="104">
        <f>Dat_01!D152</f>
        <v>743.71596582400002</v>
      </c>
    </row>
    <row r="94" spans="1:4" ht="11.25" customHeight="1">
      <c r="A94" s="92">
        <v>25</v>
      </c>
      <c r="B94" s="98" t="str">
        <f>Dat_01!A153</f>
        <v>25/08/2023</v>
      </c>
      <c r="C94" s="104">
        <f>Dat_01!B153</f>
        <v>34632.593000000001</v>
      </c>
      <c r="D94" s="104">
        <f>Dat_01!D153</f>
        <v>733.89550247199998</v>
      </c>
    </row>
    <row r="95" spans="1:4" ht="11.25" customHeight="1">
      <c r="A95" s="92">
        <v>26</v>
      </c>
      <c r="B95" s="98" t="str">
        <f>Dat_01!A154</f>
        <v>26/08/2023</v>
      </c>
      <c r="C95" s="104">
        <f>Dat_01!B154</f>
        <v>29768.240000000002</v>
      </c>
      <c r="D95" s="104">
        <f>Dat_01!D154</f>
        <v>644.58342288799997</v>
      </c>
    </row>
    <row r="96" spans="1:4" ht="11.25" customHeight="1">
      <c r="A96" s="92">
        <v>27</v>
      </c>
      <c r="B96" s="98" t="str">
        <f>Dat_01!A155</f>
        <v>27/08/2023</v>
      </c>
      <c r="C96" s="104">
        <f>Dat_01!B155</f>
        <v>25703.394695999999</v>
      </c>
      <c r="D96" s="104">
        <f>Dat_01!D155</f>
        <v>537.29366015200003</v>
      </c>
    </row>
    <row r="97" spans="1:9" ht="11.25" customHeight="1">
      <c r="A97" s="92">
        <v>28</v>
      </c>
      <c r="B97" s="98" t="str">
        <f>Dat_01!A156</f>
        <v>28/08/2023</v>
      </c>
      <c r="C97" s="104">
        <f>Dat_01!B156</f>
        <v>29924.063399999999</v>
      </c>
      <c r="D97" s="104">
        <f>Dat_01!D156</f>
        <v>613.28047400800006</v>
      </c>
    </row>
    <row r="98" spans="1:9" ht="11.25" customHeight="1">
      <c r="A98" s="92">
        <v>29</v>
      </c>
      <c r="B98" s="98" t="str">
        <f>Dat_01!A157</f>
        <v>29/08/2023</v>
      </c>
      <c r="C98" s="104">
        <f>Dat_01!B157</f>
        <v>30048.5834</v>
      </c>
      <c r="D98" s="104">
        <f>Dat_01!D157</f>
        <v>630.93139856000005</v>
      </c>
    </row>
    <row r="99" spans="1:9" ht="11.25" customHeight="1">
      <c r="A99" s="92">
        <v>30</v>
      </c>
      <c r="B99" s="98" t="str">
        <f>Dat_01!A158</f>
        <v>30/08/2023</v>
      </c>
      <c r="C99" s="104">
        <f>Dat_01!B158</f>
        <v>29982.493999999999</v>
      </c>
      <c r="D99" s="104">
        <f>Dat_01!D158</f>
        <v>638.86941529600006</v>
      </c>
    </row>
    <row r="100" spans="1:9" ht="11.25" customHeight="1">
      <c r="A100" s="92">
        <v>31</v>
      </c>
      <c r="B100" s="98" t="str">
        <f>Dat_01!A159</f>
        <v>31/08/2023</v>
      </c>
      <c r="C100" s="104">
        <f>Dat_01!B159</f>
        <v>30557.3478</v>
      </c>
      <c r="D100" s="104">
        <f>Dat_01!D159</f>
        <v>642.39278872</v>
      </c>
    </row>
    <row r="101" spans="1:9" ht="11.25" customHeight="1">
      <c r="A101" s="92"/>
      <c r="B101" s="100" t="s">
        <v>96</v>
      </c>
      <c r="C101" s="107">
        <f>MAX(C70:C100)</f>
        <v>35316.989200000004</v>
      </c>
      <c r="D101" s="107">
        <f>MAX(D70:D100)</f>
        <v>743.71596582400002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37278</v>
      </c>
      <c r="D108" s="110">
        <f>Dat_01!B174</f>
        <v>39101</v>
      </c>
      <c r="E108" s="110"/>
      <c r="F108" s="111" t="str">
        <f>Dat_01!D186</f>
        <v>19 julio (14:27 h)</v>
      </c>
      <c r="G108" s="111" t="str">
        <f>Dat_01!E186</f>
        <v>24 enero (20:43 h)</v>
      </c>
    </row>
    <row r="109" spans="1:9" ht="11.25" customHeight="1">
      <c r="B109" s="112" t="str">
        <f>Dat_01!A187</f>
        <v>ago-23</v>
      </c>
      <c r="C109" s="113">
        <f>Dat_01!B166</f>
        <v>35853</v>
      </c>
      <c r="D109" s="113"/>
      <c r="E109" s="113"/>
      <c r="F109" s="114" t="str">
        <f>Dat_01!D187</f>
        <v>24 agosto (21:24 h)</v>
      </c>
      <c r="G109" s="114" t="str">
        <f>Dat_01!E187</f>
        <v/>
      </c>
      <c r="H109" s="128">
        <f>Dat_01!D166</f>
        <v>36435</v>
      </c>
      <c r="I109" s="130">
        <f>(C109/H109-1)*100</f>
        <v>-1.5973651708522052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8" t="str">
        <f>Dat_01!A33</f>
        <v>Agosto 2022</v>
      </c>
      <c r="C113" s="99">
        <f>Dat_01!C33*100</f>
        <v>-0.83499999999999996</v>
      </c>
      <c r="D113" s="99">
        <f>Dat_01!D33*100</f>
        <v>0.438</v>
      </c>
      <c r="E113" s="99">
        <f>Dat_01!E33*100</f>
        <v>2.2200000000000002</v>
      </c>
      <c r="F113" s="99">
        <f>Dat_01!F33*100</f>
        <v>-3.4930000000000003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98" t="str">
        <f>Dat_01!A34</f>
        <v>Septiembre 2022</v>
      </c>
      <c r="C114" s="99">
        <f>Dat_01!C34*100</f>
        <v>-3.6189999999999998</v>
      </c>
      <c r="D114" s="99">
        <f>Dat_01!D34*100</f>
        <v>-3.4999999999999996E-2</v>
      </c>
      <c r="E114" s="99">
        <f>Dat_01!E34*100</f>
        <v>0.95899999999999996</v>
      </c>
      <c r="F114" s="99">
        <f>Dat_01!F34*100</f>
        <v>-4.5430000000000001</v>
      </c>
    </row>
    <row r="115" spans="1:6" ht="11.25" customHeight="1">
      <c r="A115" s="103" t="str">
        <f t="shared" si="1"/>
        <v>O</v>
      </c>
      <c r="B115" s="98" t="str">
        <f>Dat_01!A35</f>
        <v>Octubre 2022</v>
      </c>
      <c r="C115" s="99">
        <f>Dat_01!C35*100</f>
        <v>-4.6459999999999999</v>
      </c>
      <c r="D115" s="99">
        <f>Dat_01!D35*100</f>
        <v>0.27399999999999997</v>
      </c>
      <c r="E115" s="99">
        <f>Dat_01!E35*100</f>
        <v>1.423</v>
      </c>
      <c r="F115" s="99">
        <f>Dat_01!F35*100</f>
        <v>-6.343</v>
      </c>
    </row>
    <row r="116" spans="1:6" ht="11.25" customHeight="1">
      <c r="A116" s="103" t="str">
        <f t="shared" si="1"/>
        <v>N</v>
      </c>
      <c r="B116" s="98" t="str">
        <f>Dat_01!A36</f>
        <v>Noviembre 2022</v>
      </c>
      <c r="C116" s="99">
        <f>Dat_01!C36*100</f>
        <v>-10.052</v>
      </c>
      <c r="D116" s="99">
        <f>Dat_01!D36*100</f>
        <v>0.21199999999999999</v>
      </c>
      <c r="E116" s="99">
        <f>Dat_01!E36*100</f>
        <v>-2.5710000000000002</v>
      </c>
      <c r="F116" s="99">
        <f>Dat_01!F36*100</f>
        <v>-7.6929999999999996</v>
      </c>
    </row>
    <row r="117" spans="1:6" ht="11.25" customHeight="1">
      <c r="A117" s="103" t="str">
        <f t="shared" si="1"/>
        <v>D</v>
      </c>
      <c r="B117" s="98" t="str">
        <f>Dat_01!A37</f>
        <v>Diciembre 2022</v>
      </c>
      <c r="C117" s="99">
        <f>Dat_01!C37*100</f>
        <v>-8.1850000000000005</v>
      </c>
      <c r="D117" s="99">
        <f>Dat_01!D37*100</f>
        <v>0.29699999999999999</v>
      </c>
      <c r="E117" s="99">
        <f>Dat_01!E37*100</f>
        <v>-0.77300000000000002</v>
      </c>
      <c r="F117" s="99">
        <f>Dat_01!F37*100</f>
        <v>-7.7090000000000005</v>
      </c>
    </row>
    <row r="118" spans="1:6" ht="11.25" customHeight="1">
      <c r="A118" s="103" t="str">
        <f t="shared" si="1"/>
        <v>E</v>
      </c>
      <c r="B118" s="98" t="str">
        <f>Dat_01!A38</f>
        <v>Enero 2023</v>
      </c>
      <c r="C118" s="99">
        <f>Dat_01!C38*100</f>
        <v>-3.4060000000000001</v>
      </c>
      <c r="D118" s="99">
        <f>Dat_01!D38*100</f>
        <v>0.73199999999999998</v>
      </c>
      <c r="E118" s="99">
        <f>Dat_01!E38*100</f>
        <v>0.44600000000000006</v>
      </c>
      <c r="F118" s="99">
        <f>Dat_01!F38*100</f>
        <v>-4.5839999999999996</v>
      </c>
    </row>
    <row r="119" spans="1:6" ht="11.25" customHeight="1">
      <c r="A119" s="103" t="str">
        <f t="shared" si="1"/>
        <v>F</v>
      </c>
      <c r="B119" s="98" t="str">
        <f>Dat_01!A39</f>
        <v>Febrero 2023</v>
      </c>
      <c r="C119" s="99">
        <f>Dat_01!C39*100</f>
        <v>1.1679999999999999</v>
      </c>
      <c r="D119" s="99">
        <f>Dat_01!D39*100</f>
        <v>-1.4999999999999999E-2</v>
      </c>
      <c r="E119" s="99">
        <f>Dat_01!E39*100</f>
        <v>2.3849999999999998</v>
      </c>
      <c r="F119" s="99">
        <f>Dat_01!F39*100</f>
        <v>-1.202</v>
      </c>
    </row>
    <row r="120" spans="1:6" ht="11.25" customHeight="1">
      <c r="A120" s="103" t="str">
        <f t="shared" si="1"/>
        <v>M</v>
      </c>
      <c r="B120" s="98" t="str">
        <f>Dat_01!A40</f>
        <v>Marzo 2023</v>
      </c>
      <c r="C120" s="99">
        <f>Dat_01!C40*100</f>
        <v>-4.7290000000000001</v>
      </c>
      <c r="D120" s="99">
        <f>Dat_01!D40*100</f>
        <v>-6.4000000000000001E-2</v>
      </c>
      <c r="E120" s="99">
        <f>Dat_01!E40*100</f>
        <v>-2.153</v>
      </c>
      <c r="F120" s="99">
        <f>Dat_01!F40*100</f>
        <v>-2.512</v>
      </c>
    </row>
    <row r="121" spans="1:6" ht="11.25" customHeight="1">
      <c r="A121" s="103" t="str">
        <f t="shared" si="1"/>
        <v>A</v>
      </c>
      <c r="B121" s="98" t="str">
        <f>Dat_01!A41</f>
        <v>Abril 2023</v>
      </c>
      <c r="C121" s="99">
        <f>Dat_01!C41*100</f>
        <v>-7.6070000000000002</v>
      </c>
      <c r="D121" s="99">
        <f>Dat_01!D41*100</f>
        <v>-0.65500000000000003</v>
      </c>
      <c r="E121" s="99">
        <f>Dat_01!E41*100</f>
        <v>-1.385</v>
      </c>
      <c r="F121" s="99">
        <f>Dat_01!F41*100</f>
        <v>-5.5670000000000002</v>
      </c>
    </row>
    <row r="122" spans="1:6" ht="11.25" customHeight="1">
      <c r="A122" s="103" t="str">
        <f t="shared" si="1"/>
        <v>M</v>
      </c>
      <c r="B122" s="98" t="str">
        <f>Dat_01!A42</f>
        <v>Mayo 2023</v>
      </c>
      <c r="C122" s="99">
        <f>Dat_01!C42*100</f>
        <v>-6.3040000000000003</v>
      </c>
      <c r="D122" s="99">
        <f>Dat_01!D42*100</f>
        <v>0.104</v>
      </c>
      <c r="E122" s="99">
        <f>Dat_01!E42*100</f>
        <v>-1.9290000000000003</v>
      </c>
      <c r="F122" s="99">
        <f>Dat_01!F42*100</f>
        <v>-4.4790000000000001</v>
      </c>
    </row>
    <row r="123" spans="1:6" ht="11.25" customHeight="1">
      <c r="A123" s="103" t="str">
        <f t="shared" si="1"/>
        <v>J</v>
      </c>
      <c r="B123" s="98" t="str">
        <f>Dat_01!A43</f>
        <v>Junio 2023</v>
      </c>
      <c r="C123" s="99">
        <f>Dat_01!C43*100</f>
        <v>-7.7149999999999999</v>
      </c>
      <c r="D123" s="99">
        <f>Dat_01!D43*100</f>
        <v>0.372</v>
      </c>
      <c r="E123" s="99">
        <f>Dat_01!E43*100</f>
        <v>-1.149</v>
      </c>
      <c r="F123" s="99">
        <f>Dat_01!F43*100</f>
        <v>-6.9379999999999997</v>
      </c>
    </row>
    <row r="124" spans="1:6" ht="11.25" customHeight="1">
      <c r="A124" s="103" t="str">
        <f t="shared" si="1"/>
        <v>J</v>
      </c>
      <c r="B124" s="98" t="str">
        <f>Dat_01!A44</f>
        <v>Julio 2023</v>
      </c>
      <c r="C124" s="99">
        <f>Dat_01!C44*100</f>
        <v>-4.8680000000000003</v>
      </c>
      <c r="D124" s="99">
        <f>Dat_01!D44*100</f>
        <v>-0.125</v>
      </c>
      <c r="E124" s="99">
        <f>Dat_01!E44*100</f>
        <v>-2.36</v>
      </c>
      <c r="F124" s="99">
        <f>Dat_01!F44*100</f>
        <v>-2.383</v>
      </c>
    </row>
    <row r="125" spans="1:6" ht="11.25" customHeight="1">
      <c r="A125" s="103" t="str">
        <f t="shared" si="1"/>
        <v>A</v>
      </c>
      <c r="B125" s="105" t="str">
        <f>Dat_01!A45</f>
        <v>Agosto 2023</v>
      </c>
      <c r="C125" s="116">
        <f>Dat_01!C45*100</f>
        <v>-2.0569999999999999</v>
      </c>
      <c r="D125" s="116">
        <f>Dat_01!D45*100</f>
        <v>-2.9000000000000001E-2</v>
      </c>
      <c r="E125" s="116">
        <f>Dat_01!E45*100</f>
        <v>4.2999999999999997E-2</v>
      </c>
      <c r="F125" s="116">
        <f>Dat_01!F45*100</f>
        <v>-2.0709999999999997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I155" sqref="I155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164</v>
      </c>
      <c r="B2" s="53" t="s">
        <v>165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51" t="s">
        <v>52</v>
      </c>
      <c r="B4" s="141" t="s">
        <v>164</v>
      </c>
      <c r="C4" s="142"/>
      <c r="D4" s="142"/>
      <c r="E4" s="142"/>
      <c r="F4" s="142"/>
      <c r="G4" s="142"/>
      <c r="H4" s="142"/>
      <c r="I4" s="142"/>
      <c r="J4" s="142"/>
    </row>
    <row r="5" spans="1:10">
      <c r="A5" s="51" t="s">
        <v>53</v>
      </c>
      <c r="B5" s="143" t="s">
        <v>45</v>
      </c>
      <c r="C5" s="144"/>
      <c r="D5" s="144"/>
      <c r="E5" s="144"/>
      <c r="F5" s="144"/>
      <c r="G5" s="144"/>
      <c r="H5" s="144"/>
      <c r="I5" s="144"/>
      <c r="J5" s="144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961319.91798799997</v>
      </c>
      <c r="C8" s="85">
        <v>971882.84521399997</v>
      </c>
      <c r="D8" s="131">
        <v>-1.08685191E-2</v>
      </c>
      <c r="E8" s="85">
        <v>15442522.808542</v>
      </c>
      <c r="F8" s="85">
        <v>11970566.385005999</v>
      </c>
      <c r="G8" s="131">
        <v>0.29004111519999998</v>
      </c>
      <c r="H8" s="85">
        <v>21375532.942099001</v>
      </c>
      <c r="I8" s="85">
        <v>18125783.274082001</v>
      </c>
      <c r="J8" s="131">
        <v>0.17928878540000001</v>
      </c>
    </row>
    <row r="9" spans="1:10">
      <c r="A9" s="53" t="s">
        <v>32</v>
      </c>
      <c r="B9" s="85">
        <v>417216.05209200003</v>
      </c>
      <c r="C9" s="85">
        <v>339437.28641599999</v>
      </c>
      <c r="D9" s="131">
        <v>0.2291403119</v>
      </c>
      <c r="E9" s="85">
        <v>3460749.7246579998</v>
      </c>
      <c r="F9" s="85">
        <v>2238711.7840120001</v>
      </c>
      <c r="G9" s="131">
        <v>0.54586657800000005</v>
      </c>
      <c r="H9" s="85">
        <v>4998213.821525</v>
      </c>
      <c r="I9" s="85">
        <v>3061737.6942520002</v>
      </c>
      <c r="J9" s="131">
        <v>0.63247616900000003</v>
      </c>
    </row>
    <row r="10" spans="1:10">
      <c r="A10" s="53" t="s">
        <v>33</v>
      </c>
      <c r="B10" s="85">
        <v>5008274.5470000003</v>
      </c>
      <c r="C10" s="85">
        <v>5122046.93</v>
      </c>
      <c r="D10" s="131">
        <v>-2.2212288300000001E-2</v>
      </c>
      <c r="E10" s="85">
        <v>37236167.089000002</v>
      </c>
      <c r="F10" s="85">
        <v>37722116.914999999</v>
      </c>
      <c r="G10" s="131">
        <v>-1.2882358300000001E-2</v>
      </c>
      <c r="H10" s="85">
        <v>55497661.052000001</v>
      </c>
      <c r="I10" s="85">
        <v>54846187.851999998</v>
      </c>
      <c r="J10" s="131">
        <v>1.1878185600000001E-2</v>
      </c>
    </row>
    <row r="11" spans="1:10">
      <c r="A11" s="53" t="s">
        <v>34</v>
      </c>
      <c r="B11" s="85">
        <v>405984.07799999998</v>
      </c>
      <c r="C11" s="85">
        <v>814327.21900000004</v>
      </c>
      <c r="D11" s="131">
        <v>-0.5014484736</v>
      </c>
      <c r="E11" s="85">
        <v>2612790.2719999999</v>
      </c>
      <c r="F11" s="85">
        <v>5655755.2790000001</v>
      </c>
      <c r="G11" s="131">
        <v>-0.53802982219999995</v>
      </c>
      <c r="H11" s="85">
        <v>4643436.3210000005</v>
      </c>
      <c r="I11" s="85">
        <v>7958955.8449999997</v>
      </c>
      <c r="J11" s="131">
        <v>-0.41657719789999997</v>
      </c>
    </row>
    <row r="12" spans="1:10">
      <c r="A12" s="53" t="s">
        <v>35</v>
      </c>
      <c r="B12" s="85">
        <v>-1E-3</v>
      </c>
      <c r="C12" s="85">
        <v>0</v>
      </c>
      <c r="D12" s="131">
        <v>0</v>
      </c>
      <c r="E12" s="85">
        <v>-1E-3</v>
      </c>
      <c r="F12" s="85">
        <v>0</v>
      </c>
      <c r="G12" s="131">
        <v>0</v>
      </c>
      <c r="H12" s="85">
        <v>-1E-3</v>
      </c>
      <c r="I12" s="85">
        <v>0</v>
      </c>
      <c r="J12" s="131">
        <v>0</v>
      </c>
    </row>
    <row r="13" spans="1:10">
      <c r="A13" s="53" t="s">
        <v>36</v>
      </c>
      <c r="B13" s="85">
        <v>4368132.9850000003</v>
      </c>
      <c r="C13" s="85">
        <v>7355856.7110000001</v>
      </c>
      <c r="D13" s="131">
        <v>-0.40616937539999998</v>
      </c>
      <c r="E13" s="85">
        <v>26635750.383000001</v>
      </c>
      <c r="F13" s="85">
        <v>39157366.077</v>
      </c>
      <c r="G13" s="131">
        <v>-0.31977676100000002</v>
      </c>
      <c r="H13" s="85">
        <v>48040193.082000002</v>
      </c>
      <c r="I13" s="85">
        <v>57459402.239</v>
      </c>
      <c r="J13" s="131">
        <v>-0.1639280743</v>
      </c>
    </row>
    <row r="14" spans="1:10">
      <c r="A14" s="53" t="s">
        <v>37</v>
      </c>
      <c r="B14" s="85">
        <v>4083610.071</v>
      </c>
      <c r="C14" s="85">
        <v>4075910.9279999998</v>
      </c>
      <c r="D14" s="131">
        <v>1.8889379999999999E-3</v>
      </c>
      <c r="E14" s="85">
        <v>39367157.865000002</v>
      </c>
      <c r="F14" s="85">
        <v>38614316.658</v>
      </c>
      <c r="G14" s="131">
        <v>1.9496427E-2</v>
      </c>
      <c r="H14" s="85">
        <v>60572530.343999997</v>
      </c>
      <c r="I14" s="85">
        <v>59124819.586999997</v>
      </c>
      <c r="J14" s="131">
        <v>2.44856689E-2</v>
      </c>
    </row>
    <row r="15" spans="1:10">
      <c r="A15" s="53" t="s">
        <v>38</v>
      </c>
      <c r="B15" s="85">
        <v>4371331.0779999997</v>
      </c>
      <c r="C15" s="85">
        <v>3181756.0639999998</v>
      </c>
      <c r="D15" s="131">
        <v>0.37387373200000001</v>
      </c>
      <c r="E15" s="85">
        <v>26915487.91</v>
      </c>
      <c r="F15" s="85">
        <v>20105204.559</v>
      </c>
      <c r="G15" s="131">
        <v>0.33873235810000002</v>
      </c>
      <c r="H15" s="85">
        <v>34129178.339000002</v>
      </c>
      <c r="I15" s="85">
        <v>26052808.796</v>
      </c>
      <c r="J15" s="131">
        <v>0.30999995460000002</v>
      </c>
    </row>
    <row r="16" spans="1:10">
      <c r="A16" s="53" t="s">
        <v>39</v>
      </c>
      <c r="B16" s="85">
        <v>719724.24199999997</v>
      </c>
      <c r="C16" s="85">
        <v>619958.99</v>
      </c>
      <c r="D16" s="131">
        <v>0.160922341</v>
      </c>
      <c r="E16" s="85">
        <v>3864405.15</v>
      </c>
      <c r="F16" s="85">
        <v>3355177.1349999998</v>
      </c>
      <c r="G16" s="131">
        <v>0.15177380939999999</v>
      </c>
      <c r="H16" s="85">
        <v>4632420.8430000003</v>
      </c>
      <c r="I16" s="85">
        <v>4407186.9330000002</v>
      </c>
      <c r="J16" s="131">
        <v>5.1106048699999997E-2</v>
      </c>
    </row>
    <row r="17" spans="1:74">
      <c r="A17" s="53" t="s">
        <v>40</v>
      </c>
      <c r="B17" s="85">
        <v>339363.45</v>
      </c>
      <c r="C17" s="85">
        <v>382684.28</v>
      </c>
      <c r="D17" s="131">
        <v>-0.1132025334</v>
      </c>
      <c r="E17" s="85">
        <v>2540555.2710000002</v>
      </c>
      <c r="F17" s="85">
        <v>3256476.1379999998</v>
      </c>
      <c r="G17" s="131">
        <v>-0.21984526730000001</v>
      </c>
      <c r="H17" s="85">
        <v>3930292.4739999999</v>
      </c>
      <c r="I17" s="85">
        <v>4953056.2280000001</v>
      </c>
      <c r="J17" s="131">
        <v>-0.20649144829999999</v>
      </c>
    </row>
    <row r="18" spans="1:74">
      <c r="A18" s="53" t="s">
        <v>41</v>
      </c>
      <c r="B18" s="85">
        <v>1288547.236</v>
      </c>
      <c r="C18" s="85">
        <v>776195.27300000004</v>
      </c>
      <c r="D18" s="131">
        <v>0.66008127179999998</v>
      </c>
      <c r="E18" s="85">
        <v>12364893.501</v>
      </c>
      <c r="F18" s="85">
        <v>13348406.301000001</v>
      </c>
      <c r="G18" s="131">
        <v>-7.3680166599999999E-2</v>
      </c>
      <c r="H18" s="85">
        <v>16744341.489</v>
      </c>
      <c r="I18" s="85">
        <v>21998060.653999999</v>
      </c>
      <c r="J18" s="131">
        <v>-0.23882646960000001</v>
      </c>
    </row>
    <row r="19" spans="1:74">
      <c r="A19" s="53" t="s">
        <v>43</v>
      </c>
      <c r="B19" s="85">
        <v>62092.929499999998</v>
      </c>
      <c r="C19" s="85">
        <v>51306.201000000001</v>
      </c>
      <c r="D19" s="131">
        <v>0.21024219860000001</v>
      </c>
      <c r="E19" s="85">
        <v>461316.43150000001</v>
      </c>
      <c r="F19" s="85">
        <v>513668.75150000001</v>
      </c>
      <c r="G19" s="131">
        <v>-0.1019184442</v>
      </c>
      <c r="H19" s="85">
        <v>686446.68850000005</v>
      </c>
      <c r="I19" s="85">
        <v>769855.46149999998</v>
      </c>
      <c r="J19" s="131">
        <v>-0.1083434192</v>
      </c>
    </row>
    <row r="20" spans="1:74">
      <c r="A20" s="53" t="s">
        <v>42</v>
      </c>
      <c r="B20" s="85">
        <v>104282.9185</v>
      </c>
      <c r="C20" s="85">
        <v>150615.26699999999</v>
      </c>
      <c r="D20" s="131">
        <v>-0.30762053160000002</v>
      </c>
      <c r="E20" s="85">
        <v>775264.20750000002</v>
      </c>
      <c r="F20" s="85">
        <v>1251050.7205000001</v>
      </c>
      <c r="G20" s="131">
        <v>-0.3803095312</v>
      </c>
      <c r="H20" s="85">
        <v>1285265.8574999999</v>
      </c>
      <c r="I20" s="85">
        <v>1935744.2365000001</v>
      </c>
      <c r="J20" s="131">
        <v>-0.33603529160000001</v>
      </c>
    </row>
    <row r="21" spans="1:74">
      <c r="A21" s="66" t="s">
        <v>72</v>
      </c>
      <c r="B21" s="86">
        <v>22129879.504080001</v>
      </c>
      <c r="C21" s="86">
        <v>23841977.994630001</v>
      </c>
      <c r="D21" s="67">
        <v>-7.1810253800000001E-2</v>
      </c>
      <c r="E21" s="86">
        <v>171677060.61219999</v>
      </c>
      <c r="F21" s="86">
        <v>177188816.70301801</v>
      </c>
      <c r="G21" s="67">
        <v>-3.11066815E-2</v>
      </c>
      <c r="H21" s="86">
        <v>256535513.25262401</v>
      </c>
      <c r="I21" s="86">
        <v>260693598.80033401</v>
      </c>
      <c r="J21" s="67">
        <v>-1.59500869E-2</v>
      </c>
    </row>
    <row r="22" spans="1:74">
      <c r="A22" s="53" t="s">
        <v>73</v>
      </c>
      <c r="B22" s="85">
        <v>-647383.61100000003</v>
      </c>
      <c r="C22" s="85">
        <v>-478121.04373600002</v>
      </c>
      <c r="D22" s="131">
        <v>0.35401614190000003</v>
      </c>
      <c r="E22" s="85">
        <v>-5423790.3823330002</v>
      </c>
      <c r="F22" s="85">
        <v>-3643853.26523</v>
      </c>
      <c r="G22" s="131">
        <v>0.48847661730000003</v>
      </c>
      <c r="H22" s="85">
        <v>-7875253.0938299997</v>
      </c>
      <c r="I22" s="85">
        <v>-4970001.3108820003</v>
      </c>
      <c r="J22" s="131">
        <v>0.58455754859999998</v>
      </c>
    </row>
    <row r="23" spans="1:74">
      <c r="A23" s="53" t="s">
        <v>44</v>
      </c>
      <c r="B23" s="85">
        <v>-175009.291</v>
      </c>
      <c r="C23" s="85">
        <v>-77653.035999999993</v>
      </c>
      <c r="D23" s="131">
        <v>1.2537340458999999</v>
      </c>
      <c r="E23" s="85">
        <v>-980581.78</v>
      </c>
      <c r="F23" s="85">
        <v>-334950.47499999998</v>
      </c>
      <c r="G23" s="131">
        <v>1.9275425867</v>
      </c>
      <c r="H23" s="85">
        <v>-1248365.0090000001</v>
      </c>
      <c r="I23" s="85">
        <v>-471491.93800000002</v>
      </c>
      <c r="J23" s="131">
        <v>1.6476911022</v>
      </c>
    </row>
    <row r="24" spans="1:74">
      <c r="A24" s="53" t="s">
        <v>74</v>
      </c>
      <c r="B24" s="85">
        <v>-1244383.07</v>
      </c>
      <c r="C24" s="85">
        <v>-2798103.47</v>
      </c>
      <c r="D24" s="131">
        <v>-0.55527624929999997</v>
      </c>
      <c r="E24" s="85">
        <v>-11315427.242000001</v>
      </c>
      <c r="F24" s="85">
        <v>-12108415.602</v>
      </c>
      <c r="G24" s="131">
        <v>-6.5490679100000004E-2</v>
      </c>
      <c r="H24" s="85">
        <v>-19008701.140000001</v>
      </c>
      <c r="I24" s="85">
        <v>-14364885.6</v>
      </c>
      <c r="J24" s="131">
        <v>0.32327549760000002</v>
      </c>
    </row>
    <row r="25" spans="1:74">
      <c r="A25" s="66" t="s">
        <v>75</v>
      </c>
      <c r="B25" s="86">
        <v>20063103.532079998</v>
      </c>
      <c r="C25" s="86">
        <v>20488100.444894001</v>
      </c>
      <c r="D25" s="67">
        <v>-2.0743597700000001E-2</v>
      </c>
      <c r="E25" s="86">
        <v>153957261.207867</v>
      </c>
      <c r="F25" s="86">
        <v>161101597.36078799</v>
      </c>
      <c r="G25" s="67">
        <v>-4.43467741E-2</v>
      </c>
      <c r="H25" s="86">
        <v>228403194.009794</v>
      </c>
      <c r="I25" s="86">
        <v>240887219.95145199</v>
      </c>
      <c r="J25" s="67">
        <v>-5.182519E-2</v>
      </c>
    </row>
    <row r="26" spans="1:74">
      <c r="A26" s="53" t="s">
        <v>147</v>
      </c>
      <c r="B26" s="85">
        <v>3509.23</v>
      </c>
      <c r="C26" s="85">
        <v>0</v>
      </c>
      <c r="D26" s="131">
        <v>0</v>
      </c>
      <c r="E26" s="85">
        <v>23059.196</v>
      </c>
      <c r="F26" s="85">
        <v>0</v>
      </c>
      <c r="G26" s="131">
        <v>0</v>
      </c>
      <c r="H26" s="85">
        <v>23364.924999999999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6" t="s">
        <v>45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136</v>
      </c>
      <c r="B33" s="123" t="s">
        <v>138</v>
      </c>
      <c r="C33" s="127">
        <v>-8.3499999999999998E-3</v>
      </c>
      <c r="D33" s="127">
        <v>4.3800000000000002E-3</v>
      </c>
      <c r="E33" s="127">
        <v>2.2200000000000001E-2</v>
      </c>
      <c r="F33" s="127">
        <v>-3.4930000000000003E-2</v>
      </c>
      <c r="G33" s="127">
        <v>-1.0189999999999999E-2</v>
      </c>
      <c r="H33" s="127">
        <v>1.0499999999999999E-3</v>
      </c>
      <c r="I33" s="127">
        <v>1.323E-2</v>
      </c>
      <c r="J33" s="127">
        <v>-2.4469999999999999E-2</v>
      </c>
      <c r="K33" s="127">
        <v>-7.4900000000000001E-3</v>
      </c>
      <c r="L33" s="127">
        <v>9.1E-4</v>
      </c>
      <c r="M33" s="127">
        <v>9.5399999999999999E-3</v>
      </c>
      <c r="N33" s="127">
        <v>-1.7940000000000001E-2</v>
      </c>
      <c r="O33" s="65" t="str">
        <f t="shared" ref="O33:O45" si="0">MID(UPPER(TEXT(A33,"mmm")),1,1)</f>
        <v>A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139</v>
      </c>
      <c r="B34" s="123" t="s">
        <v>140</v>
      </c>
      <c r="C34" s="127">
        <v>-3.619E-2</v>
      </c>
      <c r="D34" s="127">
        <v>-3.5E-4</v>
      </c>
      <c r="E34" s="127">
        <v>9.5899999999999996E-3</v>
      </c>
      <c r="F34" s="127">
        <v>-4.5429999999999998E-2</v>
      </c>
      <c r="G34" s="127">
        <v>-1.299E-2</v>
      </c>
      <c r="H34" s="127">
        <v>8.5999999999999998E-4</v>
      </c>
      <c r="I34" s="127">
        <v>1.285E-2</v>
      </c>
      <c r="J34" s="127">
        <v>-2.6700000000000002E-2</v>
      </c>
      <c r="K34" s="127">
        <v>-1.162E-2</v>
      </c>
      <c r="L34" s="127">
        <v>6.8000000000000005E-4</v>
      </c>
      <c r="M34" s="127">
        <v>1.0529999999999999E-2</v>
      </c>
      <c r="N34" s="127">
        <v>-2.283E-2</v>
      </c>
      <c r="O34" s="65" t="str">
        <f t="shared" si="0"/>
        <v>S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141</v>
      </c>
      <c r="B35" s="123" t="s">
        <v>142</v>
      </c>
      <c r="C35" s="127">
        <v>-4.6460000000000001E-2</v>
      </c>
      <c r="D35" s="127">
        <v>2.7399999999999998E-3</v>
      </c>
      <c r="E35" s="127">
        <v>1.423E-2</v>
      </c>
      <c r="F35" s="127">
        <v>-6.343E-2</v>
      </c>
      <c r="G35" s="127">
        <v>-1.6150000000000001E-2</v>
      </c>
      <c r="H35" s="127">
        <v>1.0499999999999999E-3</v>
      </c>
      <c r="I35" s="127">
        <v>1.3100000000000001E-2</v>
      </c>
      <c r="J35" s="127">
        <v>-3.0300000000000001E-2</v>
      </c>
      <c r="K35" s="127">
        <v>-1.268E-2</v>
      </c>
      <c r="L35" s="127">
        <v>1.81E-3</v>
      </c>
      <c r="M35" s="127">
        <v>1.167E-2</v>
      </c>
      <c r="N35" s="127">
        <v>-2.6159999999999999E-2</v>
      </c>
      <c r="O35" s="65" t="str">
        <f t="shared" si="0"/>
        <v>O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143</v>
      </c>
      <c r="B36" s="123" t="s">
        <v>144</v>
      </c>
      <c r="C36" s="127">
        <v>-0.10052</v>
      </c>
      <c r="D36" s="127">
        <v>2.1199999999999999E-3</v>
      </c>
      <c r="E36" s="127">
        <v>-2.571E-2</v>
      </c>
      <c r="F36" s="127">
        <v>-7.6929999999999998E-2</v>
      </c>
      <c r="G36" s="127">
        <v>-2.3869999999999999E-2</v>
      </c>
      <c r="H36" s="127">
        <v>1.08E-3</v>
      </c>
      <c r="I36" s="127">
        <v>9.5499999999999995E-3</v>
      </c>
      <c r="J36" s="127">
        <v>-3.4500000000000003E-2</v>
      </c>
      <c r="K36" s="127">
        <v>-2.367E-2</v>
      </c>
      <c r="L36" s="127">
        <v>1.8E-3</v>
      </c>
      <c r="M36" s="127">
        <v>7.4900000000000001E-3</v>
      </c>
      <c r="N36" s="127">
        <v>-3.2960000000000003E-2</v>
      </c>
      <c r="O36" s="65" t="str">
        <f t="shared" si="0"/>
        <v>N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145</v>
      </c>
      <c r="B37" s="123" t="s">
        <v>146</v>
      </c>
      <c r="C37" s="127">
        <v>-8.1850000000000006E-2</v>
      </c>
      <c r="D37" s="127">
        <v>2.97E-3</v>
      </c>
      <c r="E37" s="127">
        <v>-7.7299999999999999E-3</v>
      </c>
      <c r="F37" s="127">
        <v>-7.7090000000000006E-2</v>
      </c>
      <c r="G37" s="127">
        <v>-2.8850000000000001E-2</v>
      </c>
      <c r="H37" s="127">
        <v>1.4E-3</v>
      </c>
      <c r="I37" s="127">
        <v>8.0499999999999999E-3</v>
      </c>
      <c r="J37" s="127">
        <v>-3.8300000000000001E-2</v>
      </c>
      <c r="K37" s="127">
        <v>-2.8850000000000001E-2</v>
      </c>
      <c r="L37" s="127">
        <v>1.4E-3</v>
      </c>
      <c r="M37" s="127">
        <v>8.0499999999999999E-3</v>
      </c>
      <c r="N37" s="127">
        <v>-3.8300000000000001E-2</v>
      </c>
      <c r="O37" s="65" t="str">
        <f t="shared" si="0"/>
        <v>D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148</v>
      </c>
      <c r="B38" s="123" t="s">
        <v>149</v>
      </c>
      <c r="C38" s="127">
        <v>-3.406E-2</v>
      </c>
      <c r="D38" s="127">
        <v>7.3200000000000001E-3</v>
      </c>
      <c r="E38" s="127">
        <v>4.4600000000000004E-3</v>
      </c>
      <c r="F38" s="127">
        <v>-4.5839999999999999E-2</v>
      </c>
      <c r="G38" s="127">
        <v>-3.406E-2</v>
      </c>
      <c r="H38" s="127">
        <v>7.3200000000000001E-3</v>
      </c>
      <c r="I38" s="127">
        <v>4.4600000000000004E-3</v>
      </c>
      <c r="J38" s="127">
        <v>-4.5839999999999999E-2</v>
      </c>
      <c r="K38" s="127">
        <v>-2.691E-2</v>
      </c>
      <c r="L38" s="127">
        <v>1.3799999999999999E-3</v>
      </c>
      <c r="M38" s="127">
        <v>1.09E-2</v>
      </c>
      <c r="N38" s="127">
        <v>-3.9190000000000003E-2</v>
      </c>
      <c r="O38" s="65" t="str">
        <f t="shared" si="0"/>
        <v>E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150</v>
      </c>
      <c r="B39" s="123" t="s">
        <v>152</v>
      </c>
      <c r="C39" s="127">
        <v>1.1679999999999999E-2</v>
      </c>
      <c r="D39" s="127">
        <v>-1.4999999999999999E-4</v>
      </c>
      <c r="E39" s="127">
        <v>2.385E-2</v>
      </c>
      <c r="F39" s="127">
        <v>-1.2019999999999999E-2</v>
      </c>
      <c r="G39" s="127">
        <v>-1.256E-2</v>
      </c>
      <c r="H39" s="127">
        <v>4.1900000000000001E-3</v>
      </c>
      <c r="I39" s="127">
        <v>1.337E-2</v>
      </c>
      <c r="J39" s="127">
        <v>-3.0120000000000001E-2</v>
      </c>
      <c r="K39" s="127">
        <v>-2.5489999999999999E-2</v>
      </c>
      <c r="L39" s="127">
        <v>1.4599999999999999E-3</v>
      </c>
      <c r="M39" s="127">
        <v>1.315E-2</v>
      </c>
      <c r="N39" s="127">
        <v>-4.0099999999999997E-2</v>
      </c>
      <c r="O39" s="65" t="str">
        <f t="shared" si="0"/>
        <v>F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153</v>
      </c>
      <c r="B40" s="123" t="s">
        <v>154</v>
      </c>
      <c r="C40" s="127">
        <v>-4.7289999999999999E-2</v>
      </c>
      <c r="D40" s="127">
        <v>-6.4000000000000005E-4</v>
      </c>
      <c r="E40" s="127">
        <v>-2.1530000000000001E-2</v>
      </c>
      <c r="F40" s="127">
        <v>-2.512E-2</v>
      </c>
      <c r="G40" s="127">
        <v>-2.4129999999999999E-2</v>
      </c>
      <c r="H40" s="127">
        <v>2.4399999999999999E-3</v>
      </c>
      <c r="I40" s="127">
        <v>1.74E-3</v>
      </c>
      <c r="J40" s="127">
        <v>-2.8309999999999998E-2</v>
      </c>
      <c r="K40" s="127">
        <v>-2.7650000000000001E-2</v>
      </c>
      <c r="L40" s="127">
        <v>8.0999999999999996E-4</v>
      </c>
      <c r="M40" s="127">
        <v>1.026E-2</v>
      </c>
      <c r="N40" s="127">
        <v>-3.8719999999999997E-2</v>
      </c>
      <c r="O40" s="65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155</v>
      </c>
      <c r="B41" s="123" t="s">
        <v>156</v>
      </c>
      <c r="C41" s="127">
        <v>-7.6069999999999999E-2</v>
      </c>
      <c r="D41" s="127">
        <v>-6.5500000000000003E-3</v>
      </c>
      <c r="E41" s="127">
        <v>-1.3849999999999999E-2</v>
      </c>
      <c r="F41" s="127">
        <v>-5.5669999999999997E-2</v>
      </c>
      <c r="G41" s="127">
        <v>-3.6209999999999999E-2</v>
      </c>
      <c r="H41" s="127">
        <v>5.0000000000000001E-4</v>
      </c>
      <c r="I41" s="127">
        <v>-1.74E-3</v>
      </c>
      <c r="J41" s="127">
        <v>-3.4970000000000001E-2</v>
      </c>
      <c r="K41" s="127">
        <v>-3.1600000000000003E-2</v>
      </c>
      <c r="L41" s="127">
        <v>8.1999999999999998E-4</v>
      </c>
      <c r="M41" s="127">
        <v>8.2400000000000008E-3</v>
      </c>
      <c r="N41" s="127">
        <v>-4.0660000000000002E-2</v>
      </c>
      <c r="O41" s="65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157</v>
      </c>
      <c r="B42" s="123" t="s">
        <v>158</v>
      </c>
      <c r="C42" s="127">
        <v>-6.3039999999999999E-2</v>
      </c>
      <c r="D42" s="127">
        <v>1.0399999999999999E-3</v>
      </c>
      <c r="E42" s="127">
        <v>-1.9290000000000002E-2</v>
      </c>
      <c r="F42" s="127">
        <v>-4.4790000000000003E-2</v>
      </c>
      <c r="G42" s="127">
        <v>-4.1410000000000002E-2</v>
      </c>
      <c r="H42" s="127">
        <v>6.0999999999999997E-4</v>
      </c>
      <c r="I42" s="127">
        <v>-5.13E-3</v>
      </c>
      <c r="J42" s="127">
        <v>-3.6889999999999999E-2</v>
      </c>
      <c r="K42" s="127">
        <v>-3.5810000000000002E-2</v>
      </c>
      <c r="L42" s="127">
        <v>4.8000000000000001E-4</v>
      </c>
      <c r="M42" s="127">
        <v>5.0699999999999999E-3</v>
      </c>
      <c r="N42" s="127">
        <v>-4.1360000000000001E-2</v>
      </c>
      <c r="O42" s="65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159</v>
      </c>
      <c r="B43" s="123" t="s">
        <v>160</v>
      </c>
      <c r="C43" s="127">
        <v>-7.7149999999999996E-2</v>
      </c>
      <c r="D43" s="127">
        <v>3.7200000000000002E-3</v>
      </c>
      <c r="E43" s="127">
        <v>-1.149E-2</v>
      </c>
      <c r="F43" s="127">
        <v>-6.9379999999999997E-2</v>
      </c>
      <c r="G43" s="127">
        <v>-4.7449999999999999E-2</v>
      </c>
      <c r="H43" s="127">
        <v>1.1199999999999999E-3</v>
      </c>
      <c r="I43" s="127">
        <v>-6.3299999999999997E-3</v>
      </c>
      <c r="J43" s="127">
        <v>-4.224E-2</v>
      </c>
      <c r="K43" s="127">
        <v>-4.3959999999999999E-2</v>
      </c>
      <c r="L43" s="127">
        <v>8.4000000000000003E-4</v>
      </c>
      <c r="M43" s="127">
        <v>1.8500000000000001E-3</v>
      </c>
      <c r="N43" s="127">
        <v>-4.6649999999999997E-2</v>
      </c>
      <c r="O43" s="65" t="str">
        <f t="shared" si="0"/>
        <v>J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161</v>
      </c>
      <c r="B44" s="123" t="s">
        <v>162</v>
      </c>
      <c r="C44" s="127">
        <v>-4.8680000000000001E-2</v>
      </c>
      <c r="D44" s="127">
        <v>-1.25E-3</v>
      </c>
      <c r="E44" s="127">
        <v>-2.3599999999999999E-2</v>
      </c>
      <c r="F44" s="127">
        <v>-2.383E-2</v>
      </c>
      <c r="G44" s="127">
        <v>-4.7649999999999998E-2</v>
      </c>
      <c r="H44" s="127">
        <v>7.3999999999999999E-4</v>
      </c>
      <c r="I44" s="127">
        <v>-8.8999999999999999E-3</v>
      </c>
      <c r="J44" s="127">
        <v>-3.9489999999999997E-2</v>
      </c>
      <c r="K44" s="127">
        <v>-5.0659999999999997E-2</v>
      </c>
      <c r="L44" s="127">
        <v>1.4499999999999999E-3</v>
      </c>
      <c r="M44" s="127">
        <v>-4.0899999999999999E-3</v>
      </c>
      <c r="N44" s="127">
        <v>-4.802E-2</v>
      </c>
      <c r="O44" s="65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164</v>
      </c>
      <c r="B45" s="123" t="s">
        <v>165</v>
      </c>
      <c r="C45" s="127">
        <v>-2.0570000000000001E-2</v>
      </c>
      <c r="D45" s="127">
        <v>-2.9E-4</v>
      </c>
      <c r="E45" s="127">
        <v>4.2999999999999999E-4</v>
      </c>
      <c r="F45" s="127">
        <v>-2.0709999999999999E-2</v>
      </c>
      <c r="G45" s="127">
        <v>-4.4200000000000003E-2</v>
      </c>
      <c r="H45" s="127">
        <v>5.6999999999999998E-4</v>
      </c>
      <c r="I45" s="127">
        <v>-7.62E-3</v>
      </c>
      <c r="J45" s="127">
        <v>-3.7150000000000002E-2</v>
      </c>
      <c r="K45" s="127">
        <v>-5.1729999999999998E-2</v>
      </c>
      <c r="L45" s="127">
        <v>1.07E-3</v>
      </c>
      <c r="M45" s="127">
        <v>-5.8900000000000003E-3</v>
      </c>
      <c r="N45" s="127">
        <v>-4.691E-2</v>
      </c>
      <c r="O45" s="65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169</v>
      </c>
      <c r="B52" s="54">
        <v>32.597000000000001</v>
      </c>
      <c r="C52" s="54">
        <v>26.654</v>
      </c>
      <c r="D52" s="54">
        <v>20.710999999999999</v>
      </c>
      <c r="E52" s="54">
        <v>28.004000000000001</v>
      </c>
      <c r="F52" s="55">
        <v>1</v>
      </c>
      <c r="G52" s="54">
        <v>30.418210526300001</v>
      </c>
      <c r="H52" s="54">
        <v>19.525473684200001</v>
      </c>
      <c r="I52" s="126"/>
    </row>
    <row r="53" spans="1:9">
      <c r="A53" s="53" t="s">
        <v>170</v>
      </c>
      <c r="B53" s="54">
        <v>32.988</v>
      </c>
      <c r="C53" s="54">
        <v>26.960999999999999</v>
      </c>
      <c r="D53" s="54">
        <v>20.933</v>
      </c>
      <c r="E53" s="54">
        <v>28.417000000000002</v>
      </c>
      <c r="F53" s="55">
        <v>2</v>
      </c>
      <c r="G53" s="54">
        <v>30.727842105299999</v>
      </c>
      <c r="H53" s="54">
        <v>19.112315789499998</v>
      </c>
      <c r="I53" s="126"/>
    </row>
    <row r="54" spans="1:9">
      <c r="A54" s="53" t="s">
        <v>171</v>
      </c>
      <c r="B54" s="54">
        <v>29.395</v>
      </c>
      <c r="C54" s="54">
        <v>24.704999999999998</v>
      </c>
      <c r="D54" s="54">
        <v>20.015000000000001</v>
      </c>
      <c r="E54" s="54">
        <v>28.113</v>
      </c>
      <c r="F54" s="55">
        <v>3</v>
      </c>
      <c r="G54" s="54">
        <v>30.868526315800001</v>
      </c>
      <c r="H54" s="54">
        <v>19.46</v>
      </c>
      <c r="I54" s="126"/>
    </row>
    <row r="55" spans="1:9">
      <c r="A55" s="53" t="s">
        <v>172</v>
      </c>
      <c r="B55" s="54">
        <v>28.055</v>
      </c>
      <c r="C55" s="54">
        <v>22.684999999999999</v>
      </c>
      <c r="D55" s="54">
        <v>17.314</v>
      </c>
      <c r="E55" s="54">
        <v>27.364999999999998</v>
      </c>
      <c r="F55" s="55">
        <v>4</v>
      </c>
      <c r="G55" s="54">
        <v>30.961631578900001</v>
      </c>
      <c r="H55" s="54">
        <v>19.480947368399999</v>
      </c>
      <c r="I55" s="126"/>
    </row>
    <row r="56" spans="1:9">
      <c r="A56" s="53" t="s">
        <v>173</v>
      </c>
      <c r="B56" s="54">
        <v>30.940999999999999</v>
      </c>
      <c r="C56" s="54">
        <v>23.856999999999999</v>
      </c>
      <c r="D56" s="54">
        <v>16.771999999999998</v>
      </c>
      <c r="E56" s="54">
        <v>26.510999999999999</v>
      </c>
      <c r="F56" s="55">
        <v>5</v>
      </c>
      <c r="G56" s="54">
        <v>30.9633684211</v>
      </c>
      <c r="H56" s="54">
        <v>19.573631578899999</v>
      </c>
      <c r="I56" s="126"/>
    </row>
    <row r="57" spans="1:9">
      <c r="A57" s="53" t="s">
        <v>174</v>
      </c>
      <c r="B57" s="54">
        <v>30.832999999999998</v>
      </c>
      <c r="C57" s="54">
        <v>24.74</v>
      </c>
      <c r="D57" s="54">
        <v>18.646999999999998</v>
      </c>
      <c r="E57" s="54">
        <v>26.731999999999999</v>
      </c>
      <c r="F57" s="55">
        <v>6</v>
      </c>
      <c r="G57" s="54">
        <v>30.793894736799999</v>
      </c>
      <c r="H57" s="54">
        <v>19.519473684200001</v>
      </c>
      <c r="I57" s="126"/>
    </row>
    <row r="58" spans="1:9">
      <c r="A58" s="53" t="s">
        <v>175</v>
      </c>
      <c r="B58" s="54">
        <v>31.29</v>
      </c>
      <c r="C58" s="54">
        <v>24.814</v>
      </c>
      <c r="D58" s="54">
        <v>18.338000000000001</v>
      </c>
      <c r="E58" s="54">
        <v>27.088000000000001</v>
      </c>
      <c r="F58" s="55">
        <v>7</v>
      </c>
      <c r="G58" s="54">
        <v>30.7154210526</v>
      </c>
      <c r="H58" s="54">
        <v>19.6566842105</v>
      </c>
      <c r="I58" s="126"/>
    </row>
    <row r="59" spans="1:9">
      <c r="A59" s="53" t="s">
        <v>176</v>
      </c>
      <c r="B59" s="54">
        <v>33.197000000000003</v>
      </c>
      <c r="C59" s="54">
        <v>26.684999999999999</v>
      </c>
      <c r="D59" s="54">
        <v>20.173999999999999</v>
      </c>
      <c r="E59" s="54">
        <v>26.588000000000001</v>
      </c>
      <c r="F59" s="55">
        <v>8</v>
      </c>
      <c r="G59" s="54">
        <v>29.958473684200001</v>
      </c>
      <c r="H59" s="54">
        <v>19.426789473700001</v>
      </c>
      <c r="I59" s="126"/>
    </row>
    <row r="60" spans="1:9">
      <c r="A60" s="53" t="s">
        <v>177</v>
      </c>
      <c r="B60" s="54">
        <v>34.226999999999997</v>
      </c>
      <c r="C60" s="54">
        <v>27.795000000000002</v>
      </c>
      <c r="D60" s="54">
        <v>21.363</v>
      </c>
      <c r="E60" s="54">
        <v>27.477</v>
      </c>
      <c r="F60" s="55">
        <v>9</v>
      </c>
      <c r="G60" s="54">
        <v>29.858105263199999</v>
      </c>
      <c r="H60" s="54">
        <v>19.044315789500001</v>
      </c>
      <c r="I60" s="126"/>
    </row>
    <row r="61" spans="1:9">
      <c r="A61" s="53" t="s">
        <v>178</v>
      </c>
      <c r="B61" s="54">
        <v>34.445999999999998</v>
      </c>
      <c r="C61" s="54">
        <v>28.286999999999999</v>
      </c>
      <c r="D61" s="54">
        <v>22.128</v>
      </c>
      <c r="E61" s="54">
        <v>27.96</v>
      </c>
      <c r="F61" s="55">
        <v>10</v>
      </c>
      <c r="G61" s="54">
        <v>29.895368421099999</v>
      </c>
      <c r="H61" s="54">
        <v>18.967736842099999</v>
      </c>
      <c r="I61" s="126"/>
    </row>
    <row r="62" spans="1:9">
      <c r="A62" s="53" t="s">
        <v>179</v>
      </c>
      <c r="B62" s="54">
        <v>34.481000000000002</v>
      </c>
      <c r="C62" s="54">
        <v>27.744</v>
      </c>
      <c r="D62" s="54">
        <v>21.007000000000001</v>
      </c>
      <c r="E62" s="54">
        <v>27.797000000000001</v>
      </c>
      <c r="F62" s="55">
        <v>11</v>
      </c>
      <c r="G62" s="54">
        <v>30.244368421099999</v>
      </c>
      <c r="H62" s="54">
        <v>19.1147894737</v>
      </c>
      <c r="I62" s="126"/>
    </row>
    <row r="63" spans="1:9">
      <c r="A63" s="53" t="s">
        <v>180</v>
      </c>
      <c r="B63" s="54">
        <v>32.597999999999999</v>
      </c>
      <c r="C63" s="54">
        <v>26.896000000000001</v>
      </c>
      <c r="D63" s="54">
        <v>21.193000000000001</v>
      </c>
      <c r="E63" s="54">
        <v>28.038</v>
      </c>
      <c r="F63" s="55">
        <v>12</v>
      </c>
      <c r="G63" s="54">
        <v>30.4348421053</v>
      </c>
      <c r="H63" s="54">
        <v>19.213736842100001</v>
      </c>
      <c r="I63" s="126"/>
    </row>
    <row r="64" spans="1:9">
      <c r="A64" s="53" t="s">
        <v>181</v>
      </c>
      <c r="B64" s="54">
        <v>31.956</v>
      </c>
      <c r="C64" s="54">
        <v>26.445</v>
      </c>
      <c r="D64" s="54">
        <v>20.933</v>
      </c>
      <c r="E64" s="54">
        <v>27.256</v>
      </c>
      <c r="F64" s="55">
        <v>13</v>
      </c>
      <c r="G64" s="54">
        <v>29.888000000000002</v>
      </c>
      <c r="H64" s="54">
        <v>18.632315789500002</v>
      </c>
      <c r="I64" s="126"/>
    </row>
    <row r="65" spans="1:9">
      <c r="A65" s="53" t="s">
        <v>182</v>
      </c>
      <c r="B65" s="54">
        <v>31.983000000000001</v>
      </c>
      <c r="C65" s="54">
        <v>26.268999999999998</v>
      </c>
      <c r="D65" s="54">
        <v>20.555</v>
      </c>
      <c r="E65" s="54">
        <v>26.515000000000001</v>
      </c>
      <c r="F65" s="55">
        <v>14</v>
      </c>
      <c r="G65" s="54">
        <v>29.914684210499999</v>
      </c>
      <c r="H65" s="54">
        <v>18.3942105263</v>
      </c>
      <c r="I65" s="126"/>
    </row>
    <row r="66" spans="1:9">
      <c r="A66" s="53" t="s">
        <v>183</v>
      </c>
      <c r="B66" s="54">
        <v>31.759</v>
      </c>
      <c r="C66" s="54">
        <v>26.053999999999998</v>
      </c>
      <c r="D66" s="54">
        <v>20.349</v>
      </c>
      <c r="E66" s="54">
        <v>24.981999999999999</v>
      </c>
      <c r="F66" s="55">
        <v>15</v>
      </c>
      <c r="G66" s="54">
        <v>29.901789473699999</v>
      </c>
      <c r="H66" s="54">
        <v>18.720894736799998</v>
      </c>
      <c r="I66" s="126"/>
    </row>
    <row r="67" spans="1:9">
      <c r="A67" s="53" t="s">
        <v>184</v>
      </c>
      <c r="B67" s="54">
        <v>31.117999999999999</v>
      </c>
      <c r="C67" s="54">
        <v>25.861000000000001</v>
      </c>
      <c r="D67" s="54">
        <v>20.603000000000002</v>
      </c>
      <c r="E67" s="54">
        <v>24.45</v>
      </c>
      <c r="F67" s="55">
        <v>16</v>
      </c>
      <c r="G67" s="54">
        <v>28.855631578899999</v>
      </c>
      <c r="H67" s="54">
        <v>18.531210526300001</v>
      </c>
      <c r="I67" s="126"/>
    </row>
    <row r="68" spans="1:9">
      <c r="A68" s="53" t="s">
        <v>185</v>
      </c>
      <c r="B68" s="54">
        <v>32.192</v>
      </c>
      <c r="C68" s="54">
        <v>26.361999999999998</v>
      </c>
      <c r="D68" s="54">
        <v>20.532</v>
      </c>
      <c r="E68" s="54">
        <v>23.210999999999999</v>
      </c>
      <c r="F68" s="55">
        <v>17</v>
      </c>
      <c r="G68" s="54">
        <v>29.325947368400001</v>
      </c>
      <c r="H68" s="54">
        <v>18.367842105299999</v>
      </c>
      <c r="I68" s="126"/>
    </row>
    <row r="69" spans="1:9">
      <c r="A69" s="53" t="s">
        <v>186</v>
      </c>
      <c r="B69" s="54">
        <v>33.069000000000003</v>
      </c>
      <c r="C69" s="54">
        <v>27.023</v>
      </c>
      <c r="D69" s="54">
        <v>20.977</v>
      </c>
      <c r="E69" s="54">
        <v>22.327000000000002</v>
      </c>
      <c r="F69" s="55">
        <v>18</v>
      </c>
      <c r="G69" s="54">
        <v>29.6084736842</v>
      </c>
      <c r="H69" s="54">
        <v>18.4349473684</v>
      </c>
      <c r="I69" s="126"/>
    </row>
    <row r="70" spans="1:9">
      <c r="A70" s="53" t="s">
        <v>187</v>
      </c>
      <c r="B70" s="54">
        <v>33.386000000000003</v>
      </c>
      <c r="C70" s="54">
        <v>27.350999999999999</v>
      </c>
      <c r="D70" s="54">
        <v>21.315999999999999</v>
      </c>
      <c r="E70" s="54">
        <v>23.798999999999999</v>
      </c>
      <c r="F70" s="55">
        <v>19</v>
      </c>
      <c r="G70" s="54">
        <v>29.052263157900001</v>
      </c>
      <c r="H70" s="54">
        <v>18.723105263200001</v>
      </c>
      <c r="I70" s="126"/>
    </row>
    <row r="71" spans="1:9">
      <c r="A71" s="53" t="s">
        <v>188</v>
      </c>
      <c r="B71" s="54">
        <v>34.106000000000002</v>
      </c>
      <c r="C71" s="54">
        <v>28.097999999999999</v>
      </c>
      <c r="D71" s="54">
        <v>22.09</v>
      </c>
      <c r="E71" s="54">
        <v>25.36</v>
      </c>
      <c r="F71" s="55">
        <v>20</v>
      </c>
      <c r="G71" s="54">
        <v>29.9001052632</v>
      </c>
      <c r="H71" s="54">
        <v>18.392052631599999</v>
      </c>
      <c r="I71" s="126"/>
    </row>
    <row r="72" spans="1:9">
      <c r="A72" s="53" t="s">
        <v>189</v>
      </c>
      <c r="B72" s="54">
        <v>35.441000000000003</v>
      </c>
      <c r="C72" s="54">
        <v>29.074999999999999</v>
      </c>
      <c r="D72" s="54">
        <v>22.707999999999998</v>
      </c>
      <c r="E72" s="54">
        <v>26.071999999999999</v>
      </c>
      <c r="F72" s="55">
        <v>21</v>
      </c>
      <c r="G72" s="54">
        <v>29.963736842100001</v>
      </c>
      <c r="H72" s="54">
        <v>18.506473684199999</v>
      </c>
      <c r="I72" s="126"/>
    </row>
    <row r="73" spans="1:9">
      <c r="A73" s="53" t="s">
        <v>190</v>
      </c>
      <c r="B73" s="54">
        <v>35.887999999999998</v>
      </c>
      <c r="C73" s="54">
        <v>29.321999999999999</v>
      </c>
      <c r="D73" s="54">
        <v>22.757000000000001</v>
      </c>
      <c r="E73" s="54">
        <v>25.643999999999998</v>
      </c>
      <c r="F73" s="55">
        <v>22</v>
      </c>
      <c r="G73" s="54">
        <v>29.864578947399998</v>
      </c>
      <c r="H73" s="54">
        <v>18.531631578900001</v>
      </c>
      <c r="I73" s="126"/>
    </row>
    <row r="74" spans="1:9">
      <c r="A74" s="53" t="s">
        <v>191</v>
      </c>
      <c r="B74" s="54">
        <v>37.71</v>
      </c>
      <c r="C74" s="54">
        <v>30.471</v>
      </c>
      <c r="D74" s="54">
        <v>23.231999999999999</v>
      </c>
      <c r="E74" s="54">
        <v>26.337</v>
      </c>
      <c r="F74" s="55">
        <v>23</v>
      </c>
      <c r="G74" s="54">
        <v>29.803842105299999</v>
      </c>
      <c r="H74" s="54">
        <v>18.727947368399999</v>
      </c>
      <c r="I74" s="126"/>
    </row>
    <row r="75" spans="1:9">
      <c r="A75" s="53" t="s">
        <v>192</v>
      </c>
      <c r="B75" s="54">
        <v>35.707000000000001</v>
      </c>
      <c r="C75" s="54">
        <v>29.3</v>
      </c>
      <c r="D75" s="54">
        <v>22.893000000000001</v>
      </c>
      <c r="E75" s="54">
        <v>26.878</v>
      </c>
      <c r="F75" s="55">
        <v>24</v>
      </c>
      <c r="G75" s="54">
        <v>29.708578947399999</v>
      </c>
      <c r="H75" s="54">
        <v>18.5274736842</v>
      </c>
      <c r="I75" s="126"/>
    </row>
    <row r="76" spans="1:9">
      <c r="A76" s="53" t="s">
        <v>193</v>
      </c>
      <c r="B76" s="54">
        <v>32.997999999999998</v>
      </c>
      <c r="C76" s="54">
        <v>27.341000000000001</v>
      </c>
      <c r="D76" s="54">
        <v>21.683</v>
      </c>
      <c r="E76" s="54">
        <v>25.667999999999999</v>
      </c>
      <c r="F76" s="55">
        <v>25</v>
      </c>
      <c r="G76" s="54">
        <v>29.703684210500001</v>
      </c>
      <c r="H76" s="54">
        <v>18.483210526299999</v>
      </c>
      <c r="I76" s="126"/>
    </row>
    <row r="77" spans="1:9">
      <c r="A77" s="53" t="s">
        <v>194</v>
      </c>
      <c r="B77" s="54">
        <v>29.984999999999999</v>
      </c>
      <c r="C77" s="54">
        <v>24.928999999999998</v>
      </c>
      <c r="D77" s="54">
        <v>19.873000000000001</v>
      </c>
      <c r="E77" s="54">
        <v>25.062999999999999</v>
      </c>
      <c r="F77" s="55">
        <v>26</v>
      </c>
      <c r="G77" s="54">
        <v>29.898157894699999</v>
      </c>
      <c r="H77" s="54">
        <v>18.7402105263</v>
      </c>
      <c r="I77" s="126"/>
    </row>
    <row r="78" spans="1:9">
      <c r="A78" s="53" t="s">
        <v>195</v>
      </c>
      <c r="B78" s="54">
        <v>25.783000000000001</v>
      </c>
      <c r="C78" s="54">
        <v>21.245000000000001</v>
      </c>
      <c r="D78" s="54">
        <v>16.707000000000001</v>
      </c>
      <c r="E78" s="54">
        <v>25.042999999999999</v>
      </c>
      <c r="F78" s="55">
        <v>27</v>
      </c>
      <c r="G78" s="54">
        <v>30.279842105299998</v>
      </c>
      <c r="H78" s="54">
        <v>18.953631578900001</v>
      </c>
      <c r="I78" s="126"/>
    </row>
    <row r="79" spans="1:9">
      <c r="A79" s="53" t="s">
        <v>196</v>
      </c>
      <c r="B79" s="54">
        <v>28.375</v>
      </c>
      <c r="C79" s="54">
        <v>22.536000000000001</v>
      </c>
      <c r="D79" s="54">
        <v>16.696999999999999</v>
      </c>
      <c r="E79" s="54">
        <v>26.25</v>
      </c>
      <c r="F79" s="55">
        <v>28</v>
      </c>
      <c r="G79" s="54">
        <v>29.822526315800001</v>
      </c>
      <c r="H79" s="54">
        <v>19.063105263200001</v>
      </c>
      <c r="I79" s="126"/>
    </row>
    <row r="80" spans="1:9">
      <c r="A80" s="53" t="s">
        <v>197</v>
      </c>
      <c r="B80" s="54">
        <v>28.152999999999999</v>
      </c>
      <c r="C80" s="54">
        <v>22.591000000000001</v>
      </c>
      <c r="D80" s="54">
        <v>17.03</v>
      </c>
      <c r="E80" s="54">
        <v>26.131</v>
      </c>
      <c r="F80" s="55">
        <v>29</v>
      </c>
      <c r="G80" s="54">
        <v>29.043368421099998</v>
      </c>
      <c r="H80" s="54">
        <v>18.8046315789</v>
      </c>
      <c r="I80" s="126"/>
    </row>
    <row r="81" spans="1:9">
      <c r="A81" s="53" t="s">
        <v>198</v>
      </c>
      <c r="B81" s="54">
        <v>27.350999999999999</v>
      </c>
      <c r="C81" s="54">
        <v>22.198</v>
      </c>
      <c r="D81" s="54">
        <v>17.045000000000002</v>
      </c>
      <c r="E81" s="54">
        <v>25.637</v>
      </c>
      <c r="F81" s="55">
        <v>30</v>
      </c>
      <c r="G81" s="54">
        <v>28.820052631599999</v>
      </c>
      <c r="H81" s="54">
        <v>18.245421052600001</v>
      </c>
      <c r="I81" s="126"/>
    </row>
    <row r="82" spans="1:9">
      <c r="A82" s="53" t="s">
        <v>165</v>
      </c>
      <c r="B82" s="54">
        <v>29.387</v>
      </c>
      <c r="C82" s="54">
        <v>23.257000000000001</v>
      </c>
      <c r="D82" s="54">
        <v>17.128</v>
      </c>
      <c r="E82" s="54">
        <v>24.814</v>
      </c>
      <c r="F82" s="55">
        <v>31</v>
      </c>
      <c r="G82" s="54">
        <v>28.659789473699998</v>
      </c>
      <c r="H82" s="54">
        <v>17.8004736842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A</v>
      </c>
      <c r="D87" s="79" t="str">
        <f t="shared" ref="D87:D109" si="1">TEXT(EDATE(D88,-1),"mmmm aaaa")</f>
        <v>agosto 2021</v>
      </c>
      <c r="E87" s="80">
        <f>VLOOKUP(D87,A$87:B$122,2,FALSE)</f>
        <v>20660.576296340001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S</v>
      </c>
      <c r="D88" s="81" t="str">
        <f t="shared" si="1"/>
        <v>septiembre 2021</v>
      </c>
      <c r="E88" s="82">
        <f t="shared" ref="E88:E111" si="3">VLOOKUP(D88,A$87:B$122,2,FALSE)</f>
        <v>19669.459694279001</v>
      </c>
    </row>
    <row r="89" spans="1:9">
      <c r="A89" s="53" t="s">
        <v>117</v>
      </c>
      <c r="B89" s="63">
        <v>20740.701549640002</v>
      </c>
      <c r="C89" s="77" t="str">
        <f t="shared" si="2"/>
        <v>O</v>
      </c>
      <c r="D89" s="81" t="str">
        <f t="shared" si="1"/>
        <v>octubre 2021</v>
      </c>
      <c r="E89" s="82">
        <f t="shared" si="3"/>
        <v>18985.552829442</v>
      </c>
    </row>
    <row r="90" spans="1:9">
      <c r="A90" s="53" t="s">
        <v>118</v>
      </c>
      <c r="B90" s="63">
        <v>18915.393726295999</v>
      </c>
      <c r="C90" s="77" t="str">
        <f t="shared" si="2"/>
        <v>N</v>
      </c>
      <c r="D90" s="81" t="str">
        <f t="shared" si="1"/>
        <v>noviembre 2021</v>
      </c>
      <c r="E90" s="82">
        <f t="shared" si="3"/>
        <v>20289.534024413999</v>
      </c>
    </row>
    <row r="91" spans="1:9">
      <c r="A91" s="53" t="s">
        <v>119</v>
      </c>
      <c r="B91" s="63">
        <v>19296.112398976002</v>
      </c>
      <c r="C91" s="77" t="str">
        <f t="shared" si="2"/>
        <v>D</v>
      </c>
      <c r="D91" s="81" t="str">
        <f t="shared" si="1"/>
        <v>diciembre 2021</v>
      </c>
      <c r="E91" s="82">
        <f t="shared" si="3"/>
        <v>20841.076042528999</v>
      </c>
    </row>
    <row r="92" spans="1:9">
      <c r="A92" s="53" t="s">
        <v>120</v>
      </c>
      <c r="B92" s="63">
        <v>19598.383325727998</v>
      </c>
      <c r="C92" s="77" t="str">
        <f t="shared" si="2"/>
        <v>E</v>
      </c>
      <c r="D92" s="81" t="str">
        <f t="shared" si="1"/>
        <v>enero 2022</v>
      </c>
      <c r="E92" s="82">
        <f t="shared" si="3"/>
        <v>21516.771039136001</v>
      </c>
    </row>
    <row r="93" spans="1:9">
      <c r="A93" s="53" t="s">
        <v>121</v>
      </c>
      <c r="B93" s="63">
        <v>21581.642629954</v>
      </c>
      <c r="C93" s="77" t="str">
        <f t="shared" si="2"/>
        <v>F</v>
      </c>
      <c r="D93" s="81" t="str">
        <f t="shared" si="1"/>
        <v>febrero 2022</v>
      </c>
      <c r="E93" s="82">
        <f t="shared" si="3"/>
        <v>19090.950745144</v>
      </c>
    </row>
    <row r="94" spans="1:9">
      <c r="A94" s="53" t="s">
        <v>123</v>
      </c>
      <c r="B94" s="63">
        <v>20660.576296340001</v>
      </c>
      <c r="C94" s="77" t="str">
        <f t="shared" si="2"/>
        <v>M</v>
      </c>
      <c r="D94" s="81" t="str">
        <f t="shared" si="1"/>
        <v>marzo 2022</v>
      </c>
      <c r="E94" s="82">
        <f t="shared" si="3"/>
        <v>20289.026170149999</v>
      </c>
    </row>
    <row r="95" spans="1:9">
      <c r="A95" s="53" t="s">
        <v>124</v>
      </c>
      <c r="B95" s="63">
        <v>19669.459694279001</v>
      </c>
      <c r="C95" s="77" t="str">
        <f t="shared" si="2"/>
        <v>A</v>
      </c>
      <c r="D95" s="81" t="str">
        <f t="shared" si="1"/>
        <v>abril 2022</v>
      </c>
      <c r="E95" s="82">
        <f t="shared" si="3"/>
        <v>18449.237369888</v>
      </c>
    </row>
    <row r="96" spans="1:9">
      <c r="A96" s="53" t="s">
        <v>125</v>
      </c>
      <c r="B96" s="63">
        <v>18985.552829442</v>
      </c>
      <c r="C96" s="77" t="str">
        <f t="shared" si="2"/>
        <v>M</v>
      </c>
      <c r="D96" s="81" t="str">
        <f t="shared" si="1"/>
        <v>mayo 2022</v>
      </c>
      <c r="E96" s="82">
        <f t="shared" si="3"/>
        <v>19096.727579549999</v>
      </c>
    </row>
    <row r="97" spans="1:5">
      <c r="A97" s="53" t="s">
        <v>126</v>
      </c>
      <c r="B97" s="63">
        <v>20289.534024413999</v>
      </c>
      <c r="C97" s="77" t="str">
        <f t="shared" si="2"/>
        <v>J</v>
      </c>
      <c r="D97" s="81" t="str">
        <f t="shared" si="1"/>
        <v>junio 2022</v>
      </c>
      <c r="E97" s="82">
        <f t="shared" si="3"/>
        <v>20028.621185946999</v>
      </c>
    </row>
    <row r="98" spans="1:5">
      <c r="A98" s="53" t="s">
        <v>127</v>
      </c>
      <c r="B98" s="63">
        <v>20841.076042528999</v>
      </c>
      <c r="C98" s="77" t="str">
        <f t="shared" si="2"/>
        <v>J</v>
      </c>
      <c r="D98" s="81" t="str">
        <f t="shared" si="1"/>
        <v>julio 2022</v>
      </c>
      <c r="E98" s="82">
        <f t="shared" si="3"/>
        <v>22142.162826078998</v>
      </c>
    </row>
    <row r="99" spans="1:5">
      <c r="A99" s="53" t="s">
        <v>128</v>
      </c>
      <c r="B99" s="63">
        <v>21516.771039136001</v>
      </c>
      <c r="C99" s="77" t="str">
        <f t="shared" si="2"/>
        <v>A</v>
      </c>
      <c r="D99" s="81" t="str">
        <f t="shared" si="1"/>
        <v>agosto 2022</v>
      </c>
      <c r="E99" s="82">
        <f t="shared" si="3"/>
        <v>20488.100444894</v>
      </c>
    </row>
    <row r="100" spans="1:5">
      <c r="A100" s="53" t="s">
        <v>129</v>
      </c>
      <c r="B100" s="63">
        <v>19090.950745144</v>
      </c>
      <c r="C100" s="77" t="str">
        <f t="shared" si="2"/>
        <v>S</v>
      </c>
      <c r="D100" s="81" t="str">
        <f t="shared" si="1"/>
        <v>septiembre 2022</v>
      </c>
      <c r="E100" s="82">
        <f t="shared" si="3"/>
        <v>18957.591012450001</v>
      </c>
    </row>
    <row r="101" spans="1:5">
      <c r="A101" s="53" t="s">
        <v>131</v>
      </c>
      <c r="B101" s="63">
        <v>20289.026170149999</v>
      </c>
      <c r="C101" s="77" t="str">
        <f t="shared" si="2"/>
        <v>O</v>
      </c>
      <c r="D101" s="81" t="str">
        <f t="shared" si="1"/>
        <v>octubre 2022</v>
      </c>
      <c r="E101" s="82">
        <f t="shared" si="3"/>
        <v>18103.482523557999</v>
      </c>
    </row>
    <row r="102" spans="1:5">
      <c r="A102" s="53" t="s">
        <v>132</v>
      </c>
      <c r="B102" s="63">
        <v>18449.237369888</v>
      </c>
      <c r="C102" s="77" t="str">
        <f t="shared" si="2"/>
        <v>N</v>
      </c>
      <c r="D102" s="81" t="str">
        <f t="shared" si="1"/>
        <v>noviembre 2022</v>
      </c>
      <c r="E102" s="82">
        <f t="shared" si="3"/>
        <v>18249.937992624</v>
      </c>
    </row>
    <row r="103" spans="1:5">
      <c r="A103" s="53" t="s">
        <v>133</v>
      </c>
      <c r="B103" s="63">
        <v>19096.727579549999</v>
      </c>
      <c r="C103" s="77" t="str">
        <f t="shared" si="2"/>
        <v>D</v>
      </c>
      <c r="D103" s="81" t="str">
        <f t="shared" si="1"/>
        <v>diciembre 2022</v>
      </c>
      <c r="E103" s="82">
        <f t="shared" si="3"/>
        <v>19134.921273295</v>
      </c>
    </row>
    <row r="104" spans="1:5">
      <c r="A104" s="53" t="s">
        <v>134</v>
      </c>
      <c r="B104" s="63">
        <v>20028.621185946999</v>
      </c>
      <c r="C104" s="77" t="str">
        <f t="shared" si="2"/>
        <v>E</v>
      </c>
      <c r="D104" s="81" t="str">
        <f t="shared" si="1"/>
        <v>enero 2023</v>
      </c>
      <c r="E104" s="82">
        <f t="shared" si="3"/>
        <v>20782.711655071998</v>
      </c>
    </row>
    <row r="105" spans="1:5">
      <c r="A105" s="53" t="s">
        <v>135</v>
      </c>
      <c r="B105" s="63">
        <v>22142.162826078998</v>
      </c>
      <c r="C105" s="77" t="str">
        <f t="shared" si="2"/>
        <v>F</v>
      </c>
      <c r="D105" s="81" t="str">
        <f t="shared" si="1"/>
        <v>febrero 2023</v>
      </c>
      <c r="E105" s="82">
        <f t="shared" si="3"/>
        <v>19312.118540595999</v>
      </c>
    </row>
    <row r="106" spans="1:5">
      <c r="A106" s="53" t="s">
        <v>136</v>
      </c>
      <c r="B106" s="63">
        <v>20488.100444894</v>
      </c>
      <c r="C106" s="77" t="str">
        <f t="shared" si="2"/>
        <v>M</v>
      </c>
      <c r="D106" s="81" t="str">
        <f t="shared" si="1"/>
        <v>marzo 2023</v>
      </c>
      <c r="E106" s="82">
        <f t="shared" si="3"/>
        <v>19326.980030939001</v>
      </c>
    </row>
    <row r="107" spans="1:5">
      <c r="A107" s="53" t="s">
        <v>139</v>
      </c>
      <c r="B107" s="63">
        <v>18957.591012450001</v>
      </c>
      <c r="C107" s="77" t="str">
        <f t="shared" si="2"/>
        <v>A</v>
      </c>
      <c r="D107" s="81" t="str">
        <f t="shared" si="1"/>
        <v>abril 2023</v>
      </c>
      <c r="E107" s="82">
        <f t="shared" si="3"/>
        <v>17042.260466231</v>
      </c>
    </row>
    <row r="108" spans="1:5">
      <c r="A108" s="53" t="s">
        <v>141</v>
      </c>
      <c r="B108" s="63">
        <v>18103.482523557999</v>
      </c>
      <c r="C108" s="77" t="str">
        <f t="shared" si="2"/>
        <v>M</v>
      </c>
      <c r="D108" s="81" t="str">
        <f t="shared" si="1"/>
        <v>mayo 2023</v>
      </c>
      <c r="E108" s="82">
        <f t="shared" si="3"/>
        <v>17889.654965862999</v>
      </c>
    </row>
    <row r="109" spans="1:5">
      <c r="A109" s="53" t="s">
        <v>143</v>
      </c>
      <c r="B109" s="63">
        <v>18249.937992624</v>
      </c>
      <c r="C109" s="77" t="str">
        <f t="shared" si="2"/>
        <v>J</v>
      </c>
      <c r="D109" s="81" t="str">
        <f t="shared" si="1"/>
        <v>junio 2023</v>
      </c>
      <c r="E109" s="82">
        <f t="shared" si="3"/>
        <v>18480.058940952</v>
      </c>
    </row>
    <row r="110" spans="1:5">
      <c r="A110" s="53" t="s">
        <v>145</v>
      </c>
      <c r="B110" s="63">
        <v>19134.921273295</v>
      </c>
      <c r="C110" s="77" t="str">
        <f t="shared" si="2"/>
        <v>J</v>
      </c>
      <c r="D110" s="81" t="str">
        <f>TEXT(EDATE(D111,-1),"mmmm aaaa")</f>
        <v>julio 2023</v>
      </c>
      <c r="E110" s="82">
        <f t="shared" si="3"/>
        <v>21060.373076134001</v>
      </c>
    </row>
    <row r="111" spans="1:5" ht="15" thickBot="1">
      <c r="A111" s="53" t="s">
        <v>148</v>
      </c>
      <c r="B111" s="63">
        <v>20782.711655071998</v>
      </c>
      <c r="C111" s="78" t="str">
        <f t="shared" si="2"/>
        <v>A</v>
      </c>
      <c r="D111" s="83" t="str">
        <f>A2</f>
        <v>Agosto 2023</v>
      </c>
      <c r="E111" s="84">
        <f t="shared" si="3"/>
        <v>20063.10353208</v>
      </c>
    </row>
    <row r="112" spans="1:5">
      <c r="A112" s="53" t="s">
        <v>150</v>
      </c>
      <c r="B112" s="63">
        <v>19312.118540595999</v>
      </c>
    </row>
    <row r="113" spans="1:4">
      <c r="A113" s="53" t="s">
        <v>153</v>
      </c>
      <c r="B113" s="63">
        <v>19326.980030939001</v>
      </c>
    </row>
    <row r="114" spans="1:4">
      <c r="A114" s="53" t="s">
        <v>155</v>
      </c>
      <c r="B114" s="63">
        <v>17042.260466231</v>
      </c>
    </row>
    <row r="115" spans="1:4">
      <c r="A115" s="53" t="s">
        <v>157</v>
      </c>
      <c r="B115" s="63">
        <v>17889.654965862999</v>
      </c>
      <c r="C115"/>
      <c r="D115"/>
    </row>
    <row r="116" spans="1:4">
      <c r="A116" s="53" t="s">
        <v>159</v>
      </c>
      <c r="B116" s="63">
        <v>18480.058940952</v>
      </c>
      <c r="C116"/>
      <c r="D116"/>
    </row>
    <row r="117" spans="1:4">
      <c r="A117" s="53" t="s">
        <v>161</v>
      </c>
      <c r="B117" s="63">
        <v>21060.373076134001</v>
      </c>
      <c r="C117"/>
      <c r="D117"/>
    </row>
    <row r="118" spans="1:4">
      <c r="A118" s="53" t="s">
        <v>164</v>
      </c>
      <c r="B118" s="63">
        <v>20063.10353208</v>
      </c>
      <c r="C118"/>
      <c r="D118"/>
    </row>
    <row r="119" spans="1:4">
      <c r="A119" s="53" t="s">
        <v>201</v>
      </c>
      <c r="B119" s="63">
        <v>7418.6369000000004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169</v>
      </c>
      <c r="B129" s="62">
        <v>32423.735400000001</v>
      </c>
      <c r="C129" s="55">
        <v>1</v>
      </c>
      <c r="D129" s="62">
        <v>694.6857172</v>
      </c>
      <c r="E129" s="87">
        <f>MAX(D129:D159)</f>
        <v>743.71596582400002</v>
      </c>
    </row>
    <row r="130" spans="1:5">
      <c r="A130" s="53" t="s">
        <v>170</v>
      </c>
      <c r="B130" s="62">
        <v>33205.372744</v>
      </c>
      <c r="C130" s="55">
        <v>2</v>
      </c>
      <c r="D130" s="62">
        <v>706.58162578400004</v>
      </c>
    </row>
    <row r="131" spans="1:5">
      <c r="A131" s="53" t="s">
        <v>171</v>
      </c>
      <c r="B131" s="62">
        <v>31402.770199999999</v>
      </c>
      <c r="C131" s="55">
        <v>3</v>
      </c>
      <c r="D131" s="62">
        <v>683.76159155200003</v>
      </c>
    </row>
    <row r="132" spans="1:5">
      <c r="A132" s="53" t="s">
        <v>172</v>
      </c>
      <c r="B132" s="62">
        <v>28811.676248</v>
      </c>
      <c r="C132" s="55">
        <v>4</v>
      </c>
      <c r="D132" s="62">
        <v>634.76486213600003</v>
      </c>
    </row>
    <row r="133" spans="1:5">
      <c r="A133" s="53" t="s">
        <v>173</v>
      </c>
      <c r="B133" s="62">
        <v>26930.293000000001</v>
      </c>
      <c r="C133" s="55">
        <v>5</v>
      </c>
      <c r="D133" s="62">
        <v>565.80826872800003</v>
      </c>
    </row>
    <row r="134" spans="1:5">
      <c r="A134" s="53" t="s">
        <v>174</v>
      </c>
      <c r="B134" s="62">
        <v>26872.518800000002</v>
      </c>
      <c r="C134" s="55">
        <v>6</v>
      </c>
      <c r="D134" s="62">
        <v>545.13196790400002</v>
      </c>
    </row>
    <row r="135" spans="1:5">
      <c r="A135" s="53" t="s">
        <v>175</v>
      </c>
      <c r="B135" s="62">
        <v>29633.164000000001</v>
      </c>
      <c r="C135" s="55">
        <v>7</v>
      </c>
      <c r="D135" s="62">
        <v>624.03579986399996</v>
      </c>
    </row>
    <row r="136" spans="1:5">
      <c r="A136" s="53" t="s">
        <v>176</v>
      </c>
      <c r="B136" s="62">
        <v>30810.691200000001</v>
      </c>
      <c r="C136" s="55">
        <v>8</v>
      </c>
      <c r="D136" s="62">
        <v>656.15363260799995</v>
      </c>
    </row>
    <row r="137" spans="1:5">
      <c r="A137" s="53" t="s">
        <v>177</v>
      </c>
      <c r="B137" s="62">
        <v>31744.544999999998</v>
      </c>
      <c r="C137" s="55">
        <v>9</v>
      </c>
      <c r="D137" s="62">
        <v>675.68275327200001</v>
      </c>
    </row>
    <row r="138" spans="1:5">
      <c r="A138" s="53" t="s">
        <v>178</v>
      </c>
      <c r="B138" s="62">
        <v>32352.003607999999</v>
      </c>
      <c r="C138" s="55">
        <v>10</v>
      </c>
      <c r="D138" s="62">
        <v>689.32081295199998</v>
      </c>
    </row>
    <row r="139" spans="1:5">
      <c r="A139" s="53" t="s">
        <v>179</v>
      </c>
      <c r="B139" s="62">
        <v>31832.4908</v>
      </c>
      <c r="C139" s="55">
        <v>11</v>
      </c>
      <c r="D139" s="62">
        <v>679.97289660800004</v>
      </c>
    </row>
    <row r="140" spans="1:5">
      <c r="A140" s="53" t="s">
        <v>180</v>
      </c>
      <c r="B140" s="62">
        <v>29519.169000000002</v>
      </c>
      <c r="C140" s="55">
        <v>12</v>
      </c>
      <c r="D140" s="62">
        <v>622.87571830399997</v>
      </c>
    </row>
    <row r="141" spans="1:5">
      <c r="A141" s="53" t="s">
        <v>181</v>
      </c>
      <c r="B141" s="62">
        <v>28097.250800000002</v>
      </c>
      <c r="C141" s="55">
        <v>13</v>
      </c>
      <c r="D141" s="62">
        <v>578.74294213600001</v>
      </c>
    </row>
    <row r="142" spans="1:5">
      <c r="A142" s="53" t="s">
        <v>182</v>
      </c>
      <c r="B142" s="62">
        <v>29374.219000000001</v>
      </c>
      <c r="C142" s="55">
        <v>14</v>
      </c>
      <c r="D142" s="62">
        <v>620.40594808799995</v>
      </c>
    </row>
    <row r="143" spans="1:5">
      <c r="A143" s="53" t="s">
        <v>183</v>
      </c>
      <c r="B143" s="62">
        <v>27979.420008000001</v>
      </c>
      <c r="C143" s="55">
        <v>15</v>
      </c>
      <c r="D143" s="62">
        <v>577.34539588799998</v>
      </c>
    </row>
    <row r="144" spans="1:5">
      <c r="A144" s="53" t="s">
        <v>184</v>
      </c>
      <c r="B144" s="62">
        <v>30331.239399999999</v>
      </c>
      <c r="C144" s="55">
        <v>16</v>
      </c>
      <c r="D144" s="62">
        <v>638.81933602399999</v>
      </c>
    </row>
    <row r="145" spans="1:5">
      <c r="A145" s="53" t="s">
        <v>185</v>
      </c>
      <c r="B145" s="62">
        <v>30522.831999999999</v>
      </c>
      <c r="C145" s="55">
        <v>17</v>
      </c>
      <c r="D145" s="62">
        <v>646.46263704</v>
      </c>
    </row>
    <row r="146" spans="1:5">
      <c r="A146" s="53" t="s">
        <v>186</v>
      </c>
      <c r="B146" s="62">
        <v>30475.0838</v>
      </c>
      <c r="C146" s="55">
        <v>18</v>
      </c>
      <c r="D146" s="62">
        <v>648.540182792</v>
      </c>
    </row>
    <row r="147" spans="1:5">
      <c r="A147" s="53" t="s">
        <v>187</v>
      </c>
      <c r="B147" s="62">
        <v>29420.088</v>
      </c>
      <c r="C147" s="55">
        <v>19</v>
      </c>
      <c r="D147" s="62">
        <v>612.68568503200004</v>
      </c>
    </row>
    <row r="148" spans="1:5">
      <c r="A148" s="53" t="s">
        <v>188</v>
      </c>
      <c r="B148" s="62">
        <v>29724.213</v>
      </c>
      <c r="C148" s="55">
        <v>20</v>
      </c>
      <c r="D148" s="62">
        <v>595.45732039999996</v>
      </c>
    </row>
    <row r="149" spans="1:5">
      <c r="A149" s="53" t="s">
        <v>189</v>
      </c>
      <c r="B149" s="62">
        <v>34275.708400000003</v>
      </c>
      <c r="C149" s="55">
        <v>21</v>
      </c>
      <c r="D149" s="62">
        <v>708.97780361599996</v>
      </c>
    </row>
    <row r="150" spans="1:5">
      <c r="A150" s="53" t="s">
        <v>190</v>
      </c>
      <c r="B150" s="62">
        <v>34675.829544</v>
      </c>
      <c r="C150" s="55">
        <v>22</v>
      </c>
      <c r="D150" s="62">
        <v>730.11721392000004</v>
      </c>
    </row>
    <row r="151" spans="1:5">
      <c r="A151" s="53" t="s">
        <v>191</v>
      </c>
      <c r="B151" s="62">
        <v>35316.989200000004</v>
      </c>
      <c r="C151" s="55">
        <v>23</v>
      </c>
      <c r="D151" s="62">
        <v>741.81079231199999</v>
      </c>
    </row>
    <row r="152" spans="1:5">
      <c r="A152" s="53" t="s">
        <v>192</v>
      </c>
      <c r="B152" s="62">
        <v>35177.765127999999</v>
      </c>
      <c r="C152" s="55">
        <v>24</v>
      </c>
      <c r="D152" s="62">
        <v>743.71596582400002</v>
      </c>
    </row>
    <row r="153" spans="1:5">
      <c r="A153" s="53" t="s">
        <v>193</v>
      </c>
      <c r="B153" s="62">
        <v>34632.593000000001</v>
      </c>
      <c r="C153" s="55">
        <v>25</v>
      </c>
      <c r="D153" s="62">
        <v>733.89550247199998</v>
      </c>
    </row>
    <row r="154" spans="1:5">
      <c r="A154" s="53" t="s">
        <v>194</v>
      </c>
      <c r="B154" s="62">
        <v>29768.240000000002</v>
      </c>
      <c r="C154" s="55">
        <v>26</v>
      </c>
      <c r="D154" s="62">
        <v>644.58342288799997</v>
      </c>
    </row>
    <row r="155" spans="1:5">
      <c r="A155" s="53" t="s">
        <v>195</v>
      </c>
      <c r="B155" s="62">
        <v>25703.394695999999</v>
      </c>
      <c r="C155" s="55">
        <v>27</v>
      </c>
      <c r="D155" s="62">
        <v>537.29366015200003</v>
      </c>
    </row>
    <row r="156" spans="1:5">
      <c r="A156" s="53" t="s">
        <v>196</v>
      </c>
      <c r="B156" s="62">
        <v>29924.063399999999</v>
      </c>
      <c r="C156" s="55">
        <v>28</v>
      </c>
      <c r="D156" s="62">
        <v>613.28047400800006</v>
      </c>
    </row>
    <row r="157" spans="1:5">
      <c r="A157" s="53" t="s">
        <v>197</v>
      </c>
      <c r="B157" s="62">
        <v>30048.5834</v>
      </c>
      <c r="C157" s="55">
        <v>29</v>
      </c>
      <c r="D157" s="62">
        <v>630.93139856000005</v>
      </c>
      <c r="E157"/>
    </row>
    <row r="158" spans="1:5">
      <c r="A158" s="53" t="s">
        <v>198</v>
      </c>
      <c r="B158" s="62">
        <v>29982.493999999999</v>
      </c>
      <c r="C158" s="55">
        <v>30</v>
      </c>
      <c r="D158" s="62">
        <v>638.86941529600006</v>
      </c>
      <c r="E158"/>
    </row>
    <row r="159" spans="1:5">
      <c r="A159" s="53" t="s">
        <v>165</v>
      </c>
      <c r="B159" s="62">
        <v>30557.3478</v>
      </c>
      <c r="C159" s="55">
        <v>31</v>
      </c>
      <c r="D159" s="62">
        <v>642.39278872</v>
      </c>
      <c r="E159"/>
    </row>
    <row r="160" spans="1:5">
      <c r="A160"/>
      <c r="C160"/>
      <c r="D160" s="88">
        <v>748</v>
      </c>
      <c r="E160" s="118">
        <f>(MAX(D129:D159)/D160-1)*100</f>
        <v>-0.57273184171122704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1" t="s">
        <v>14</v>
      </c>
      <c r="C163" s="142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164</v>
      </c>
      <c r="B166" s="63">
        <v>35853</v>
      </c>
      <c r="C166" s="120" t="s">
        <v>205</v>
      </c>
      <c r="D166" s="88">
        <v>36435</v>
      </c>
      <c r="E166" s="118">
        <f>(B166/D166-1)*100</f>
        <v>-1.5973651708522052</v>
      </c>
    </row>
    <row r="167" spans="1:5">
      <c r="A167"/>
      <c r="B167"/>
      <c r="C167"/>
    </row>
    <row r="169" spans="1:5">
      <c r="A169" s="51" t="s">
        <v>66</v>
      </c>
      <c r="B169" s="141" t="s">
        <v>13</v>
      </c>
      <c r="C169" s="145"/>
      <c r="D169" s="141" t="s">
        <v>14</v>
      </c>
      <c r="E169" s="142"/>
    </row>
    <row r="170" spans="1:5">
      <c r="A170" s="51" t="s">
        <v>54</v>
      </c>
      <c r="B170" s="135" t="s">
        <v>64</v>
      </c>
      <c r="C170" s="135" t="s">
        <v>65</v>
      </c>
      <c r="D170" s="135" t="s">
        <v>64</v>
      </c>
      <c r="E170" s="135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137</v>
      </c>
    </row>
    <row r="174" spans="1:5">
      <c r="A174" s="55">
        <v>2023</v>
      </c>
      <c r="B174" s="63">
        <v>39101</v>
      </c>
      <c r="C174" s="120" t="s">
        <v>151</v>
      </c>
      <c r="D174" s="63">
        <v>37278</v>
      </c>
      <c r="E174" s="120" t="s">
        <v>163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41" t="s">
        <v>13</v>
      </c>
      <c r="C177" s="145"/>
      <c r="D177" s="141" t="s">
        <v>14</v>
      </c>
      <c r="E177" s="142"/>
    </row>
    <row r="178" spans="1:6">
      <c r="A178" s="51" t="s">
        <v>54</v>
      </c>
      <c r="B178" s="134" t="s">
        <v>64</v>
      </c>
      <c r="C178" s="134" t="s">
        <v>65</v>
      </c>
      <c r="D178" s="134" t="s">
        <v>64</v>
      </c>
      <c r="E178" s="134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37278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19 julio (14:27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ago-23</v>
      </c>
      <c r="B187" s="73">
        <f>IF(B163="Invierno","",B166)</f>
        <v>35853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24 agosto (21:24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24 ago 21:24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2023-09-14T10:12:43Z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