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OCT\INF_ELABORADA\"/>
    </mc:Choice>
  </mc:AlternateContent>
  <xr:revisionPtr revIDLastSave="0" documentId="13_ncr:1_{B88D9694-C97B-4DB6-AEE2-210E5826F3E5}" xr6:coauthVersionLast="46" xr6:coauthVersionMax="46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6" l="1"/>
  <c r="G109" i="16"/>
  <c r="H109" i="16"/>
  <c r="E160" i="10"/>
  <c r="E188" i="10"/>
  <c r="E166" i="10"/>
  <c r="E129" i="10"/>
  <c r="B37" i="16" l="1"/>
  <c r="C37" i="16"/>
  <c r="D37" i="16"/>
  <c r="E37" i="16"/>
  <c r="F37" i="16"/>
  <c r="G37" i="16"/>
  <c r="H37" i="16"/>
  <c r="B187" i="10" l="1"/>
  <c r="D186" i="10" l="1"/>
  <c r="F108" i="16" s="1"/>
  <c r="B186" i="10"/>
  <c r="D187" i="10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G38" i="16" l="1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<sst xmlns="http://schemas.openxmlformats.org/spreadsheetml/2006/main" count="344" uniqueCount="212">
  <si>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</si>
  <si>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</si>
  <si>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</si>
  <si>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</si>
  <si>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</si>
  <si>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</si>
  <si>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</si>
  <si>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</si>
  <si>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</si>
  <si>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</si>
  <si>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</si>
  <si>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</si>
  <si>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</si>
  <si>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</si>
  <si>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</si>
  <si>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</si>
  <si>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</si>
  <si>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</si>
  <si>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</si>
  <si>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</si>
  <si>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</si>
  <si>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</si>
  <si>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</si>
  <si>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</si>
  <si>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</si>
  <si>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</si>
  <si>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</si>
  <si>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</si>
  <si>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</si>
  <si>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</si>
  <si>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</si>
  <si>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</si>
  <si>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</si>
  <si>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</si>
  <si>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</si>
  <si>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</si>
  <si>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</si>
  <si>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</si>
  <si>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</si>
  <si>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</si>
  <si>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</si>
  <si>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</si>
  <si>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</si>
  <si>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</si>
  <si>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</si>
  <si>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</si>
  <si>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</si>
  <si>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</si>
  <si>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</si>
  <si>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</si>
  <si>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</si>
  <si>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</si>
  <si>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</si>
  <si>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</si>
  <si>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</si>
  <si>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</si>
  <si>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</si>
  <si>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</si>
  <si>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</si>
  <si>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</si>
  <si>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</si>
  <si>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</si>
  <si>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</si>
  <si>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</si>
  <si>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</si>
  <si>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</si>
  <si>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</si>
  <si>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</si>
  <si>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</si>
  <si>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</si>
  <si>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</si>
  <si>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</si>
  <si>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</si>
  <si>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</si>
  <si>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</si>
  <si>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</si>
  <si>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</si>
  <si>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</si>
  <si>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</si>
  <si>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</si>
  <si>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</si>
  <si>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</si>
  <si>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</si>
  <si>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</si>
  <si>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</si>
  <si>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</si>
  <si>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</si>
  <si>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</si>
  <si>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</si>
  <si>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</si>
  <si>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</si>
  <si>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</si>
  <si>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</si>
  <si>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</si>
  <si>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</si>
  <si>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</si>
  <si>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</si>
  <si>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</si>
  <si>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</si>
  <si>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</si>
  <si>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</si>
  <si>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</si>
  <si>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</si>
  <si>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</si>
  <si>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</si>
  <si>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</si>
  <si>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</si>
  <si>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</si>
  <si>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</si>
  <si>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</si>
  <si>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</si>
  <si>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</si>
  <si>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</si>
  <si>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</si>
  <si>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</si>
  <si>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</si>
  <si>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</si>
  <si>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</si>
  <si>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</si>
  <si>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</si>
  <si>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</si>
  <si>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</si>
  <si>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</si>
  <si>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</si>
  <si>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</si>
  <si>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</si>
  <si>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</si>
  <si>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</si>
  <si>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</si>
  <si>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</si>
  <si>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</si>
  <si>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</si>
  <si>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</si>
  <si>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</si>
  <si>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</si>
  <si>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</si>
  <si>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</si>
  <si>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</si>
  <si>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</si>
  <si>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</si>
  <si>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</si>
  <si>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</si>
  <si>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</si>
  <si>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</si>
  <si>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</si>
  <si>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</si>
  <si>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</si>
  <si>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</si>
  <si>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</si>
  <si>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</si>
  <si>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</si>
  <si>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</si>
  <si>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</si>
  <si>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</si>
  <si>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</si>
  <si>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</si>
  <si>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</si>
  <si>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</si>
  <si>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</si>
  <si>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</si>
  <si>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</si>
  <si>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</si>
  <si>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</si>
  <si>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</si>
  <si>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</si>
  <si>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</si>
  <si>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</si>
  <si>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ut="11/11/2021 10:55:43"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msgID="E095FBDF11EC42DD2CEF0080EF650265"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</si>
  <si>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12:23:18"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msgID="F5B2533211EC42DD2CEF0080EFE50366"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nrr="1162" nrc="471"&gt;&lt;pg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</si>
  <si>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ut="11/11/2021 12:29:58"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msgID="DA4C9BAF11EC42EA2CEF0080EF35A367"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nrr="432" nrc="432"&gt;&lt;pg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</si>
  <si>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</si>
  <si>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</si>
  <si>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</si>
  <si>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</si>
  <si>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</si>
  <si>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</si>
  <si>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</si>
  <si>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</si>
  <si>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</si>
  <si>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</si>
  <si>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</si>
  <si>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</si>
  <si>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</si>
  <si>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</si>
  <si>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</si>
  <si>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</si>
  <si>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</si>
  <si>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</si>
  <si>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</si>
  <si>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</si>
  <si>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</si>
  <si>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</si>
  <si>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</si>
  <si>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</si>
  <si>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</si>
  <si>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</si>
  <si>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</si>
  <si>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</si>
  <si>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</si>
  <si>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</si>
  <si>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12:31:36"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msgID="4E4FF10E11EC42EB2CEF0080EF650367"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nrr="1935" nrc="256"&gt;&lt;pg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</si>
  <si>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12:32:00"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msgID="5C95721611EC42EB2CEF0080EFA5846A"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nrr="1994" nrc="132"&gt;&lt;pg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</si>
  <si>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</si>
  <si>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ut="11/11/2021 12:37:03"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msgID="8256087611EC42EB2CEF0080EF55E367"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nrr="1879" nrc="62"&gt;&lt;pg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</si>
  <si>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12:39:31"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msgID="5AFE1C0411EC42EC2CEF0080EFC5C56A"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nrr="1997" nrc="68"&gt;&lt;pg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</si>
  <si>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12:40:46"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msgID="965C4C4E11EC42EC2CEF0080EF752469"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nrr="1997" nrc="68"&gt;&lt;pg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</si>
  <si>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28/10/2021 20:23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</si>
  <si>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12:41:20"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msgID="AB057B5311EC42EC2CEF0080EFC5C468"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nrr="67" nrc="134"&gt;&lt;pg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</si>
  <si>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ut="11/11/2021 12:41:45"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msgID="B9AE911611EC42EC2CEF0080EF752469"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nrr="201" nrc="276"&gt;&lt;pg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</si>
  <si>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ut="11/11/2021 12:42:09" si="2.00000001778c43a17e23655575f0136ca3d115cef4352d1ba79f112a44dc83997dc9f2d5bb900ee4bcef587951f8b5db6c10459b13fcd015c9ec8312c7181a7867ac203d7873d9c87cca7a84f976696747f3c96483d455f57efd12844adc4a7299da819f7c9db2ae3183d8ff92721703335aa82c7fd5d56032db6e0810b67344f01aada2b7a7515bd54dae33c6c38f9c465ee8b95c301de9531d690a09c2a16a2eea.p.3082.0.1.Europe/Madrid.upriv*_1*_pidn2*_72*_session*-lat*_1.000000016d5b8c0f9608b1e4fc40f509f39eb264bc6025e04060307e5445a2e65eff5100618b8c3317bd7b2e9e19fa21d2b2ff563ab4b8ab.000000012c056d9b35e44c314d5a2a820587cae8bc6025e05c4edfef9a87352cc0ac31df100bb3dfd13c53feb21f70a3735d68106e04f805.0.1.1.BDEbi.D066E1C611E6257C10D00080EF253B44.0-3082.1.1_-0.1.0_-3082.1.1_5.5.0.*0.000000010f5ae966c6bd01d07d9370e68a560d64c911585a62962ff36e4b668dbd159cf660f4214b.0.23.11*.2*.0400*.31152J.e.000000018f94ed567ebbc3cda0a72b9327e9d3f6c911585a858dd420bb9edb90f8783f6be024cbde.0.10*.131*.122*.122.0.0" msgID="C7D9278811EC42EC2CEF0080EF054468"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nrr="65" nrc="260"&gt;&lt;pg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</si>
  <si>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71da960c64ac4b0bbdd78de0f2981a07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</si>
  <si>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ut="11/11/2021 12:43:20" si="2.00000001c449791e26378a67c1d175a2a092465696f5464a0ae9d82309fc10e73e1d1f9cd4a830d1dfd72c31ba9d1e98de6c7ebe1eb5ccf0e1015a596165be820e14c2d657c6df8fdf07ebce85dcd4417ba480b06026ddfcfdf0693831f7796e7a9d49878e7ceb902aaa140da9d8a517154192006fe79e77b4b12a57c3fa6d3ca67e69c4495611b59d1342ae1085ef41c1c4566a7f10269a4c64dc2e1dc6321ed63d.p.3082.0.1.Europe/Madrid.upriv*_1*_pidn2*_85*_session*-lat*_1.00000001f592848be9aa9ae8847e6c857237f98dbc6025e0c153d1c1851b6b03e5ce86992340e8be06d444e514ca5a575cd2343ce3c92739.00000001a45836db7adc2d77ad5f1e9f0509d446bc6025e0a2cde5bc1fdc2d2be0bdbfd8585f48611d213e81df799e6e4ff92ab9abc60518.0.1.1.BDEbi.D066E1C611E6257C10D00080EF253B44.0-3082.1.1_-0.1.0_-3082.1.1_5.5.0.*0.0000000166b4b9718845eb285410ea5294b42b9ac911585ace7f6e52f78a254605ea7181d983b63c.0.23.11*.2*.0400*.31152J.e.00000001b91bb5aca7331685415b0d7ef86c10d8c911585a8fe86688274b049b11a4d20fb959d67e.0.10*.131*.122*.122.0.0" msgID="E66A802B11EC42EC432A0080EFD5229D"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nrr="884" nrc="516"&gt;&lt;pg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</si>
</sst>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-1.038E-2</c:v>
                </c:pt>
                <c:pt idx="1">
                  <c:v>1.3600000000000001E-3</c:v>
                </c:pt>
                <c:pt idx="2">
                  <c:v>-8.3000000000000001E-4</c:v>
                </c:pt>
                <c:pt idx="3">
                  <c:v>-1.506E-2</c:v>
                </c:pt>
                <c:pt idx="4">
                  <c:v>3.4399999999999999E-3</c:v>
                </c:pt>
                <c:pt idx="5">
                  <c:v>5.9899999999999997E-3</c:v>
                </c:pt>
                <c:pt idx="6">
                  <c:v>7.7999999999999996E-3</c:v>
                </c:pt>
                <c:pt idx="7">
                  <c:v>6.6100000000000004E-3</c:v>
                </c:pt>
                <c:pt idx="8">
                  <c:v>4.62E-3</c:v>
                </c:pt>
                <c:pt idx="9">
                  <c:v>-3.96E-3</c:v>
                </c:pt>
                <c:pt idx="10">
                  <c:v>4.2100000000000002E-3</c:v>
                </c:pt>
                <c:pt idx="11">
                  <c:v>1.48E-3</c:v>
                </c:pt>
                <c:pt idx="12">
                  <c:v>-1.094E-2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-1.074E-2</c:v>
                </c:pt>
                <c:pt idx="1">
                  <c:v>-2.452E-2</c:v>
                </c:pt>
                <c:pt idx="2">
                  <c:v>1.397E-2</c:v>
                </c:pt>
                <c:pt idx="3">
                  <c:v>1.7809999999999999E-2</c:v>
                </c:pt>
                <c:pt idx="4">
                  <c:v>1.431E-2</c:v>
                </c:pt>
                <c:pt idx="5">
                  <c:v>4.1900000000000001E-3</c:v>
                </c:pt>
                <c:pt idx="6">
                  <c:v>8.4000000000000003E-4</c:v>
                </c:pt>
                <c:pt idx="7">
                  <c:v>-2.18E-2</c:v>
                </c:pt>
                <c:pt idx="8">
                  <c:v>2.3800000000000002E-3</c:v>
                </c:pt>
                <c:pt idx="9">
                  <c:v>-1.9349999999999999E-2</c:v>
                </c:pt>
                <c:pt idx="10">
                  <c:v>-9.0600000000000003E-3</c:v>
                </c:pt>
                <c:pt idx="11">
                  <c:v>-3.3400000000000001E-3</c:v>
                </c:pt>
                <c:pt idx="12">
                  <c:v>1.0200000000000001E-3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-5.5500000000000002E-3</c:v>
                </c:pt>
                <c:pt idx="1">
                  <c:v>-3.2890000000000003E-2</c:v>
                </c:pt>
                <c:pt idx="2">
                  <c:v>5.7499999999999999E-3</c:v>
                </c:pt>
                <c:pt idx="3">
                  <c:v>4.8999999999999998E-3</c:v>
                </c:pt>
                <c:pt idx="4">
                  <c:v>-4.9349999999999998E-2</c:v>
                </c:pt>
                <c:pt idx="5">
                  <c:v>3.6670000000000001E-2</c:v>
                </c:pt>
                <c:pt idx="6">
                  <c:v>0.16128000000000001</c:v>
                </c:pt>
                <c:pt idx="7">
                  <c:v>0.12592</c:v>
                </c:pt>
                <c:pt idx="8">
                  <c:v>5.9790000000000003E-2</c:v>
                </c:pt>
                <c:pt idx="9">
                  <c:v>4.6699999999999997E-3</c:v>
                </c:pt>
                <c:pt idx="10">
                  <c:v>-2.1099999999999999E-3</c:v>
                </c:pt>
                <c:pt idx="11">
                  <c:v>1.5820000000000001E-2</c:v>
                </c:pt>
                <c:pt idx="12">
                  <c:v>-2.2919999999999999E-2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-2.6669999999999999E-2</c:v>
                </c:pt>
                <c:pt idx="1">
                  <c:v>-5.6050000000000003E-2</c:v>
                </c:pt>
                <c:pt idx="2">
                  <c:v>1.8890000000000001E-2</c:v>
                </c:pt>
                <c:pt idx="3">
                  <c:v>7.6499999999999997E-3</c:v>
                </c:pt>
                <c:pt idx="4">
                  <c:v>-3.1600000000000003E-2</c:v>
                </c:pt>
                <c:pt idx="5">
                  <c:v>4.6850000000000003E-2</c:v>
                </c:pt>
                <c:pt idx="6">
                  <c:v>0.16991999999999999</c:v>
                </c:pt>
                <c:pt idx="7">
                  <c:v>0.11073</c:v>
                </c:pt>
                <c:pt idx="8">
                  <c:v>6.6790000000000002E-2</c:v>
                </c:pt>
                <c:pt idx="9">
                  <c:v>-1.864E-2</c:v>
                </c:pt>
                <c:pt idx="10">
                  <c:v>-6.96E-3</c:v>
                </c:pt>
                <c:pt idx="11">
                  <c:v>1.396E-2</c:v>
                </c:pt>
                <c:pt idx="12">
                  <c:v>-3.2840000000000001E-2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24.870526315799999</c:v>
                </c:pt>
                <c:pt idx="1">
                  <c:v>24.444105263200001</c:v>
                </c:pt>
                <c:pt idx="2">
                  <c:v>23.8033684211</c:v>
                </c:pt>
                <c:pt idx="3">
                  <c:v>23.787315789499999</c:v>
                </c:pt>
                <c:pt idx="4">
                  <c:v>24.3938947368</c:v>
                </c:pt>
                <c:pt idx="5">
                  <c:v>24.070105263199999</c:v>
                </c:pt>
                <c:pt idx="6">
                  <c:v>24.157105263199998</c:v>
                </c:pt>
                <c:pt idx="7">
                  <c:v>24.0887894737</c:v>
                </c:pt>
                <c:pt idx="8">
                  <c:v>23.198578947400001</c:v>
                </c:pt>
                <c:pt idx="9">
                  <c:v>22.721631578899999</c:v>
                </c:pt>
                <c:pt idx="10">
                  <c:v>22.7488421053</c:v>
                </c:pt>
                <c:pt idx="11">
                  <c:v>22.485105263200001</c:v>
                </c:pt>
                <c:pt idx="12">
                  <c:v>22.221473684199999</c:v>
                </c:pt>
                <c:pt idx="13">
                  <c:v>21.652736842100001</c:v>
                </c:pt>
                <c:pt idx="14">
                  <c:v>21.538842105299999</c:v>
                </c:pt>
                <c:pt idx="15">
                  <c:v>21.879894736800001</c:v>
                </c:pt>
                <c:pt idx="16">
                  <c:v>21.526894736799999</c:v>
                </c:pt>
                <c:pt idx="17">
                  <c:v>21.2077894737</c:v>
                </c:pt>
                <c:pt idx="18">
                  <c:v>21.271684210499998</c:v>
                </c:pt>
                <c:pt idx="19">
                  <c:v>21.2977894737</c:v>
                </c:pt>
                <c:pt idx="20">
                  <c:v>20.684684210499999</c:v>
                </c:pt>
                <c:pt idx="21">
                  <c:v>20.3467368421</c:v>
                </c:pt>
                <c:pt idx="22">
                  <c:v>20.851894736799998</c:v>
                </c:pt>
                <c:pt idx="23">
                  <c:v>21.103894736800001</c:v>
                </c:pt>
                <c:pt idx="24">
                  <c:v>21.084052631599999</c:v>
                </c:pt>
                <c:pt idx="25">
                  <c:v>21.036000000000001</c:v>
                </c:pt>
                <c:pt idx="26">
                  <c:v>20.952999999999999</c:v>
                </c:pt>
                <c:pt idx="27">
                  <c:v>20.335999999999999</c:v>
                </c:pt>
                <c:pt idx="28">
                  <c:v>20.346</c:v>
                </c:pt>
                <c:pt idx="29">
                  <c:v>19.854631578900001</c:v>
                </c:pt>
                <c:pt idx="30">
                  <c:v>19.5835263158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15.044947368400001</c:v>
                </c:pt>
                <c:pt idx="1">
                  <c:v>14.4848421053</c:v>
                </c:pt>
                <c:pt idx="2">
                  <c:v>14.3634210526</c:v>
                </c:pt>
                <c:pt idx="3">
                  <c:v>13.859157894699999</c:v>
                </c:pt>
                <c:pt idx="4">
                  <c:v>13.591526315799999</c:v>
                </c:pt>
                <c:pt idx="5">
                  <c:v>13.617842105299999</c:v>
                </c:pt>
                <c:pt idx="6">
                  <c:v>13.868526315800001</c:v>
                </c:pt>
                <c:pt idx="7">
                  <c:v>14.145157894700001</c:v>
                </c:pt>
                <c:pt idx="8">
                  <c:v>13.9104210526</c:v>
                </c:pt>
                <c:pt idx="9">
                  <c:v>13.528736842100001</c:v>
                </c:pt>
                <c:pt idx="10">
                  <c:v>13.856368421100001</c:v>
                </c:pt>
                <c:pt idx="11">
                  <c:v>14.0763684211</c:v>
                </c:pt>
                <c:pt idx="12">
                  <c:v>13.029578947399999</c:v>
                </c:pt>
                <c:pt idx="13">
                  <c:v>12.2724210526</c:v>
                </c:pt>
                <c:pt idx="14">
                  <c:v>12.1087894737</c:v>
                </c:pt>
                <c:pt idx="15">
                  <c:v>12.157368421099999</c:v>
                </c:pt>
                <c:pt idx="16">
                  <c:v>12.5003157895</c:v>
                </c:pt>
                <c:pt idx="17">
                  <c:v>12.67</c:v>
                </c:pt>
                <c:pt idx="18">
                  <c:v>12.7758947368</c:v>
                </c:pt>
                <c:pt idx="19">
                  <c:v>13.2268947368</c:v>
                </c:pt>
                <c:pt idx="20">
                  <c:v>12.743526315800001</c:v>
                </c:pt>
                <c:pt idx="21">
                  <c:v>12.1594736842</c:v>
                </c:pt>
                <c:pt idx="22">
                  <c:v>12.017578947400001</c:v>
                </c:pt>
                <c:pt idx="23">
                  <c:v>11.709473684200001</c:v>
                </c:pt>
                <c:pt idx="24">
                  <c:v>12.1536842105</c:v>
                </c:pt>
                <c:pt idx="25">
                  <c:v>11.726631578899999</c:v>
                </c:pt>
                <c:pt idx="26">
                  <c:v>11.223526315799999</c:v>
                </c:pt>
                <c:pt idx="27">
                  <c:v>11.570842105300001</c:v>
                </c:pt>
                <c:pt idx="28">
                  <c:v>10.915736842099999</c:v>
                </c:pt>
                <c:pt idx="29">
                  <c:v>10.7587894737</c:v>
                </c:pt>
                <c:pt idx="30">
                  <c:v>11.1568947368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25.481999999999999</c:v>
                </c:pt>
                <c:pt idx="1">
                  <c:v>25.597000000000001</c:v>
                </c:pt>
                <c:pt idx="2">
                  <c:v>23.295999999999999</c:v>
                </c:pt>
                <c:pt idx="3">
                  <c:v>20.882000000000001</c:v>
                </c:pt>
                <c:pt idx="4">
                  <c:v>23.712</c:v>
                </c:pt>
                <c:pt idx="5">
                  <c:v>23.548999999999999</c:v>
                </c:pt>
                <c:pt idx="6">
                  <c:v>24.673999999999999</c:v>
                </c:pt>
                <c:pt idx="7">
                  <c:v>24.268999999999998</c:v>
                </c:pt>
                <c:pt idx="8">
                  <c:v>23.036999999999999</c:v>
                </c:pt>
                <c:pt idx="9">
                  <c:v>22.87</c:v>
                </c:pt>
                <c:pt idx="10">
                  <c:v>23.571999999999999</c:v>
                </c:pt>
                <c:pt idx="11">
                  <c:v>23.574000000000002</c:v>
                </c:pt>
                <c:pt idx="12">
                  <c:v>23.494</c:v>
                </c:pt>
                <c:pt idx="13">
                  <c:v>23.449000000000002</c:v>
                </c:pt>
                <c:pt idx="14">
                  <c:v>23.832999999999998</c:v>
                </c:pt>
                <c:pt idx="15">
                  <c:v>22.192</c:v>
                </c:pt>
                <c:pt idx="16">
                  <c:v>22.931000000000001</c:v>
                </c:pt>
                <c:pt idx="17">
                  <c:v>24.346</c:v>
                </c:pt>
                <c:pt idx="18">
                  <c:v>25.536999999999999</c:v>
                </c:pt>
                <c:pt idx="19">
                  <c:v>25.018999999999998</c:v>
                </c:pt>
                <c:pt idx="20">
                  <c:v>21.95</c:v>
                </c:pt>
                <c:pt idx="21">
                  <c:v>19.954000000000001</c:v>
                </c:pt>
                <c:pt idx="22">
                  <c:v>20.425999999999998</c:v>
                </c:pt>
                <c:pt idx="23">
                  <c:v>21.335999999999999</c:v>
                </c:pt>
                <c:pt idx="24">
                  <c:v>21.164999999999999</c:v>
                </c:pt>
                <c:pt idx="25">
                  <c:v>21.137</c:v>
                </c:pt>
                <c:pt idx="26">
                  <c:v>21.533000000000001</c:v>
                </c:pt>
                <c:pt idx="27">
                  <c:v>21.225000000000001</c:v>
                </c:pt>
                <c:pt idx="28">
                  <c:v>19.382000000000001</c:v>
                </c:pt>
                <c:pt idx="29">
                  <c:v>20.274999999999999</c:v>
                </c:pt>
                <c:pt idx="30">
                  <c:v>22.876000000000001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20.084</c:v>
                </c:pt>
                <c:pt idx="1">
                  <c:v>20.334</c:v>
                </c:pt>
                <c:pt idx="2">
                  <c:v>18.350000000000001</c:v>
                </c:pt>
                <c:pt idx="3">
                  <c:v>16.082000000000001</c:v>
                </c:pt>
                <c:pt idx="4">
                  <c:v>17.904</c:v>
                </c:pt>
                <c:pt idx="5">
                  <c:v>18.521000000000001</c:v>
                </c:pt>
                <c:pt idx="6">
                  <c:v>18.698</c:v>
                </c:pt>
                <c:pt idx="7">
                  <c:v>18.542000000000002</c:v>
                </c:pt>
                <c:pt idx="8">
                  <c:v>18.062999999999999</c:v>
                </c:pt>
                <c:pt idx="9">
                  <c:v>18.231999999999999</c:v>
                </c:pt>
                <c:pt idx="10">
                  <c:v>18.117999999999999</c:v>
                </c:pt>
                <c:pt idx="11">
                  <c:v>17.792000000000002</c:v>
                </c:pt>
                <c:pt idx="12">
                  <c:v>17.486000000000001</c:v>
                </c:pt>
                <c:pt idx="13">
                  <c:v>17.359000000000002</c:v>
                </c:pt>
                <c:pt idx="14">
                  <c:v>17.922000000000001</c:v>
                </c:pt>
                <c:pt idx="15">
                  <c:v>17.391999999999999</c:v>
                </c:pt>
                <c:pt idx="16">
                  <c:v>18.742000000000001</c:v>
                </c:pt>
                <c:pt idx="17">
                  <c:v>19.414000000000001</c:v>
                </c:pt>
                <c:pt idx="18">
                  <c:v>20.385999999999999</c:v>
                </c:pt>
                <c:pt idx="19">
                  <c:v>20.097999999999999</c:v>
                </c:pt>
                <c:pt idx="20">
                  <c:v>17.542999999999999</c:v>
                </c:pt>
                <c:pt idx="21">
                  <c:v>15.628</c:v>
                </c:pt>
                <c:pt idx="22">
                  <c:v>15.013</c:v>
                </c:pt>
                <c:pt idx="23">
                  <c:v>15.18</c:v>
                </c:pt>
                <c:pt idx="24">
                  <c:v>15.401999999999999</c:v>
                </c:pt>
                <c:pt idx="25">
                  <c:v>15.776999999999999</c:v>
                </c:pt>
                <c:pt idx="26">
                  <c:v>15.601000000000001</c:v>
                </c:pt>
                <c:pt idx="27">
                  <c:v>15.701000000000001</c:v>
                </c:pt>
                <c:pt idx="28">
                  <c:v>16.285</c:v>
                </c:pt>
                <c:pt idx="29">
                  <c:v>17.600999999999999</c:v>
                </c:pt>
                <c:pt idx="30">
                  <c:v>19.026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14.686</c:v>
                </c:pt>
                <c:pt idx="1">
                  <c:v>15.07</c:v>
                </c:pt>
                <c:pt idx="2">
                  <c:v>13.404</c:v>
                </c:pt>
                <c:pt idx="3">
                  <c:v>11.282</c:v>
                </c:pt>
                <c:pt idx="4">
                  <c:v>12.096</c:v>
                </c:pt>
                <c:pt idx="5">
                  <c:v>13.492000000000001</c:v>
                </c:pt>
                <c:pt idx="6">
                  <c:v>12.722</c:v>
                </c:pt>
                <c:pt idx="7">
                  <c:v>12.815</c:v>
                </c:pt>
                <c:pt idx="8">
                  <c:v>13.09</c:v>
                </c:pt>
                <c:pt idx="9">
                  <c:v>13.595000000000001</c:v>
                </c:pt>
                <c:pt idx="10">
                  <c:v>12.664999999999999</c:v>
                </c:pt>
                <c:pt idx="11">
                  <c:v>12.009</c:v>
                </c:pt>
                <c:pt idx="12">
                  <c:v>11.478</c:v>
                </c:pt>
                <c:pt idx="13">
                  <c:v>11.268000000000001</c:v>
                </c:pt>
                <c:pt idx="14">
                  <c:v>12.01</c:v>
                </c:pt>
                <c:pt idx="15">
                  <c:v>12.592000000000001</c:v>
                </c:pt>
                <c:pt idx="16">
                  <c:v>14.552</c:v>
                </c:pt>
                <c:pt idx="17">
                  <c:v>14.483000000000001</c:v>
                </c:pt>
                <c:pt idx="18">
                  <c:v>15.234</c:v>
                </c:pt>
                <c:pt idx="19">
                  <c:v>15.177</c:v>
                </c:pt>
                <c:pt idx="20">
                  <c:v>13.135999999999999</c:v>
                </c:pt>
                <c:pt idx="21">
                  <c:v>11.302</c:v>
                </c:pt>
                <c:pt idx="22">
                  <c:v>9.6010000000000009</c:v>
                </c:pt>
                <c:pt idx="23">
                  <c:v>9.0250000000000004</c:v>
                </c:pt>
                <c:pt idx="24">
                  <c:v>9.6379999999999999</c:v>
                </c:pt>
                <c:pt idx="25">
                  <c:v>10.416</c:v>
                </c:pt>
                <c:pt idx="26">
                  <c:v>9.67</c:v>
                </c:pt>
                <c:pt idx="27">
                  <c:v>10.176</c:v>
                </c:pt>
                <c:pt idx="28">
                  <c:v>13.188000000000001</c:v>
                </c:pt>
                <c:pt idx="29">
                  <c:v>14.928000000000001</c:v>
                </c:pt>
                <c:pt idx="30">
                  <c:v>15.175000000000001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19.361999999999998</c:v>
                </c:pt>
                <c:pt idx="1">
                  <c:v>15.544</c:v>
                </c:pt>
                <c:pt idx="2">
                  <c:v>14.612</c:v>
                </c:pt>
                <c:pt idx="3">
                  <c:v>15.291</c:v>
                </c:pt>
                <c:pt idx="4">
                  <c:v>16.276</c:v>
                </c:pt>
                <c:pt idx="5">
                  <c:v>18.742000000000001</c:v>
                </c:pt>
                <c:pt idx="6">
                  <c:v>19.928000000000001</c:v>
                </c:pt>
                <c:pt idx="7">
                  <c:v>19.483000000000001</c:v>
                </c:pt>
                <c:pt idx="8">
                  <c:v>19.53</c:v>
                </c:pt>
                <c:pt idx="9">
                  <c:v>17.922999999999998</c:v>
                </c:pt>
                <c:pt idx="10">
                  <c:v>15.82</c:v>
                </c:pt>
                <c:pt idx="11">
                  <c:v>15.526999999999999</c:v>
                </c:pt>
                <c:pt idx="12">
                  <c:v>16.247</c:v>
                </c:pt>
                <c:pt idx="13">
                  <c:v>14.266999999999999</c:v>
                </c:pt>
                <c:pt idx="14">
                  <c:v>13.21</c:v>
                </c:pt>
                <c:pt idx="15">
                  <c:v>12.55</c:v>
                </c:pt>
                <c:pt idx="16">
                  <c:v>13.353</c:v>
                </c:pt>
                <c:pt idx="17">
                  <c:v>15.015000000000001</c:v>
                </c:pt>
                <c:pt idx="18">
                  <c:v>16.846</c:v>
                </c:pt>
                <c:pt idx="19">
                  <c:v>17.89</c:v>
                </c:pt>
                <c:pt idx="20">
                  <c:v>18.420000000000002</c:v>
                </c:pt>
                <c:pt idx="21">
                  <c:v>16.989999999999998</c:v>
                </c:pt>
                <c:pt idx="22">
                  <c:v>16.12</c:v>
                </c:pt>
                <c:pt idx="23">
                  <c:v>15.17</c:v>
                </c:pt>
                <c:pt idx="24">
                  <c:v>15.128</c:v>
                </c:pt>
                <c:pt idx="25">
                  <c:v>13.041</c:v>
                </c:pt>
                <c:pt idx="26">
                  <c:v>13.398999999999999</c:v>
                </c:pt>
                <c:pt idx="27">
                  <c:v>14.778</c:v>
                </c:pt>
                <c:pt idx="28">
                  <c:v>15.164999999999999</c:v>
                </c:pt>
                <c:pt idx="29">
                  <c:v>15.611000000000001</c:v>
                </c:pt>
                <c:pt idx="30">
                  <c:v>16.353000000000002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20155.46354927</c:v>
                </c:pt>
                <c:pt idx="1">
                  <c:v>20817.226544469999</c:v>
                </c:pt>
                <c:pt idx="2">
                  <c:v>20907.164036049999</c:v>
                </c:pt>
                <c:pt idx="3">
                  <c:v>22577.217376982</c:v>
                </c:pt>
                <c:pt idx="4">
                  <c:v>19840.085661852001</c:v>
                </c:pt>
                <c:pt idx="5">
                  <c:v>19808.362302358</c:v>
                </c:pt>
                <c:pt idx="6">
                  <c:v>16160.449329384001</c:v>
                </c:pt>
                <c:pt idx="7">
                  <c:v>17368.389882903</c:v>
                </c:pt>
                <c:pt idx="8">
                  <c:v>18362.470596456002</c:v>
                </c:pt>
                <c:pt idx="9">
                  <c:v>21947.259823193999</c:v>
                </c:pt>
                <c:pt idx="10">
                  <c:v>20745.843456404</c:v>
                </c:pt>
                <c:pt idx="11">
                  <c:v>19374.545052672001</c:v>
                </c:pt>
                <c:pt idx="12">
                  <c:v>19617.864228332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19617.864228332</c:v>
                </c:pt>
                <c:pt idx="1">
                  <c:v>19650.360050158</c:v>
                </c:pt>
                <c:pt idx="2">
                  <c:v>21302.170343446</c:v>
                </c:pt>
                <c:pt idx="3">
                  <c:v>22749.914562589998</c:v>
                </c:pt>
                <c:pt idx="4">
                  <c:v>19213.176557914001</c:v>
                </c:pt>
                <c:pt idx="5">
                  <c:v>20736.411758639999</c:v>
                </c:pt>
                <c:pt idx="6">
                  <c:v>18906.353817296</c:v>
                </c:pt>
                <c:pt idx="7">
                  <c:v>19291.599786975999</c:v>
                </c:pt>
                <c:pt idx="8">
                  <c:v>19588.968241727998</c:v>
                </c:pt>
                <c:pt idx="9">
                  <c:v>21538.124156954</c:v>
                </c:pt>
                <c:pt idx="10">
                  <c:v>20601.531585436001</c:v>
                </c:pt>
                <c:pt idx="11">
                  <c:v>19645.080578196001</c:v>
                </c:pt>
                <c:pt idx="12">
                  <c:v>18973.618857361998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oct-21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oct-21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651.42394603000002</c:v>
                </c:pt>
                <c:pt idx="1">
                  <c:v>593.13357497799996</c:v>
                </c:pt>
                <c:pt idx="2">
                  <c:v>547.67117450399996</c:v>
                </c:pt>
                <c:pt idx="3">
                  <c:v>627.51807900799997</c:v>
                </c:pt>
                <c:pt idx="4">
                  <c:v>644.97458735999999</c:v>
                </c:pt>
                <c:pt idx="5">
                  <c:v>657.64507251199996</c:v>
                </c:pt>
                <c:pt idx="6">
                  <c:v>648.24965999999995</c:v>
                </c:pt>
                <c:pt idx="7">
                  <c:v>643.47348833000001</c:v>
                </c:pt>
                <c:pt idx="8">
                  <c:v>573.32873700000005</c:v>
                </c:pt>
                <c:pt idx="9">
                  <c:v>531.09545146000005</c:v>
                </c:pt>
                <c:pt idx="10">
                  <c:v>575.42283599999996</c:v>
                </c:pt>
                <c:pt idx="11">
                  <c:v>540.28790300000003</c:v>
                </c:pt>
                <c:pt idx="12">
                  <c:v>628.22577684999999</c:v>
                </c:pt>
                <c:pt idx="13">
                  <c:v>641.23884899999996</c:v>
                </c:pt>
                <c:pt idx="14">
                  <c:v>641.07283219999999</c:v>
                </c:pt>
                <c:pt idx="15">
                  <c:v>576.75215879999996</c:v>
                </c:pt>
                <c:pt idx="16">
                  <c:v>536.456458</c:v>
                </c:pt>
                <c:pt idx="17">
                  <c:v>635.53914799999995</c:v>
                </c:pt>
                <c:pt idx="18">
                  <c:v>651.15759000000003</c:v>
                </c:pt>
                <c:pt idx="19">
                  <c:v>652.43138150000004</c:v>
                </c:pt>
                <c:pt idx="20">
                  <c:v>647.48352899999998</c:v>
                </c:pt>
                <c:pt idx="21">
                  <c:v>641.87839919999999</c:v>
                </c:pt>
                <c:pt idx="22">
                  <c:v>573.75586680000004</c:v>
                </c:pt>
                <c:pt idx="23">
                  <c:v>534.72819274999995</c:v>
                </c:pt>
                <c:pt idx="24">
                  <c:v>631.55634599999996</c:v>
                </c:pt>
                <c:pt idx="25">
                  <c:v>652.33923400000003</c:v>
                </c:pt>
                <c:pt idx="26">
                  <c:v>650.38384799999994</c:v>
                </c:pt>
                <c:pt idx="27">
                  <c:v>650.10412673999997</c:v>
                </c:pt>
                <c:pt idx="28">
                  <c:v>651.73799473999998</c:v>
                </c:pt>
                <c:pt idx="29">
                  <c:v>588.94882199999995</c:v>
                </c:pt>
                <c:pt idx="30">
                  <c:v>553.60379360000002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30429.931</c:v>
                </c:pt>
                <c:pt idx="1">
                  <c:v>27638.001</c:v>
                </c:pt>
                <c:pt idx="2">
                  <c:v>26817.705000000002</c:v>
                </c:pt>
                <c:pt idx="3">
                  <c:v>30205.128000000001</c:v>
                </c:pt>
                <c:pt idx="4">
                  <c:v>30795.523000000001</c:v>
                </c:pt>
                <c:pt idx="5">
                  <c:v>30913.109504</c:v>
                </c:pt>
                <c:pt idx="6">
                  <c:v>30396.951000000001</c:v>
                </c:pt>
                <c:pt idx="7">
                  <c:v>29841.831999999999</c:v>
                </c:pt>
                <c:pt idx="8">
                  <c:v>26693.688999999998</c:v>
                </c:pt>
                <c:pt idx="9">
                  <c:v>25594.921999999999</c:v>
                </c:pt>
                <c:pt idx="10">
                  <c:v>27441.370999999999</c:v>
                </c:pt>
                <c:pt idx="11">
                  <c:v>26331.49</c:v>
                </c:pt>
                <c:pt idx="12">
                  <c:v>30568.152999999998</c:v>
                </c:pt>
                <c:pt idx="13">
                  <c:v>30521.870200000001</c:v>
                </c:pt>
                <c:pt idx="14">
                  <c:v>29823.945</c:v>
                </c:pt>
                <c:pt idx="15">
                  <c:v>26764.015200000002</c:v>
                </c:pt>
                <c:pt idx="16">
                  <c:v>26272.556</c:v>
                </c:pt>
                <c:pt idx="17">
                  <c:v>30779.313999999998</c:v>
                </c:pt>
                <c:pt idx="18">
                  <c:v>30809.045999999998</c:v>
                </c:pt>
                <c:pt idx="19">
                  <c:v>31003.920999999998</c:v>
                </c:pt>
                <c:pt idx="20">
                  <c:v>30554.394</c:v>
                </c:pt>
                <c:pt idx="21">
                  <c:v>29901.9692</c:v>
                </c:pt>
                <c:pt idx="22">
                  <c:v>26634.4624</c:v>
                </c:pt>
                <c:pt idx="23">
                  <c:v>26366.414400000001</c:v>
                </c:pt>
                <c:pt idx="24">
                  <c:v>31015.924999999999</c:v>
                </c:pt>
                <c:pt idx="25">
                  <c:v>31044.867999999999</c:v>
                </c:pt>
                <c:pt idx="26">
                  <c:v>30945.366000000002</c:v>
                </c:pt>
                <c:pt idx="27">
                  <c:v>31429.879000000001</c:v>
                </c:pt>
                <c:pt idx="28">
                  <c:v>30461.138999999999</c:v>
                </c:pt>
                <c:pt idx="29">
                  <c:v>27593.96</c:v>
                </c:pt>
                <c:pt idx="30">
                  <c:v>24974.991040000001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28 octubre (20:23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0.18292</cdr:x>
      <cdr:y>0.37785</cdr:y>
    </cdr:from>
    <cdr:to>
      <cdr:x>0.48292</cdr:x>
      <cdr:y>0.44951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714365" y="1104907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205</v>
      </c>
    </row>
    <row r="3" spans="1:2">
      <c r="A3" t="s">
        <v>200</v>
      </c>
    </row>
    <row r="4" spans="1:2">
      <c r="A4" t="s">
        <v>201</v>
      </c>
    </row>
    <row r="5" spans="1:2">
      <c r="A5" t="s">
        <v>204</v>
      </c>
    </row>
    <row r="6" spans="1:2">
      <c r="A6" t="s">
        <v>209</v>
      </c>
    </row>
    <row r="7" spans="1:2">
      <c r="A7" t="s">
        <v>203</v>
      </c>
    </row>
    <row r="8" spans="1:2">
      <c r="A8" t="s">
        <v>167</v>
      </c>
    </row>
    <row r="9" spans="1:2">
      <c r="A9" t="s">
        <v>207</v>
      </c>
    </row>
    <row r="10" spans="1:2">
      <c r="A10" t="s">
        <v>168</v>
      </c>
    </row>
    <row r="11" spans="1:2">
      <c r="A11" t="s">
        <v>169</v>
      </c>
    </row>
    <row r="12" spans="1:2">
      <c r="A12" t="s">
        <v>211</v>
      </c>
    </row>
    <row r="13" spans="1:2">
      <c r="A13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Octubre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18973.618857361998</v>
      </c>
      <c r="G9" s="47">
        <f>VLOOKUP("Demanda transporte (b.c.)",Dat_01!A4:J29,4,FALSE)*100</f>
        <v>-3.2839730300000003</v>
      </c>
      <c r="H9" s="31">
        <f>VLOOKUP("Demanda transporte (b.c.)",Dat_01!A4:J29,5,FALSE)/1000</f>
        <v>201244.77990309199</v>
      </c>
      <c r="I9" s="47">
        <f>VLOOKUP("Demanda transporte (b.c.)",Dat_01!A4:J29,7,FALSE)*100</f>
        <v>2.7794806200000002</v>
      </c>
      <c r="J9" s="31">
        <f>VLOOKUP("Demanda transporte (b.c.)",Dat_01!A4:J29,8,FALSE)/1000</f>
        <v>242197.310296696</v>
      </c>
      <c r="K9" s="47">
        <f>VLOOKUP("Demanda transporte (b.c.)",Dat_01!A4:J29,10,FALSE)*100</f>
        <v>1.9662751599999999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-1.0940000000000001</v>
      </c>
      <c r="H12" s="43"/>
      <c r="I12" s="43">
        <f>Dat_01!H45*100</f>
        <v>-3.9E-2</v>
      </c>
      <c r="J12" s="43"/>
      <c r="K12" s="43">
        <f>Dat_01!L45*100</f>
        <v>-3.2000000000000001E-2</v>
      </c>
    </row>
    <row r="13" spans="3:12">
      <c r="E13" s="34" t="s">
        <v>26</v>
      </c>
      <c r="F13" s="33"/>
      <c r="G13" s="43">
        <f>Dat_01!E45*100</f>
        <v>0.10200000000000001</v>
      </c>
      <c r="H13" s="43"/>
      <c r="I13" s="43">
        <f>Dat_01!I45*100</f>
        <v>-0.16300000000000001</v>
      </c>
      <c r="J13" s="43"/>
      <c r="K13" s="43">
        <f>Dat_01!M45*100</f>
        <v>-0.22599999999999998</v>
      </c>
    </row>
    <row r="14" spans="3:12">
      <c r="E14" s="35" t="s">
        <v>5</v>
      </c>
      <c r="F14" s="36"/>
      <c r="G14" s="44">
        <f>Dat_01!F45*100</f>
        <v>-2.2919999999999998</v>
      </c>
      <c r="H14" s="44"/>
      <c r="I14" s="44">
        <f>Dat_01!J45*100</f>
        <v>2.9809999999999999</v>
      </c>
      <c r="J14" s="44"/>
      <c r="K14" s="44">
        <f>Dat_01!N45*100</f>
        <v>2.2239999999999998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26" sqref="J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C38" sqref="C3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Octubre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01/10/2021</v>
      </c>
      <c r="C7" s="100">
        <f>Dat_01!B52</f>
        <v>25.481999999999999</v>
      </c>
      <c r="D7" s="100">
        <f>Dat_01!C52</f>
        <v>20.084</v>
      </c>
      <c r="E7" s="100">
        <f>Dat_01!D52</f>
        <v>14.686</v>
      </c>
      <c r="F7" s="100">
        <f>Dat_01!H52</f>
        <v>15.044947368400001</v>
      </c>
      <c r="G7" s="100">
        <f>Dat_01!G52</f>
        <v>24.870526315799999</v>
      </c>
      <c r="H7" s="100">
        <f>Dat_01!E52</f>
        <v>19.361999999999998</v>
      </c>
    </row>
    <row r="8" spans="1:16" ht="11.25" customHeight="1">
      <c r="A8" s="93">
        <v>2</v>
      </c>
      <c r="B8" s="99" t="str">
        <f>Dat_01!A53</f>
        <v>02/10/2021</v>
      </c>
      <c r="C8" s="100">
        <f>Dat_01!B53</f>
        <v>25.597000000000001</v>
      </c>
      <c r="D8" s="100">
        <f>Dat_01!C53</f>
        <v>20.334</v>
      </c>
      <c r="E8" s="100">
        <f>Dat_01!D53</f>
        <v>15.07</v>
      </c>
      <c r="F8" s="100">
        <f>Dat_01!H53</f>
        <v>14.4848421053</v>
      </c>
      <c r="G8" s="100">
        <f>Dat_01!G53</f>
        <v>24.444105263200001</v>
      </c>
      <c r="H8" s="100">
        <f>Dat_01!E53</f>
        <v>15.544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03/10/2021</v>
      </c>
      <c r="C9" s="100">
        <f>Dat_01!B54</f>
        <v>23.295999999999999</v>
      </c>
      <c r="D9" s="100">
        <f>Dat_01!C54</f>
        <v>18.350000000000001</v>
      </c>
      <c r="E9" s="100">
        <f>Dat_01!D54</f>
        <v>13.404</v>
      </c>
      <c r="F9" s="100">
        <f>Dat_01!H54</f>
        <v>14.3634210526</v>
      </c>
      <c r="G9" s="100">
        <f>Dat_01!G54</f>
        <v>23.8033684211</v>
      </c>
      <c r="H9" s="100">
        <f>Dat_01!E54</f>
        <v>14.612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04/10/2021</v>
      </c>
      <c r="C10" s="100">
        <f>Dat_01!B55</f>
        <v>20.882000000000001</v>
      </c>
      <c r="D10" s="100">
        <f>Dat_01!C55</f>
        <v>16.082000000000001</v>
      </c>
      <c r="E10" s="100">
        <f>Dat_01!D55</f>
        <v>11.282</v>
      </c>
      <c r="F10" s="100">
        <f>Dat_01!H55</f>
        <v>13.859157894699999</v>
      </c>
      <c r="G10" s="100">
        <f>Dat_01!G55</f>
        <v>23.787315789499999</v>
      </c>
      <c r="H10" s="100">
        <f>Dat_01!E55</f>
        <v>15.291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05/10/2021</v>
      </c>
      <c r="C11" s="100">
        <f>Dat_01!B56</f>
        <v>23.712</v>
      </c>
      <c r="D11" s="100">
        <f>Dat_01!C56</f>
        <v>17.904</v>
      </c>
      <c r="E11" s="100">
        <f>Dat_01!D56</f>
        <v>12.096</v>
      </c>
      <c r="F11" s="100">
        <f>Dat_01!H56</f>
        <v>13.591526315799999</v>
      </c>
      <c r="G11" s="100">
        <f>Dat_01!G56</f>
        <v>24.3938947368</v>
      </c>
      <c r="H11" s="100">
        <f>Dat_01!E56</f>
        <v>16.276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06/10/2021</v>
      </c>
      <c r="C12" s="100">
        <f>Dat_01!B57</f>
        <v>23.548999999999999</v>
      </c>
      <c r="D12" s="100">
        <f>Dat_01!C57</f>
        <v>18.521000000000001</v>
      </c>
      <c r="E12" s="100">
        <f>Dat_01!D57</f>
        <v>13.492000000000001</v>
      </c>
      <c r="F12" s="100">
        <f>Dat_01!H57</f>
        <v>13.617842105299999</v>
      </c>
      <c r="G12" s="100">
        <f>Dat_01!G57</f>
        <v>24.070105263199999</v>
      </c>
      <c r="H12" s="100">
        <f>Dat_01!E57</f>
        <v>18.742000000000001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07/10/2021</v>
      </c>
      <c r="C13" s="100">
        <f>Dat_01!B58</f>
        <v>24.673999999999999</v>
      </c>
      <c r="D13" s="100">
        <f>Dat_01!C58</f>
        <v>18.698</v>
      </c>
      <c r="E13" s="100">
        <f>Dat_01!D58</f>
        <v>12.722</v>
      </c>
      <c r="F13" s="100">
        <f>Dat_01!H58</f>
        <v>13.868526315800001</v>
      </c>
      <c r="G13" s="100">
        <f>Dat_01!G58</f>
        <v>24.157105263199998</v>
      </c>
      <c r="H13" s="100">
        <f>Dat_01!E58</f>
        <v>19.928000000000001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08/10/2021</v>
      </c>
      <c r="C14" s="100">
        <f>Dat_01!B59</f>
        <v>24.268999999999998</v>
      </c>
      <c r="D14" s="100">
        <f>Dat_01!C59</f>
        <v>18.542000000000002</v>
      </c>
      <c r="E14" s="100">
        <f>Dat_01!D59</f>
        <v>12.815</v>
      </c>
      <c r="F14" s="100">
        <f>Dat_01!H59</f>
        <v>14.145157894700001</v>
      </c>
      <c r="G14" s="100">
        <f>Dat_01!G59</f>
        <v>24.0887894737</v>
      </c>
      <c r="H14" s="100">
        <f>Dat_01!E59</f>
        <v>19.483000000000001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09/10/2021</v>
      </c>
      <c r="C15" s="100">
        <f>Dat_01!B60</f>
        <v>23.036999999999999</v>
      </c>
      <c r="D15" s="100">
        <f>Dat_01!C60</f>
        <v>18.062999999999999</v>
      </c>
      <c r="E15" s="100">
        <f>Dat_01!D60</f>
        <v>13.09</v>
      </c>
      <c r="F15" s="100">
        <f>Dat_01!H60</f>
        <v>13.9104210526</v>
      </c>
      <c r="G15" s="100">
        <f>Dat_01!G60</f>
        <v>23.198578947400001</v>
      </c>
      <c r="H15" s="100">
        <f>Dat_01!E60</f>
        <v>19.53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10/10/2021</v>
      </c>
      <c r="C16" s="100">
        <f>Dat_01!B61</f>
        <v>22.87</v>
      </c>
      <c r="D16" s="100">
        <f>Dat_01!C61</f>
        <v>18.231999999999999</v>
      </c>
      <c r="E16" s="100">
        <f>Dat_01!D61</f>
        <v>13.595000000000001</v>
      </c>
      <c r="F16" s="100">
        <f>Dat_01!H61</f>
        <v>13.528736842100001</v>
      </c>
      <c r="G16" s="100">
        <f>Dat_01!G61</f>
        <v>22.721631578899999</v>
      </c>
      <c r="H16" s="100">
        <f>Dat_01!E61</f>
        <v>17.922999999999998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11/10/2021</v>
      </c>
      <c r="C17" s="100">
        <f>Dat_01!B62</f>
        <v>23.571999999999999</v>
      </c>
      <c r="D17" s="100">
        <f>Dat_01!C62</f>
        <v>18.117999999999999</v>
      </c>
      <c r="E17" s="100">
        <f>Dat_01!D62</f>
        <v>12.664999999999999</v>
      </c>
      <c r="F17" s="100">
        <f>Dat_01!H62</f>
        <v>13.856368421100001</v>
      </c>
      <c r="G17" s="100">
        <f>Dat_01!G62</f>
        <v>22.7488421053</v>
      </c>
      <c r="H17" s="100">
        <f>Dat_01!E62</f>
        <v>15.82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12/10/2021</v>
      </c>
      <c r="C18" s="100">
        <f>Dat_01!B63</f>
        <v>23.574000000000002</v>
      </c>
      <c r="D18" s="100">
        <f>Dat_01!C63</f>
        <v>17.792000000000002</v>
      </c>
      <c r="E18" s="100">
        <f>Dat_01!D63</f>
        <v>12.009</v>
      </c>
      <c r="F18" s="100">
        <f>Dat_01!H63</f>
        <v>14.0763684211</v>
      </c>
      <c r="G18" s="100">
        <f>Dat_01!G63</f>
        <v>22.485105263200001</v>
      </c>
      <c r="H18" s="100">
        <f>Dat_01!E63</f>
        <v>15.526999999999999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13/10/2021</v>
      </c>
      <c r="C19" s="100">
        <f>Dat_01!B64</f>
        <v>23.494</v>
      </c>
      <c r="D19" s="100">
        <f>Dat_01!C64</f>
        <v>17.486000000000001</v>
      </c>
      <c r="E19" s="100">
        <f>Dat_01!D64</f>
        <v>11.478</v>
      </c>
      <c r="F19" s="100">
        <f>Dat_01!H64</f>
        <v>13.029578947399999</v>
      </c>
      <c r="G19" s="100">
        <f>Dat_01!G64</f>
        <v>22.221473684199999</v>
      </c>
      <c r="H19" s="100">
        <f>Dat_01!E64</f>
        <v>16.247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14/10/2021</v>
      </c>
      <c r="C20" s="100">
        <f>Dat_01!B65</f>
        <v>23.449000000000002</v>
      </c>
      <c r="D20" s="100">
        <f>Dat_01!C65</f>
        <v>17.359000000000002</v>
      </c>
      <c r="E20" s="100">
        <f>Dat_01!D65</f>
        <v>11.268000000000001</v>
      </c>
      <c r="F20" s="100">
        <f>Dat_01!H65</f>
        <v>12.2724210526</v>
      </c>
      <c r="G20" s="100">
        <f>Dat_01!G65</f>
        <v>21.652736842100001</v>
      </c>
      <c r="H20" s="100">
        <f>Dat_01!E65</f>
        <v>14.266999999999999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15/10/2021</v>
      </c>
      <c r="C21" s="100">
        <f>Dat_01!B66</f>
        <v>23.832999999999998</v>
      </c>
      <c r="D21" s="100">
        <f>Dat_01!C66</f>
        <v>17.922000000000001</v>
      </c>
      <c r="E21" s="100">
        <f>Dat_01!D66</f>
        <v>12.01</v>
      </c>
      <c r="F21" s="100">
        <f>Dat_01!H66</f>
        <v>12.1087894737</v>
      </c>
      <c r="G21" s="100">
        <f>Dat_01!G66</f>
        <v>21.538842105299999</v>
      </c>
      <c r="H21" s="100">
        <f>Dat_01!E66</f>
        <v>13.21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16/10/2021</v>
      </c>
      <c r="C22" s="100">
        <f>Dat_01!B67</f>
        <v>22.192</v>
      </c>
      <c r="D22" s="100">
        <f>Dat_01!C67</f>
        <v>17.391999999999999</v>
      </c>
      <c r="E22" s="100">
        <f>Dat_01!D67</f>
        <v>12.592000000000001</v>
      </c>
      <c r="F22" s="100">
        <f>Dat_01!H67</f>
        <v>12.157368421099999</v>
      </c>
      <c r="G22" s="100">
        <f>Dat_01!G67</f>
        <v>21.879894736800001</v>
      </c>
      <c r="H22" s="100">
        <f>Dat_01!E67</f>
        <v>12.55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17/10/2021</v>
      </c>
      <c r="C23" s="100">
        <f>Dat_01!B68</f>
        <v>22.931000000000001</v>
      </c>
      <c r="D23" s="100">
        <f>Dat_01!C68</f>
        <v>18.742000000000001</v>
      </c>
      <c r="E23" s="100">
        <f>Dat_01!D68</f>
        <v>14.552</v>
      </c>
      <c r="F23" s="100">
        <f>Dat_01!H68</f>
        <v>12.5003157895</v>
      </c>
      <c r="G23" s="100">
        <f>Dat_01!G68</f>
        <v>21.526894736799999</v>
      </c>
      <c r="H23" s="100">
        <f>Dat_01!E68</f>
        <v>13.353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18/10/2021</v>
      </c>
      <c r="C24" s="100">
        <f>Dat_01!B69</f>
        <v>24.346</v>
      </c>
      <c r="D24" s="100">
        <f>Dat_01!C69</f>
        <v>19.414000000000001</v>
      </c>
      <c r="E24" s="100">
        <f>Dat_01!D69</f>
        <v>14.483000000000001</v>
      </c>
      <c r="F24" s="100">
        <f>Dat_01!H69</f>
        <v>12.67</v>
      </c>
      <c r="G24" s="100">
        <f>Dat_01!G69</f>
        <v>21.2077894737</v>
      </c>
      <c r="H24" s="100">
        <f>Dat_01!E69</f>
        <v>15.015000000000001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19/10/2021</v>
      </c>
      <c r="C25" s="100">
        <f>Dat_01!B70</f>
        <v>25.536999999999999</v>
      </c>
      <c r="D25" s="100">
        <f>Dat_01!C70</f>
        <v>20.385999999999999</v>
      </c>
      <c r="E25" s="100">
        <f>Dat_01!D70</f>
        <v>15.234</v>
      </c>
      <c r="F25" s="100">
        <f>Dat_01!H70</f>
        <v>12.7758947368</v>
      </c>
      <c r="G25" s="100">
        <f>Dat_01!G70</f>
        <v>21.271684210499998</v>
      </c>
      <c r="H25" s="100">
        <f>Dat_01!E70</f>
        <v>16.846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20/10/2021</v>
      </c>
      <c r="C26" s="100">
        <f>Dat_01!B71</f>
        <v>25.018999999999998</v>
      </c>
      <c r="D26" s="100">
        <f>Dat_01!C71</f>
        <v>20.097999999999999</v>
      </c>
      <c r="E26" s="100">
        <f>Dat_01!D71</f>
        <v>15.177</v>
      </c>
      <c r="F26" s="100">
        <f>Dat_01!H71</f>
        <v>13.2268947368</v>
      </c>
      <c r="G26" s="100">
        <f>Dat_01!G71</f>
        <v>21.2977894737</v>
      </c>
      <c r="H26" s="100">
        <f>Dat_01!E71</f>
        <v>17.89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21/10/2021</v>
      </c>
      <c r="C27" s="100">
        <f>Dat_01!B72</f>
        <v>21.95</v>
      </c>
      <c r="D27" s="100">
        <f>Dat_01!C72</f>
        <v>17.542999999999999</v>
      </c>
      <c r="E27" s="100">
        <f>Dat_01!D72</f>
        <v>13.135999999999999</v>
      </c>
      <c r="F27" s="100">
        <f>Dat_01!H72</f>
        <v>12.743526315800001</v>
      </c>
      <c r="G27" s="100">
        <f>Dat_01!G72</f>
        <v>20.684684210499999</v>
      </c>
      <c r="H27" s="100">
        <f>Dat_01!E72</f>
        <v>18.420000000000002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22/10/2021</v>
      </c>
      <c r="C28" s="100">
        <f>Dat_01!B73</f>
        <v>19.954000000000001</v>
      </c>
      <c r="D28" s="100">
        <f>Dat_01!C73</f>
        <v>15.628</v>
      </c>
      <c r="E28" s="100">
        <f>Dat_01!D73</f>
        <v>11.302</v>
      </c>
      <c r="F28" s="100">
        <f>Dat_01!H73</f>
        <v>12.1594736842</v>
      </c>
      <c r="G28" s="100">
        <f>Dat_01!G73</f>
        <v>20.3467368421</v>
      </c>
      <c r="H28" s="100">
        <f>Dat_01!E73</f>
        <v>16.989999999999998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23/10/2021</v>
      </c>
      <c r="C29" s="100">
        <f>Dat_01!B74</f>
        <v>20.425999999999998</v>
      </c>
      <c r="D29" s="100">
        <f>Dat_01!C74</f>
        <v>15.013</v>
      </c>
      <c r="E29" s="100">
        <f>Dat_01!D74</f>
        <v>9.6010000000000009</v>
      </c>
      <c r="F29" s="100">
        <f>Dat_01!H74</f>
        <v>12.017578947400001</v>
      </c>
      <c r="G29" s="100">
        <f>Dat_01!G74</f>
        <v>20.851894736799998</v>
      </c>
      <c r="H29" s="100">
        <f>Dat_01!E74</f>
        <v>16.12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24/10/2021</v>
      </c>
      <c r="C30" s="100">
        <f>Dat_01!B75</f>
        <v>21.335999999999999</v>
      </c>
      <c r="D30" s="100">
        <f>Dat_01!C75</f>
        <v>15.18</v>
      </c>
      <c r="E30" s="100">
        <f>Dat_01!D75</f>
        <v>9.0250000000000004</v>
      </c>
      <c r="F30" s="100">
        <f>Dat_01!H75</f>
        <v>11.709473684200001</v>
      </c>
      <c r="G30" s="100">
        <f>Dat_01!G75</f>
        <v>21.103894736800001</v>
      </c>
      <c r="H30" s="100">
        <f>Dat_01!E75</f>
        <v>15.17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25/10/2021</v>
      </c>
      <c r="C31" s="100">
        <f>Dat_01!B76</f>
        <v>21.164999999999999</v>
      </c>
      <c r="D31" s="100">
        <f>Dat_01!C76</f>
        <v>15.401999999999999</v>
      </c>
      <c r="E31" s="100">
        <f>Dat_01!D76</f>
        <v>9.6379999999999999</v>
      </c>
      <c r="F31" s="100">
        <f>Dat_01!H76</f>
        <v>12.1536842105</v>
      </c>
      <c r="G31" s="100">
        <f>Dat_01!G76</f>
        <v>21.084052631599999</v>
      </c>
      <c r="H31" s="100">
        <f>Dat_01!E76</f>
        <v>15.128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26/10/2021</v>
      </c>
      <c r="C32" s="100">
        <f>Dat_01!B77</f>
        <v>21.137</v>
      </c>
      <c r="D32" s="100">
        <f>Dat_01!C77</f>
        <v>15.776999999999999</v>
      </c>
      <c r="E32" s="100">
        <f>Dat_01!D77</f>
        <v>10.416</v>
      </c>
      <c r="F32" s="100">
        <f>Dat_01!H77</f>
        <v>11.726631578899999</v>
      </c>
      <c r="G32" s="100">
        <f>Dat_01!G77</f>
        <v>21.036000000000001</v>
      </c>
      <c r="H32" s="100">
        <f>Dat_01!E77</f>
        <v>13.041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27/10/2021</v>
      </c>
      <c r="C33" s="100">
        <f>Dat_01!B78</f>
        <v>21.533000000000001</v>
      </c>
      <c r="D33" s="100">
        <f>Dat_01!C78</f>
        <v>15.601000000000001</v>
      </c>
      <c r="E33" s="100">
        <f>Dat_01!D78</f>
        <v>9.67</v>
      </c>
      <c r="F33" s="100">
        <f>Dat_01!H78</f>
        <v>11.223526315799999</v>
      </c>
      <c r="G33" s="100">
        <f>Dat_01!G78</f>
        <v>20.952999999999999</v>
      </c>
      <c r="H33" s="100">
        <f>Dat_01!E78</f>
        <v>13.398999999999999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28/10/2021</v>
      </c>
      <c r="C34" s="100">
        <f>Dat_01!B79</f>
        <v>21.225000000000001</v>
      </c>
      <c r="D34" s="100">
        <f>Dat_01!C79</f>
        <v>15.701000000000001</v>
      </c>
      <c r="E34" s="100">
        <f>Dat_01!D79</f>
        <v>10.176</v>
      </c>
      <c r="F34" s="100">
        <f>Dat_01!H79</f>
        <v>11.570842105300001</v>
      </c>
      <c r="G34" s="100">
        <f>Dat_01!G79</f>
        <v>20.335999999999999</v>
      </c>
      <c r="H34" s="100">
        <f>Dat_01!E79</f>
        <v>14.778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29/10/2021</v>
      </c>
      <c r="C35" s="100">
        <f>Dat_01!B80</f>
        <v>19.382000000000001</v>
      </c>
      <c r="D35" s="100">
        <f>Dat_01!C80</f>
        <v>16.285</v>
      </c>
      <c r="E35" s="100">
        <f>Dat_01!D80</f>
        <v>13.188000000000001</v>
      </c>
      <c r="F35" s="100">
        <f>Dat_01!H80</f>
        <v>10.915736842099999</v>
      </c>
      <c r="G35" s="100">
        <f>Dat_01!G80</f>
        <v>20.346</v>
      </c>
      <c r="H35" s="100">
        <f>Dat_01!E80</f>
        <v>15.164999999999999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30/10/2021</v>
      </c>
      <c r="C36" s="100">
        <f>Dat_01!B81</f>
        <v>20.274999999999999</v>
      </c>
      <c r="D36" s="100">
        <f>Dat_01!C81</f>
        <v>17.600999999999999</v>
      </c>
      <c r="E36" s="100">
        <f>Dat_01!D81</f>
        <v>14.928000000000001</v>
      </c>
      <c r="F36" s="100">
        <f>Dat_01!H81</f>
        <v>10.7587894737</v>
      </c>
      <c r="G36" s="100">
        <f>Dat_01!G81</f>
        <v>19.854631578900001</v>
      </c>
      <c r="H36" s="100">
        <f>Dat_01!E81</f>
        <v>15.611000000000001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31/10/2021</v>
      </c>
      <c r="C37" s="100">
        <f>Dat_01!B82</f>
        <v>22.876000000000001</v>
      </c>
      <c r="D37" s="100">
        <f>Dat_01!C82</f>
        <v>19.026</v>
      </c>
      <c r="E37" s="100">
        <f>Dat_01!D82</f>
        <v>15.175000000000001</v>
      </c>
      <c r="F37" s="100">
        <f>Dat_01!H82</f>
        <v>11.1568947368</v>
      </c>
      <c r="G37" s="100">
        <f>Dat_01!G82</f>
        <v>19.5835263158</v>
      </c>
      <c r="H37" s="100">
        <f>Dat_01!E82</f>
        <v>16.353000000000002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22.792709677419356</v>
      </c>
      <c r="D38" s="102">
        <f>AVERAGE(D7:D37)</f>
        <v>17.686322580645161</v>
      </c>
      <c r="E38" s="102">
        <f t="shared" ref="E38:F38" si="0">AVERAGE(E7:E37)</f>
        <v>12.57983870967742</v>
      </c>
      <c r="F38" s="102">
        <f t="shared" si="0"/>
        <v>12.813701188454839</v>
      </c>
      <c r="G38" s="102">
        <f>AVERAGE(G7:G37)</f>
        <v>22.049899830222579</v>
      </c>
      <c r="H38" s="102">
        <f>AVERAGE(H7:H37)</f>
        <v>16.051322580645163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18362.470596456002</v>
      </c>
    </row>
    <row r="53" spans="1:3" ht="11.25" customHeight="1">
      <c r="A53" s="104" t="s">
        <v>86</v>
      </c>
      <c r="B53" s="99">
        <v>42947</v>
      </c>
      <c r="C53" s="105">
        <f>Dat_01!B105</f>
        <v>21947.259823193999</v>
      </c>
    </row>
    <row r="54" spans="1:3" ht="11.25" customHeight="1">
      <c r="A54" s="104" t="s">
        <v>86</v>
      </c>
      <c r="B54" s="99">
        <v>42978</v>
      </c>
      <c r="C54" s="105">
        <f>Dat_01!B106</f>
        <v>20745.843456404</v>
      </c>
    </row>
    <row r="55" spans="1:3" ht="11.25" customHeight="1">
      <c r="A55" s="104" t="s">
        <v>87</v>
      </c>
      <c r="B55" s="99">
        <v>43008</v>
      </c>
      <c r="C55" s="105">
        <f>Dat_01!B107</f>
        <v>19374.545052672001</v>
      </c>
    </row>
    <row r="56" spans="1:3" ht="11.25" customHeight="1">
      <c r="A56" s="104" t="s">
        <v>88</v>
      </c>
      <c r="B56" s="99">
        <v>43039</v>
      </c>
      <c r="C56" s="105">
        <f>Dat_01!B108</f>
        <v>19617.864228332</v>
      </c>
    </row>
    <row r="57" spans="1:3" ht="11.25" customHeight="1">
      <c r="A57" s="104" t="s">
        <v>89</v>
      </c>
      <c r="B57" s="99">
        <v>43069</v>
      </c>
      <c r="C57" s="105">
        <f>Dat_01!B109</f>
        <v>19650.360050158</v>
      </c>
    </row>
    <row r="58" spans="1:3" ht="11.25" customHeight="1">
      <c r="A58" s="104" t="s">
        <v>90</v>
      </c>
      <c r="B58" s="99">
        <v>43100</v>
      </c>
      <c r="C58" s="105">
        <f>Dat_01!B110</f>
        <v>21302.170343446</v>
      </c>
    </row>
    <row r="59" spans="1:3" ht="11.25" customHeight="1">
      <c r="A59" s="104" t="s">
        <v>91</v>
      </c>
      <c r="B59" s="99">
        <v>43131</v>
      </c>
      <c r="C59" s="105">
        <f>Dat_01!B111</f>
        <v>22749.914562589998</v>
      </c>
    </row>
    <row r="60" spans="1:3" ht="11.25" customHeight="1">
      <c r="A60" s="104" t="s">
        <v>92</v>
      </c>
      <c r="B60" s="99">
        <v>43159</v>
      </c>
      <c r="C60" s="105">
        <f>Dat_01!B112</f>
        <v>19213.176557914001</v>
      </c>
    </row>
    <row r="61" spans="1:3" ht="11.25" customHeight="1">
      <c r="A61" s="104" t="s">
        <v>93</v>
      </c>
      <c r="B61" s="99">
        <v>43190</v>
      </c>
      <c r="C61" s="105">
        <f>Dat_01!B113</f>
        <v>20736.411758639999</v>
      </c>
    </row>
    <row r="62" spans="1:3" ht="11.25" customHeight="1">
      <c r="A62" s="104" t="s">
        <v>94</v>
      </c>
      <c r="B62" s="99">
        <v>43220</v>
      </c>
      <c r="C62" s="105">
        <f>Dat_01!B114</f>
        <v>18906.353817296</v>
      </c>
    </row>
    <row r="63" spans="1:3" ht="11.25" customHeight="1">
      <c r="A63" s="104" t="s">
        <v>87</v>
      </c>
      <c r="B63" s="99">
        <v>43251</v>
      </c>
      <c r="C63" s="105">
        <f>Dat_01!B115</f>
        <v>19291.599786975999</v>
      </c>
    </row>
    <row r="64" spans="1:3" ht="11.25" customHeight="1">
      <c r="A64" s="104" t="s">
        <v>94</v>
      </c>
      <c r="B64" s="99">
        <v>43281</v>
      </c>
      <c r="C64" s="105">
        <f>Dat_01!B116</f>
        <v>19588.968241727998</v>
      </c>
    </row>
    <row r="65" spans="1:4" ht="11.25" customHeight="1">
      <c r="A65" s="104" t="s">
        <v>86</v>
      </c>
      <c r="B65" s="99">
        <v>43312</v>
      </c>
      <c r="C65" s="105">
        <f>Dat_01!B117</f>
        <v>21538.124156954</v>
      </c>
    </row>
    <row r="66" spans="1:4" ht="11.25" customHeight="1">
      <c r="A66" s="104" t="s">
        <v>86</v>
      </c>
      <c r="B66" s="106">
        <v>43343</v>
      </c>
      <c r="C66" s="107">
        <f>Dat_01!B118</f>
        <v>20601.531585436001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01/10/2021</v>
      </c>
      <c r="C70" s="105">
        <f>Dat_01!B129</f>
        <v>30429.931</v>
      </c>
      <c r="D70" s="105">
        <f>Dat_01!D129</f>
        <v>651.42394603000002</v>
      </c>
    </row>
    <row r="71" spans="1:4" ht="11.25" customHeight="1">
      <c r="A71" s="93">
        <v>2</v>
      </c>
      <c r="B71" s="99" t="str">
        <f>Dat_01!A130</f>
        <v>02/10/2021</v>
      </c>
      <c r="C71" s="105">
        <f>Dat_01!B130</f>
        <v>27638.001</v>
      </c>
      <c r="D71" s="105">
        <f>Dat_01!D130</f>
        <v>593.13357497799996</v>
      </c>
    </row>
    <row r="72" spans="1:4" ht="11.25" customHeight="1">
      <c r="A72" s="93">
        <v>3</v>
      </c>
      <c r="B72" s="99" t="str">
        <f>Dat_01!A131</f>
        <v>03/10/2021</v>
      </c>
      <c r="C72" s="105">
        <f>Dat_01!B131</f>
        <v>26817.705000000002</v>
      </c>
      <c r="D72" s="105">
        <f>Dat_01!D131</f>
        <v>547.67117450399996</v>
      </c>
    </row>
    <row r="73" spans="1:4" ht="11.25" customHeight="1">
      <c r="A73" s="93">
        <v>4</v>
      </c>
      <c r="B73" s="99" t="str">
        <f>Dat_01!A132</f>
        <v>04/10/2021</v>
      </c>
      <c r="C73" s="105">
        <f>Dat_01!B132</f>
        <v>30205.128000000001</v>
      </c>
      <c r="D73" s="105">
        <f>Dat_01!D132</f>
        <v>627.51807900799997</v>
      </c>
    </row>
    <row r="74" spans="1:4" ht="11.25" customHeight="1">
      <c r="A74" s="93">
        <v>5</v>
      </c>
      <c r="B74" s="99" t="str">
        <f>Dat_01!A133</f>
        <v>05/10/2021</v>
      </c>
      <c r="C74" s="105">
        <f>Dat_01!B133</f>
        <v>30795.523000000001</v>
      </c>
      <c r="D74" s="105">
        <f>Dat_01!D133</f>
        <v>644.97458735999999</v>
      </c>
    </row>
    <row r="75" spans="1:4" ht="11.25" customHeight="1">
      <c r="A75" s="93">
        <v>6</v>
      </c>
      <c r="B75" s="99" t="str">
        <f>Dat_01!A134</f>
        <v>06/10/2021</v>
      </c>
      <c r="C75" s="105">
        <f>Dat_01!B134</f>
        <v>30913.109504</v>
      </c>
      <c r="D75" s="105">
        <f>Dat_01!D134</f>
        <v>657.64507251199996</v>
      </c>
    </row>
    <row r="76" spans="1:4" ht="11.25" customHeight="1">
      <c r="A76" s="93">
        <v>7</v>
      </c>
      <c r="B76" s="99" t="str">
        <f>Dat_01!A135</f>
        <v>07/10/2021</v>
      </c>
      <c r="C76" s="105">
        <f>Dat_01!B135</f>
        <v>30396.951000000001</v>
      </c>
      <c r="D76" s="105">
        <f>Dat_01!D135</f>
        <v>648.24965999999995</v>
      </c>
    </row>
    <row r="77" spans="1:4" ht="11.25" customHeight="1">
      <c r="A77" s="93">
        <v>8</v>
      </c>
      <c r="B77" s="99" t="str">
        <f>Dat_01!A136</f>
        <v>08/10/2021</v>
      </c>
      <c r="C77" s="105">
        <f>Dat_01!B136</f>
        <v>29841.831999999999</v>
      </c>
      <c r="D77" s="105">
        <f>Dat_01!D136</f>
        <v>643.47348833000001</v>
      </c>
    </row>
    <row r="78" spans="1:4" ht="11.25" customHeight="1">
      <c r="A78" s="93">
        <v>9</v>
      </c>
      <c r="B78" s="99" t="str">
        <f>Dat_01!A137</f>
        <v>09/10/2021</v>
      </c>
      <c r="C78" s="105">
        <f>Dat_01!B137</f>
        <v>26693.688999999998</v>
      </c>
      <c r="D78" s="105">
        <f>Dat_01!D137</f>
        <v>573.32873700000005</v>
      </c>
    </row>
    <row r="79" spans="1:4" ht="11.25" customHeight="1">
      <c r="A79" s="93">
        <v>10</v>
      </c>
      <c r="B79" s="99" t="str">
        <f>Dat_01!A138</f>
        <v>10/10/2021</v>
      </c>
      <c r="C79" s="105">
        <f>Dat_01!B138</f>
        <v>25594.921999999999</v>
      </c>
      <c r="D79" s="105">
        <f>Dat_01!D138</f>
        <v>531.09545146000005</v>
      </c>
    </row>
    <row r="80" spans="1:4" ht="11.25" customHeight="1">
      <c r="A80" s="93">
        <v>11</v>
      </c>
      <c r="B80" s="99" t="str">
        <f>Dat_01!A139</f>
        <v>11/10/2021</v>
      </c>
      <c r="C80" s="105">
        <f>Dat_01!B139</f>
        <v>27441.370999999999</v>
      </c>
      <c r="D80" s="105">
        <f>Dat_01!D139</f>
        <v>575.42283599999996</v>
      </c>
    </row>
    <row r="81" spans="1:4" ht="11.25" customHeight="1">
      <c r="A81" s="93">
        <v>12</v>
      </c>
      <c r="B81" s="99" t="str">
        <f>Dat_01!A140</f>
        <v>12/10/2021</v>
      </c>
      <c r="C81" s="105">
        <f>Dat_01!B140</f>
        <v>26331.49</v>
      </c>
      <c r="D81" s="105">
        <f>Dat_01!D140</f>
        <v>540.28790300000003</v>
      </c>
    </row>
    <row r="82" spans="1:4" ht="11.25" customHeight="1">
      <c r="A82" s="93">
        <v>13</v>
      </c>
      <c r="B82" s="99" t="str">
        <f>Dat_01!A141</f>
        <v>13/10/2021</v>
      </c>
      <c r="C82" s="105">
        <f>Dat_01!B141</f>
        <v>30568.152999999998</v>
      </c>
      <c r="D82" s="105">
        <f>Dat_01!D141</f>
        <v>628.22577684999999</v>
      </c>
    </row>
    <row r="83" spans="1:4" ht="11.25" customHeight="1">
      <c r="A83" s="93">
        <v>14</v>
      </c>
      <c r="B83" s="99" t="str">
        <f>Dat_01!A142</f>
        <v>14/10/2021</v>
      </c>
      <c r="C83" s="105">
        <f>Dat_01!B142</f>
        <v>30521.870200000001</v>
      </c>
      <c r="D83" s="105">
        <f>Dat_01!D142</f>
        <v>641.23884899999996</v>
      </c>
    </row>
    <row r="84" spans="1:4" ht="11.25" customHeight="1">
      <c r="A84" s="93">
        <v>15</v>
      </c>
      <c r="B84" s="99" t="str">
        <f>Dat_01!A143</f>
        <v>15/10/2021</v>
      </c>
      <c r="C84" s="105">
        <f>Dat_01!B143</f>
        <v>29823.945</v>
      </c>
      <c r="D84" s="105">
        <f>Dat_01!D143</f>
        <v>641.07283219999999</v>
      </c>
    </row>
    <row r="85" spans="1:4" ht="11.25" customHeight="1">
      <c r="A85" s="93">
        <v>16</v>
      </c>
      <c r="B85" s="99" t="str">
        <f>Dat_01!A144</f>
        <v>16/10/2021</v>
      </c>
      <c r="C85" s="105">
        <f>Dat_01!B144</f>
        <v>26764.015200000002</v>
      </c>
      <c r="D85" s="105">
        <f>Dat_01!D144</f>
        <v>576.75215879999996</v>
      </c>
    </row>
    <row r="86" spans="1:4" ht="11.25" customHeight="1">
      <c r="A86" s="93">
        <v>17</v>
      </c>
      <c r="B86" s="99" t="str">
        <f>Dat_01!A145</f>
        <v>17/10/2021</v>
      </c>
      <c r="C86" s="105">
        <f>Dat_01!B145</f>
        <v>26272.556</v>
      </c>
      <c r="D86" s="105">
        <f>Dat_01!D145</f>
        <v>536.456458</v>
      </c>
    </row>
    <row r="87" spans="1:4" ht="11.25" customHeight="1">
      <c r="A87" s="93">
        <v>18</v>
      </c>
      <c r="B87" s="99" t="str">
        <f>Dat_01!A146</f>
        <v>18/10/2021</v>
      </c>
      <c r="C87" s="105">
        <f>Dat_01!B146</f>
        <v>30779.313999999998</v>
      </c>
      <c r="D87" s="105">
        <f>Dat_01!D146</f>
        <v>635.53914799999995</v>
      </c>
    </row>
    <row r="88" spans="1:4" ht="11.25" customHeight="1">
      <c r="A88" s="93">
        <v>19</v>
      </c>
      <c r="B88" s="99" t="str">
        <f>Dat_01!A147</f>
        <v>19/10/2021</v>
      </c>
      <c r="C88" s="105">
        <f>Dat_01!B147</f>
        <v>30809.045999999998</v>
      </c>
      <c r="D88" s="105">
        <f>Dat_01!D147</f>
        <v>651.15759000000003</v>
      </c>
    </row>
    <row r="89" spans="1:4" ht="11.25" customHeight="1">
      <c r="A89" s="93">
        <v>20</v>
      </c>
      <c r="B89" s="99" t="str">
        <f>Dat_01!A148</f>
        <v>20/10/2021</v>
      </c>
      <c r="C89" s="105">
        <f>Dat_01!B148</f>
        <v>31003.920999999998</v>
      </c>
      <c r="D89" s="105">
        <f>Dat_01!D148</f>
        <v>652.43138150000004</v>
      </c>
    </row>
    <row r="90" spans="1:4" ht="11.25" customHeight="1">
      <c r="A90" s="93">
        <v>21</v>
      </c>
      <c r="B90" s="99" t="str">
        <f>Dat_01!A149</f>
        <v>21/10/2021</v>
      </c>
      <c r="C90" s="105">
        <f>Dat_01!B149</f>
        <v>30554.394</v>
      </c>
      <c r="D90" s="105">
        <f>Dat_01!D149</f>
        <v>647.48352899999998</v>
      </c>
    </row>
    <row r="91" spans="1:4" ht="11.25" customHeight="1">
      <c r="A91" s="93">
        <v>22</v>
      </c>
      <c r="B91" s="99" t="str">
        <f>Dat_01!A150</f>
        <v>22/10/2021</v>
      </c>
      <c r="C91" s="105">
        <f>Dat_01!B150</f>
        <v>29901.9692</v>
      </c>
      <c r="D91" s="105">
        <f>Dat_01!D150</f>
        <v>641.87839919999999</v>
      </c>
    </row>
    <row r="92" spans="1:4" ht="11.25" customHeight="1">
      <c r="A92" s="93">
        <v>23</v>
      </c>
      <c r="B92" s="99" t="str">
        <f>Dat_01!A151</f>
        <v>23/10/2021</v>
      </c>
      <c r="C92" s="105">
        <f>Dat_01!B151</f>
        <v>26634.4624</v>
      </c>
      <c r="D92" s="105">
        <f>Dat_01!D151</f>
        <v>573.75586680000004</v>
      </c>
    </row>
    <row r="93" spans="1:4" ht="11.25" customHeight="1">
      <c r="A93" s="93">
        <v>24</v>
      </c>
      <c r="B93" s="99" t="str">
        <f>Dat_01!A152</f>
        <v>24/10/2021</v>
      </c>
      <c r="C93" s="105">
        <f>Dat_01!B152</f>
        <v>26366.414400000001</v>
      </c>
      <c r="D93" s="105">
        <f>Dat_01!D152</f>
        <v>534.72819274999995</v>
      </c>
    </row>
    <row r="94" spans="1:4" ht="11.25" customHeight="1">
      <c r="A94" s="93">
        <v>25</v>
      </c>
      <c r="B94" s="99" t="str">
        <f>Dat_01!A153</f>
        <v>25/10/2021</v>
      </c>
      <c r="C94" s="105">
        <f>Dat_01!B153</f>
        <v>31015.924999999999</v>
      </c>
      <c r="D94" s="105">
        <f>Dat_01!D153</f>
        <v>631.55634599999996</v>
      </c>
    </row>
    <row r="95" spans="1:4" ht="11.25" customHeight="1">
      <c r="A95" s="93">
        <v>26</v>
      </c>
      <c r="B95" s="99" t="str">
        <f>Dat_01!A154</f>
        <v>26/10/2021</v>
      </c>
      <c r="C95" s="105">
        <f>Dat_01!B154</f>
        <v>31044.867999999999</v>
      </c>
      <c r="D95" s="105">
        <f>Dat_01!D154</f>
        <v>652.33923400000003</v>
      </c>
    </row>
    <row r="96" spans="1:4" ht="11.25" customHeight="1">
      <c r="A96" s="93">
        <v>27</v>
      </c>
      <c r="B96" s="99" t="str">
        <f>Dat_01!A155</f>
        <v>27/10/2021</v>
      </c>
      <c r="C96" s="105">
        <f>Dat_01!B155</f>
        <v>30945.366000000002</v>
      </c>
      <c r="D96" s="105">
        <f>Dat_01!D155</f>
        <v>650.38384799999994</v>
      </c>
    </row>
    <row r="97" spans="1:9" ht="11.25" customHeight="1">
      <c r="A97" s="93">
        <v>28</v>
      </c>
      <c r="B97" s="99" t="str">
        <f>Dat_01!A156</f>
        <v>28/10/2021</v>
      </c>
      <c r="C97" s="105">
        <f>Dat_01!B156</f>
        <v>31429.879000000001</v>
      </c>
      <c r="D97" s="105">
        <f>Dat_01!D156</f>
        <v>650.10412673999997</v>
      </c>
    </row>
    <row r="98" spans="1:9" ht="11.25" customHeight="1">
      <c r="A98" s="93">
        <v>29</v>
      </c>
      <c r="B98" s="99" t="str">
        <f>Dat_01!A157</f>
        <v>29/10/2021</v>
      </c>
      <c r="C98" s="105">
        <f>Dat_01!B157</f>
        <v>30461.138999999999</v>
      </c>
      <c r="D98" s="105">
        <f>Dat_01!D157</f>
        <v>651.73799473999998</v>
      </c>
    </row>
    <row r="99" spans="1:9" ht="11.25" customHeight="1">
      <c r="A99" s="93">
        <v>30</v>
      </c>
      <c r="B99" s="99" t="str">
        <f>Dat_01!A158</f>
        <v>30/10/2021</v>
      </c>
      <c r="C99" s="105">
        <f>Dat_01!B158</f>
        <v>27593.96</v>
      </c>
      <c r="D99" s="105">
        <f>Dat_01!D158</f>
        <v>588.94882199999995</v>
      </c>
    </row>
    <row r="100" spans="1:9" ht="11.25" customHeight="1">
      <c r="A100" s="93">
        <v>31</v>
      </c>
      <c r="B100" s="99" t="str">
        <f>Dat_01!A159</f>
        <v>31/10/2021</v>
      </c>
      <c r="C100" s="105">
        <f>Dat_01!B159</f>
        <v>24974.991040000001</v>
      </c>
      <c r="D100" s="105">
        <f>Dat_01!D159</f>
        <v>553.60379360000002</v>
      </c>
    </row>
    <row r="101" spans="1:9" ht="11.25" customHeight="1">
      <c r="A101" s="93"/>
      <c r="B101" s="101" t="s">
        <v>96</v>
      </c>
      <c r="C101" s="108">
        <f>MAX(C70:C100)</f>
        <v>31429.879000000001</v>
      </c>
      <c r="D101" s="108">
        <f>MAX(D70:D100)</f>
        <v>657.64507251199996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oct-21</v>
      </c>
      <c r="C109" s="114">
        <f>Dat_01!B166</f>
        <v>31908</v>
      </c>
      <c r="D109" s="114"/>
      <c r="E109" s="114"/>
      <c r="F109" s="115" t="str">
        <f>Dat_01!D187</f>
        <v/>
      </c>
      <c r="G109" s="115" t="str">
        <f>Dat_01!E187</f>
        <v>28 octubre (20:23 h)</v>
      </c>
      <c r="H109" s="129">
        <f>Dat_01!D166</f>
        <v>33371</v>
      </c>
      <c r="I109" s="131">
        <f>(C109/H109-1)*100</f>
        <v>-4.3840460279883757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9" t="str">
        <f>Dat_01!A33</f>
        <v>Octubre 2020</v>
      </c>
      <c r="C113" s="100">
        <f>Dat_01!C33*100</f>
        <v>-2.6669999999999998</v>
      </c>
      <c r="D113" s="100">
        <f>Dat_01!D33*100</f>
        <v>-1.038</v>
      </c>
      <c r="E113" s="100">
        <f>Dat_01!E33*100</f>
        <v>-1.0739999999999998</v>
      </c>
      <c r="F113" s="100">
        <f>Dat_01!F33*100</f>
        <v>-0.55500000000000005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9" t="str">
        <f>Dat_01!A34</f>
        <v>Noviembre 2020</v>
      </c>
      <c r="C114" s="100">
        <f>Dat_01!C34*100</f>
        <v>-5.6050000000000004</v>
      </c>
      <c r="D114" s="100">
        <f>Dat_01!D34*100</f>
        <v>0.13600000000000001</v>
      </c>
      <c r="E114" s="100">
        <f>Dat_01!E34*100</f>
        <v>-2.452</v>
      </c>
      <c r="F114" s="100">
        <f>Dat_01!F34*100</f>
        <v>-3.2890000000000001</v>
      </c>
    </row>
    <row r="115" spans="1:6" ht="11.25" customHeight="1">
      <c r="A115" s="104" t="str">
        <f t="shared" si="1"/>
        <v>D</v>
      </c>
      <c r="B115" s="99" t="str">
        <f>Dat_01!A35</f>
        <v>Diciembre 2020</v>
      </c>
      <c r="C115" s="100">
        <f>Dat_01!C35*100</f>
        <v>1.889</v>
      </c>
      <c r="D115" s="100">
        <f>Dat_01!D35*100</f>
        <v>-8.3000000000000004E-2</v>
      </c>
      <c r="E115" s="100">
        <f>Dat_01!E35*100</f>
        <v>1.397</v>
      </c>
      <c r="F115" s="100">
        <f>Dat_01!F35*100</f>
        <v>0.57499999999999996</v>
      </c>
    </row>
    <row r="116" spans="1:6" ht="11.25" customHeight="1">
      <c r="A116" s="104" t="str">
        <f t="shared" si="1"/>
        <v>E</v>
      </c>
      <c r="B116" s="99" t="str">
        <f>Dat_01!A36</f>
        <v>Enero 2021</v>
      </c>
      <c r="C116" s="100">
        <f>Dat_01!C36*100</f>
        <v>0.76500000000000001</v>
      </c>
      <c r="D116" s="100">
        <f>Dat_01!D36*100</f>
        <v>-1.506</v>
      </c>
      <c r="E116" s="100">
        <f>Dat_01!E36*100</f>
        <v>1.7809999999999999</v>
      </c>
      <c r="F116" s="100">
        <f>Dat_01!F36*100</f>
        <v>0.49</v>
      </c>
    </row>
    <row r="117" spans="1:6" ht="11.25" customHeight="1">
      <c r="A117" s="104" t="str">
        <f t="shared" si="1"/>
        <v>F</v>
      </c>
      <c r="B117" s="99" t="str">
        <f>Dat_01!A37</f>
        <v>Febrero 2021</v>
      </c>
      <c r="C117" s="100">
        <f>Dat_01!C37*100</f>
        <v>-3.16</v>
      </c>
      <c r="D117" s="100">
        <f>Dat_01!D37*100</f>
        <v>0.34399999999999997</v>
      </c>
      <c r="E117" s="100">
        <f>Dat_01!E37*100</f>
        <v>1.431</v>
      </c>
      <c r="F117" s="100">
        <f>Dat_01!F37*100</f>
        <v>-4.9349999999999996</v>
      </c>
    </row>
    <row r="118" spans="1:6" ht="11.25" customHeight="1">
      <c r="A118" s="104" t="str">
        <f t="shared" si="1"/>
        <v>M</v>
      </c>
      <c r="B118" s="99" t="str">
        <f>Dat_01!A38</f>
        <v>Marzo 2021</v>
      </c>
      <c r="C118" s="100">
        <f>Dat_01!C38*100</f>
        <v>4.6850000000000005</v>
      </c>
      <c r="D118" s="100">
        <f>Dat_01!D38*100</f>
        <v>0.59899999999999998</v>
      </c>
      <c r="E118" s="100">
        <f>Dat_01!E38*100</f>
        <v>0.41900000000000004</v>
      </c>
      <c r="F118" s="100">
        <f>Dat_01!F38*100</f>
        <v>3.6670000000000003</v>
      </c>
    </row>
    <row r="119" spans="1:6" ht="11.25" customHeight="1">
      <c r="A119" s="104" t="str">
        <f t="shared" si="1"/>
        <v>A</v>
      </c>
      <c r="B119" s="99" t="str">
        <f>Dat_01!A39</f>
        <v>Abril 2021</v>
      </c>
      <c r="C119" s="100">
        <f>Dat_01!C39*100</f>
        <v>16.991999999999997</v>
      </c>
      <c r="D119" s="100">
        <f>Dat_01!D39*100</f>
        <v>0.77999999999999992</v>
      </c>
      <c r="E119" s="100">
        <f>Dat_01!E39*100</f>
        <v>8.4000000000000005E-2</v>
      </c>
      <c r="F119" s="100">
        <f>Dat_01!F39*100</f>
        <v>16.128</v>
      </c>
    </row>
    <row r="120" spans="1:6" ht="11.25" customHeight="1">
      <c r="A120" s="104" t="str">
        <f t="shared" si="1"/>
        <v>M</v>
      </c>
      <c r="B120" s="99" t="str">
        <f>Dat_01!A40</f>
        <v>Mayo 2021</v>
      </c>
      <c r="C120" s="100">
        <f>Dat_01!C40*100</f>
        <v>11.073</v>
      </c>
      <c r="D120" s="100">
        <f>Dat_01!D40*100</f>
        <v>0.66100000000000003</v>
      </c>
      <c r="E120" s="100">
        <f>Dat_01!E40*100</f>
        <v>-2.1800000000000002</v>
      </c>
      <c r="F120" s="100">
        <f>Dat_01!F40*100</f>
        <v>12.592000000000001</v>
      </c>
    </row>
    <row r="121" spans="1:6" ht="11.25" customHeight="1">
      <c r="A121" s="104" t="str">
        <f t="shared" si="1"/>
        <v>J</v>
      </c>
      <c r="B121" s="99" t="str">
        <f>Dat_01!A41</f>
        <v>Junio 2021</v>
      </c>
      <c r="C121" s="100">
        <f>Dat_01!C41*100</f>
        <v>6.6790000000000003</v>
      </c>
      <c r="D121" s="100">
        <f>Dat_01!D41*100</f>
        <v>0.46200000000000002</v>
      </c>
      <c r="E121" s="100">
        <f>Dat_01!E41*100</f>
        <v>0.23800000000000002</v>
      </c>
      <c r="F121" s="100">
        <f>Dat_01!F41*100</f>
        <v>5.9790000000000001</v>
      </c>
    </row>
    <row r="122" spans="1:6" ht="11.25" customHeight="1">
      <c r="A122" s="104" t="str">
        <f t="shared" si="1"/>
        <v>J</v>
      </c>
      <c r="B122" s="99" t="str">
        <f>Dat_01!A42</f>
        <v>Julio 2021</v>
      </c>
      <c r="C122" s="100">
        <f>Dat_01!C42*100</f>
        <v>-1.8640000000000001</v>
      </c>
      <c r="D122" s="100">
        <f>Dat_01!D42*100</f>
        <v>-0.39600000000000002</v>
      </c>
      <c r="E122" s="100">
        <f>Dat_01!E42*100</f>
        <v>-1.9349999999999998</v>
      </c>
      <c r="F122" s="100">
        <f>Dat_01!F42*100</f>
        <v>0.46699999999999997</v>
      </c>
    </row>
    <row r="123" spans="1:6" ht="11.25" customHeight="1">
      <c r="A123" s="104" t="str">
        <f t="shared" si="1"/>
        <v>A</v>
      </c>
      <c r="B123" s="99" t="str">
        <f>Dat_01!A43</f>
        <v>Agosto 2021</v>
      </c>
      <c r="C123" s="100">
        <f>Dat_01!C43*100</f>
        <v>-0.69599999999999995</v>
      </c>
      <c r="D123" s="100">
        <f>Dat_01!D43*100</f>
        <v>0.42100000000000004</v>
      </c>
      <c r="E123" s="100">
        <f>Dat_01!E43*100</f>
        <v>-0.90600000000000003</v>
      </c>
      <c r="F123" s="100">
        <f>Dat_01!F43*100</f>
        <v>-0.21099999999999999</v>
      </c>
    </row>
    <row r="124" spans="1:6" ht="11.25" customHeight="1">
      <c r="A124" s="104" t="str">
        <f t="shared" si="1"/>
        <v>S</v>
      </c>
      <c r="B124" s="99" t="str">
        <f>Dat_01!A44</f>
        <v>Septiembre 2021</v>
      </c>
      <c r="C124" s="100">
        <f>Dat_01!C44*100</f>
        <v>1.3959999999999999</v>
      </c>
      <c r="D124" s="100">
        <f>Dat_01!D44*100</f>
        <v>0.14799999999999999</v>
      </c>
      <c r="E124" s="100">
        <f>Dat_01!E44*100</f>
        <v>-0.33400000000000002</v>
      </c>
      <c r="F124" s="100">
        <f>Dat_01!F44*100</f>
        <v>1.5820000000000001</v>
      </c>
    </row>
    <row r="125" spans="1:6" ht="11.25" customHeight="1">
      <c r="A125" s="104" t="str">
        <f t="shared" si="1"/>
        <v>O</v>
      </c>
      <c r="B125" s="106" t="str">
        <f>Dat_01!A45</f>
        <v>Octubre 2021</v>
      </c>
      <c r="C125" s="117">
        <f>Dat_01!C45*100</f>
        <v>-3.2840000000000003</v>
      </c>
      <c r="D125" s="117">
        <f>Dat_01!D45*100</f>
        <v>-1.0940000000000001</v>
      </c>
      <c r="E125" s="117">
        <f>Dat_01!E45*100</f>
        <v>0.10200000000000001</v>
      </c>
      <c r="F125" s="117">
        <f>Dat_01!F45*100</f>
        <v>-2.2919999999999998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1" zoomScale="90" zoomScaleNormal="90" workbookViewId="0">
      <selection activeCell="E187" sqref="E187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165</v>
      </c>
      <c r="B2" s="53" t="s">
        <v>166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52</v>
      </c>
      <c r="B4" s="139" t="s">
        <v>165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1020479.85714</v>
      </c>
      <c r="C8" s="86">
        <v>1905510.0759419999</v>
      </c>
      <c r="D8" s="66">
        <v>-0.4644584303</v>
      </c>
      <c r="E8" s="86">
        <v>25863049.424550001</v>
      </c>
      <c r="F8" s="86">
        <v>24973229.738492001</v>
      </c>
      <c r="G8" s="66">
        <v>3.5630941399999998E-2</v>
      </c>
      <c r="H8" s="86">
        <v>31518062.062394001</v>
      </c>
      <c r="I8" s="86">
        <v>32275176.120568</v>
      </c>
      <c r="J8" s="66">
        <v>-2.3458092199999999E-2</v>
      </c>
    </row>
    <row r="9" spans="1:10">
      <c r="A9" s="53" t="s">
        <v>32</v>
      </c>
      <c r="B9" s="86">
        <v>232113.209222</v>
      </c>
      <c r="C9" s="86">
        <v>233257.86838999999</v>
      </c>
      <c r="D9" s="66">
        <v>-4.9072693000000002E-3</v>
      </c>
      <c r="E9" s="86">
        <v>2175924.2835240001</v>
      </c>
      <c r="F9" s="86">
        <v>2224482.3044580002</v>
      </c>
      <c r="G9" s="66">
        <v>-2.1828908599999999E-2</v>
      </c>
      <c r="H9" s="86">
        <v>2702882.4652840002</v>
      </c>
      <c r="I9" s="86">
        <v>2718531.3549020002</v>
      </c>
      <c r="J9" s="66">
        <v>-5.7563763999999998E-3</v>
      </c>
    </row>
    <row r="10" spans="1:10">
      <c r="A10" s="53" t="s">
        <v>33</v>
      </c>
      <c r="B10" s="86">
        <v>4748394.9460000005</v>
      </c>
      <c r="C10" s="86">
        <v>4530276.466</v>
      </c>
      <c r="D10" s="66">
        <v>4.8146836399999997E-2</v>
      </c>
      <c r="E10" s="86">
        <v>46554854.175999999</v>
      </c>
      <c r="F10" s="86">
        <v>45848127.144000001</v>
      </c>
      <c r="G10" s="66">
        <v>1.5414523499999999E-2</v>
      </c>
      <c r="H10" s="86">
        <v>56465086.888999999</v>
      </c>
      <c r="I10" s="86">
        <v>53625543.652000003</v>
      </c>
      <c r="J10" s="66">
        <v>5.2951318400000003E-2</v>
      </c>
    </row>
    <row r="11" spans="1:10">
      <c r="A11" s="53" t="s">
        <v>34</v>
      </c>
      <c r="B11" s="86">
        <v>528187.59499999997</v>
      </c>
      <c r="C11" s="86">
        <v>234948.524</v>
      </c>
      <c r="D11" s="66">
        <v>1.2480992261999999</v>
      </c>
      <c r="E11" s="86">
        <v>3643805.34</v>
      </c>
      <c r="F11" s="86">
        <v>4240882.2429999998</v>
      </c>
      <c r="G11" s="66">
        <v>-0.14079072910000001</v>
      </c>
      <c r="H11" s="86">
        <v>4201974.1840000004</v>
      </c>
      <c r="I11" s="86">
        <v>5163132.4680000003</v>
      </c>
      <c r="J11" s="66">
        <v>-0.18615797479999999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36</v>
      </c>
      <c r="B13" s="86">
        <v>3806108.3130000001</v>
      </c>
      <c r="C13" s="86">
        <v>2791077.628</v>
      </c>
      <c r="D13" s="66">
        <v>0.36366981510000002</v>
      </c>
      <c r="E13" s="86">
        <v>27383864.723000001</v>
      </c>
      <c r="F13" s="86">
        <v>32570278.370999999</v>
      </c>
      <c r="G13" s="66">
        <v>-0.15923762120000001</v>
      </c>
      <c r="H13" s="86">
        <v>33170035.000999998</v>
      </c>
      <c r="I13" s="86">
        <v>39186288.699000001</v>
      </c>
      <c r="J13" s="66">
        <v>-0.1535295609</v>
      </c>
    </row>
    <row r="14" spans="1:10">
      <c r="A14" s="53" t="s">
        <v>37</v>
      </c>
      <c r="B14" s="86">
        <v>4229363.085</v>
      </c>
      <c r="C14" s="86">
        <v>5673836.46</v>
      </c>
      <c r="D14" s="66">
        <v>-0.25458495060000003</v>
      </c>
      <c r="E14" s="86">
        <v>46043698.453000002</v>
      </c>
      <c r="F14" s="86">
        <v>42268507.160999998</v>
      </c>
      <c r="G14" s="66">
        <v>8.9314516799999993E-2</v>
      </c>
      <c r="H14" s="86">
        <v>57577247.303999998</v>
      </c>
      <c r="I14" s="86">
        <v>55009737.634999998</v>
      </c>
      <c r="J14" s="66">
        <v>4.6673730500000003E-2</v>
      </c>
    </row>
    <row r="15" spans="1:10">
      <c r="A15" s="53" t="s">
        <v>38</v>
      </c>
      <c r="B15" s="86">
        <v>1726450.4890000001</v>
      </c>
      <c r="C15" s="86">
        <v>1285206.8999999999</v>
      </c>
      <c r="D15" s="66">
        <v>0.34332494559999999</v>
      </c>
      <c r="E15" s="86">
        <v>18140156.515000001</v>
      </c>
      <c r="F15" s="86">
        <v>13413271.9</v>
      </c>
      <c r="G15" s="66">
        <v>0.3524035485</v>
      </c>
      <c r="H15" s="86">
        <v>19651622.127</v>
      </c>
      <c r="I15" s="86">
        <v>14409188.853</v>
      </c>
      <c r="J15" s="66">
        <v>0.3638257037</v>
      </c>
    </row>
    <row r="16" spans="1:10">
      <c r="A16" s="53" t="s">
        <v>39</v>
      </c>
      <c r="B16" s="86">
        <v>328149.02799999999</v>
      </c>
      <c r="C16" s="86">
        <v>340274.70899999997</v>
      </c>
      <c r="D16" s="66">
        <v>-3.5634975700000002E-2</v>
      </c>
      <c r="E16" s="86">
        <v>4429042.9709999999</v>
      </c>
      <c r="F16" s="86">
        <v>4354035.9479999999</v>
      </c>
      <c r="G16" s="66">
        <v>1.7227010500000001E-2</v>
      </c>
      <c r="H16" s="86">
        <v>4613317.1529999999</v>
      </c>
      <c r="I16" s="86">
        <v>4492984.7350000003</v>
      </c>
      <c r="J16" s="66">
        <v>2.6782289500000001E-2</v>
      </c>
    </row>
    <row r="17" spans="1:14">
      <c r="A17" s="53" t="s">
        <v>40</v>
      </c>
      <c r="B17" s="86">
        <v>431371.35700000002</v>
      </c>
      <c r="C17" s="86">
        <v>414559.81099999999</v>
      </c>
      <c r="D17" s="66">
        <v>4.05527636E-2</v>
      </c>
      <c r="E17" s="86">
        <v>3839305.7930000001</v>
      </c>
      <c r="F17" s="86">
        <v>3655899.554</v>
      </c>
      <c r="G17" s="66">
        <v>5.0167198599999997E-2</v>
      </c>
      <c r="H17" s="86">
        <v>4655171.0539999995</v>
      </c>
      <c r="I17" s="86">
        <v>4264039.6639999999</v>
      </c>
      <c r="J17" s="66">
        <v>9.1727896700000006E-2</v>
      </c>
    </row>
    <row r="18" spans="1:14">
      <c r="A18" s="53" t="s">
        <v>41</v>
      </c>
      <c r="B18" s="86">
        <v>2138111.6239999998</v>
      </c>
      <c r="C18" s="86">
        <v>2351678.9010000001</v>
      </c>
      <c r="D18" s="66">
        <v>-9.08148119E-2</v>
      </c>
      <c r="E18" s="86">
        <v>21686882.022999998</v>
      </c>
      <c r="F18" s="86">
        <v>22253135.647</v>
      </c>
      <c r="G18" s="66">
        <v>-2.5446014999999999E-2</v>
      </c>
      <c r="H18" s="86">
        <v>26430236.526000001</v>
      </c>
      <c r="I18" s="86">
        <v>27063431.486000001</v>
      </c>
      <c r="J18" s="66">
        <v>-2.3396699E-2</v>
      </c>
    </row>
    <row r="19" spans="1:14">
      <c r="A19" s="53" t="s">
        <v>43</v>
      </c>
      <c r="B19" s="86">
        <v>61837.724000000002</v>
      </c>
      <c r="C19" s="86">
        <v>64967.821499999998</v>
      </c>
      <c r="D19" s="66">
        <v>-4.81791975E-2</v>
      </c>
      <c r="E19" s="86">
        <v>612153.23600000003</v>
      </c>
      <c r="F19" s="86">
        <v>471884.23599999998</v>
      </c>
      <c r="G19" s="66">
        <v>0.29725298979999998</v>
      </c>
      <c r="H19" s="86">
        <v>746393.80050000001</v>
      </c>
      <c r="I19" s="86">
        <v>597371.64150000003</v>
      </c>
      <c r="J19" s="66">
        <v>0.24946306230000001</v>
      </c>
    </row>
    <row r="20" spans="1:14">
      <c r="A20" s="53" t="s">
        <v>42</v>
      </c>
      <c r="B20" s="86">
        <v>179049.93799999999</v>
      </c>
      <c r="C20" s="86">
        <v>156748.62549999999</v>
      </c>
      <c r="D20" s="66">
        <v>0.1422743736</v>
      </c>
      <c r="E20" s="86">
        <v>1769394.0330000001</v>
      </c>
      <c r="F20" s="86">
        <v>1534971.9890000001</v>
      </c>
      <c r="G20" s="66">
        <v>0.15272073089999999</v>
      </c>
      <c r="H20" s="86">
        <v>2131082.2385</v>
      </c>
      <c r="I20" s="86">
        <v>1840547.8415000001</v>
      </c>
      <c r="J20" s="66">
        <v>0.1578521299</v>
      </c>
    </row>
    <row r="21" spans="1:14">
      <c r="A21" s="67" t="s">
        <v>72</v>
      </c>
      <c r="B21" s="87">
        <v>19429617.165362</v>
      </c>
      <c r="C21" s="87">
        <v>19982343.790332001</v>
      </c>
      <c r="D21" s="68">
        <v>-2.76607504E-2</v>
      </c>
      <c r="E21" s="87">
        <v>202142130.970074</v>
      </c>
      <c r="F21" s="87">
        <v>197808706.23594999</v>
      </c>
      <c r="G21" s="68">
        <v>2.19071487E-2</v>
      </c>
      <c r="H21" s="87">
        <v>243863110.80367801</v>
      </c>
      <c r="I21" s="87">
        <v>240645974.15046999</v>
      </c>
      <c r="J21" s="68">
        <v>1.3368753299999999E-2</v>
      </c>
    </row>
    <row r="22" spans="1:14">
      <c r="A22" s="53" t="s">
        <v>73</v>
      </c>
      <c r="B22" s="86">
        <v>-369809.18800000002</v>
      </c>
      <c r="C22" s="86">
        <v>-366701.03899999999</v>
      </c>
      <c r="D22" s="66">
        <v>8.4759754000000003E-3</v>
      </c>
      <c r="E22" s="86">
        <v>-3574419.483982</v>
      </c>
      <c r="F22" s="86">
        <v>-3803238.8654129999</v>
      </c>
      <c r="G22" s="66">
        <v>-6.0164346600000002E-2</v>
      </c>
      <c r="H22" s="86">
        <v>-4398895.9459819999</v>
      </c>
      <c r="I22" s="86">
        <v>-4856517.894413</v>
      </c>
      <c r="J22" s="66">
        <v>-9.4228407799999997E-2</v>
      </c>
    </row>
    <row r="23" spans="1:14">
      <c r="A23" s="53" t="s">
        <v>44</v>
      </c>
      <c r="B23" s="86">
        <v>-38285.525000000001</v>
      </c>
      <c r="C23" s="86">
        <v>-105943.50599999999</v>
      </c>
      <c r="D23" s="66">
        <v>-0.63862320169999998</v>
      </c>
      <c r="E23" s="86">
        <v>-829522.42599999998</v>
      </c>
      <c r="F23" s="86">
        <v>-1191948.3060000001</v>
      </c>
      <c r="G23" s="66">
        <v>-0.30406174339999997</v>
      </c>
      <c r="H23" s="86">
        <v>-1064111.645</v>
      </c>
      <c r="I23" s="86">
        <v>-1402959.4180000001</v>
      </c>
      <c r="J23" s="66">
        <v>-0.2415235741</v>
      </c>
    </row>
    <row r="24" spans="1:14">
      <c r="A24" s="53" t="s">
        <v>74</v>
      </c>
      <c r="B24" s="86">
        <v>-47903.595000000001</v>
      </c>
      <c r="C24" s="86">
        <v>108164.98299999999</v>
      </c>
      <c r="D24" s="66">
        <v>-1.4428752602999999</v>
      </c>
      <c r="E24" s="86">
        <v>3506590.8429999999</v>
      </c>
      <c r="F24" s="86">
        <v>2988968.6460000002</v>
      </c>
      <c r="G24" s="66">
        <v>0.17317752650000001</v>
      </c>
      <c r="H24" s="86">
        <v>3797207.0839999998</v>
      </c>
      <c r="I24" s="86">
        <v>3140381.4530000002</v>
      </c>
      <c r="J24" s="66">
        <v>0.20915472879999999</v>
      </c>
    </row>
    <row r="25" spans="1:14">
      <c r="A25" s="67" t="s">
        <v>75</v>
      </c>
      <c r="B25" s="87">
        <v>18973618.857361998</v>
      </c>
      <c r="C25" s="87">
        <v>19617864.228332002</v>
      </c>
      <c r="D25" s="68">
        <v>-3.2839730300000002E-2</v>
      </c>
      <c r="E25" s="87">
        <v>201244779.903092</v>
      </c>
      <c r="F25" s="87">
        <v>195802487.71053699</v>
      </c>
      <c r="G25" s="68">
        <v>2.7794806200000001E-2</v>
      </c>
      <c r="H25" s="87">
        <v>242197310.29669601</v>
      </c>
      <c r="I25" s="87">
        <v>237526878.29105699</v>
      </c>
      <c r="J25" s="68">
        <v>1.96627516E-2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139</v>
      </c>
      <c r="B33" s="124" t="s">
        <v>140</v>
      </c>
      <c r="C33" s="128">
        <v>-2.6669999999999999E-2</v>
      </c>
      <c r="D33" s="128">
        <v>-1.038E-2</v>
      </c>
      <c r="E33" s="128">
        <v>-1.074E-2</v>
      </c>
      <c r="F33" s="128">
        <v>-5.5500000000000002E-3</v>
      </c>
      <c r="G33" s="128">
        <v>-5.6520000000000001E-2</v>
      </c>
      <c r="H33" s="128">
        <v>-1.08E-3</v>
      </c>
      <c r="I33" s="128">
        <v>1.98E-3</v>
      </c>
      <c r="J33" s="128">
        <v>-5.7419999999999999E-2</v>
      </c>
      <c r="K33" s="128">
        <v>-4.8410000000000002E-2</v>
      </c>
      <c r="L33" s="128">
        <v>-1.24E-3</v>
      </c>
      <c r="M33" s="128">
        <v>2.7000000000000001E-3</v>
      </c>
      <c r="N33" s="128">
        <v>-4.9869999999999998E-2</v>
      </c>
      <c r="O33" s="65" t="str">
        <f t="shared" ref="O33:O45" si="0">MID(UPPER(TEXT(A33,"mmm")),1,1)</f>
        <v>O</v>
      </c>
    </row>
    <row r="34" spans="1:15">
      <c r="A34" s="124" t="s">
        <v>141</v>
      </c>
      <c r="B34" s="124" t="s">
        <v>142</v>
      </c>
      <c r="C34" s="128">
        <v>-5.6050000000000003E-2</v>
      </c>
      <c r="D34" s="128">
        <v>1.3600000000000001E-3</v>
      </c>
      <c r="E34" s="128">
        <v>-2.452E-2</v>
      </c>
      <c r="F34" s="128">
        <v>-3.2890000000000003E-2</v>
      </c>
      <c r="G34" s="128">
        <v>-5.6480000000000002E-2</v>
      </c>
      <c r="H34" s="128">
        <v>-8.5999999999999998E-4</v>
      </c>
      <c r="I34" s="128">
        <v>-4.4999999999999999E-4</v>
      </c>
      <c r="J34" s="128">
        <v>-5.5169999999999997E-2</v>
      </c>
      <c r="K34" s="128">
        <v>-5.2760000000000001E-2</v>
      </c>
      <c r="L34" s="128">
        <v>-1.14E-3</v>
      </c>
      <c r="M34" s="128">
        <v>-9.0000000000000006E-5</v>
      </c>
      <c r="N34" s="128">
        <v>-5.1529999999999999E-2</v>
      </c>
      <c r="O34" s="65" t="str">
        <f t="shared" si="0"/>
        <v>N</v>
      </c>
    </row>
    <row r="35" spans="1:15">
      <c r="A35" s="124" t="s">
        <v>143</v>
      </c>
      <c r="B35" s="124" t="s">
        <v>144</v>
      </c>
      <c r="C35" s="128">
        <v>1.8890000000000001E-2</v>
      </c>
      <c r="D35" s="128">
        <v>-8.3000000000000001E-4</v>
      </c>
      <c r="E35" s="128">
        <v>1.397E-2</v>
      </c>
      <c r="F35" s="128">
        <v>5.7499999999999999E-3</v>
      </c>
      <c r="G35" s="128">
        <v>-5.0160000000000003E-2</v>
      </c>
      <c r="H35" s="128">
        <v>-1.1100000000000001E-3</v>
      </c>
      <c r="I35" s="128">
        <v>8.0000000000000004E-4</v>
      </c>
      <c r="J35" s="128">
        <v>-4.9849999999999998E-2</v>
      </c>
      <c r="K35" s="128">
        <v>-5.0160000000000003E-2</v>
      </c>
      <c r="L35" s="128">
        <v>-1.1100000000000001E-3</v>
      </c>
      <c r="M35" s="128">
        <v>8.0000000000000004E-4</v>
      </c>
      <c r="N35" s="128">
        <v>-4.9849999999999998E-2</v>
      </c>
      <c r="O35" s="65" t="str">
        <f t="shared" si="0"/>
        <v>D</v>
      </c>
    </row>
    <row r="36" spans="1:15">
      <c r="A36" s="124" t="s">
        <v>145</v>
      </c>
      <c r="B36" s="124" t="s">
        <v>146</v>
      </c>
      <c r="C36" s="128">
        <v>7.6499999999999997E-3</v>
      </c>
      <c r="D36" s="128">
        <v>-1.506E-2</v>
      </c>
      <c r="E36" s="128">
        <v>1.7809999999999999E-2</v>
      </c>
      <c r="F36" s="128">
        <v>4.8999999999999998E-3</v>
      </c>
      <c r="G36" s="128">
        <v>7.6499999999999997E-3</v>
      </c>
      <c r="H36" s="128">
        <v>-1.506E-2</v>
      </c>
      <c r="I36" s="128">
        <v>1.7809999999999999E-2</v>
      </c>
      <c r="J36" s="128">
        <v>4.8999999999999998E-3</v>
      </c>
      <c r="K36" s="128">
        <v>-4.6710000000000002E-2</v>
      </c>
      <c r="L36" s="128">
        <v>-1.4300000000000001E-3</v>
      </c>
      <c r="M36" s="128">
        <v>2.5899999999999999E-3</v>
      </c>
      <c r="N36" s="128">
        <v>-4.7870000000000003E-2</v>
      </c>
      <c r="O36" s="65" t="str">
        <f t="shared" si="0"/>
        <v>E</v>
      </c>
    </row>
    <row r="37" spans="1:15">
      <c r="A37" s="124" t="s">
        <v>147</v>
      </c>
      <c r="B37" s="124" t="s">
        <v>149</v>
      </c>
      <c r="C37" s="128">
        <v>-3.1600000000000003E-2</v>
      </c>
      <c r="D37" s="128">
        <v>3.4399999999999999E-3</v>
      </c>
      <c r="E37" s="128">
        <v>1.431E-2</v>
      </c>
      <c r="F37" s="128">
        <v>-4.9349999999999998E-2</v>
      </c>
      <c r="G37" s="128">
        <v>-1.0710000000000001E-2</v>
      </c>
      <c r="H37" s="128">
        <v>-6.6699999999999997E-3</v>
      </c>
      <c r="I37" s="128">
        <v>1.661E-2</v>
      </c>
      <c r="J37" s="128">
        <v>-2.0650000000000002E-2</v>
      </c>
      <c r="K37" s="128">
        <v>-4.8030000000000003E-2</v>
      </c>
      <c r="L37" s="128">
        <v>-1.06E-3</v>
      </c>
      <c r="M37" s="128">
        <v>4.9100000000000003E-3</v>
      </c>
      <c r="N37" s="128">
        <v>-5.1880000000000003E-2</v>
      </c>
      <c r="O37" s="65" t="str">
        <f t="shared" si="0"/>
        <v>F</v>
      </c>
    </row>
    <row r="38" spans="1:15">
      <c r="A38" s="124" t="s">
        <v>150</v>
      </c>
      <c r="B38" s="124" t="s">
        <v>151</v>
      </c>
      <c r="C38" s="128">
        <v>4.6850000000000003E-2</v>
      </c>
      <c r="D38" s="128">
        <v>5.9899999999999997E-3</v>
      </c>
      <c r="E38" s="128">
        <v>4.1900000000000001E-3</v>
      </c>
      <c r="F38" s="128">
        <v>3.6670000000000001E-2</v>
      </c>
      <c r="G38" s="128">
        <v>7.6099999999999996E-3</v>
      </c>
      <c r="H38" s="128">
        <v>-2.5899999999999999E-3</v>
      </c>
      <c r="I38" s="128">
        <v>1.2319999999999999E-2</v>
      </c>
      <c r="J38" s="128">
        <v>-2.1199999999999999E-3</v>
      </c>
      <c r="K38" s="128">
        <v>-4.0739999999999998E-2</v>
      </c>
      <c r="L38" s="128">
        <v>-8.1999999999999998E-4</v>
      </c>
      <c r="M38" s="128">
        <v>4.0000000000000001E-3</v>
      </c>
      <c r="N38" s="128">
        <v>-4.3920000000000001E-2</v>
      </c>
      <c r="O38" s="65" t="str">
        <f t="shared" si="0"/>
        <v>M</v>
      </c>
    </row>
    <row r="39" spans="1:15">
      <c r="A39" s="124" t="s">
        <v>152</v>
      </c>
      <c r="B39" s="124" t="s">
        <v>153</v>
      </c>
      <c r="C39" s="128">
        <v>0.16991999999999999</v>
      </c>
      <c r="D39" s="128">
        <v>7.7999999999999996E-3</v>
      </c>
      <c r="E39" s="128">
        <v>8.4000000000000003E-4</v>
      </c>
      <c r="F39" s="128">
        <v>0.16128000000000001</v>
      </c>
      <c r="G39" s="128">
        <v>4.1079999999999998E-2</v>
      </c>
      <c r="H39" s="128">
        <v>-9.1E-4</v>
      </c>
      <c r="I39" s="128">
        <v>9.0900000000000009E-3</v>
      </c>
      <c r="J39" s="128">
        <v>3.2899999999999999E-2</v>
      </c>
      <c r="K39" s="128">
        <v>-1.6299999999999999E-2</v>
      </c>
      <c r="L39" s="128">
        <v>-6.3000000000000003E-4</v>
      </c>
      <c r="M39" s="128">
        <v>3.7100000000000002E-3</v>
      </c>
      <c r="N39" s="128">
        <v>-1.9380000000000001E-2</v>
      </c>
      <c r="O39" s="65" t="str">
        <f t="shared" si="0"/>
        <v>A</v>
      </c>
    </row>
    <row r="40" spans="1:15">
      <c r="A40" s="124" t="s">
        <v>154</v>
      </c>
      <c r="B40" s="124" t="s">
        <v>155</v>
      </c>
      <c r="C40" s="128">
        <v>0.11073</v>
      </c>
      <c r="D40" s="128">
        <v>6.6100000000000004E-3</v>
      </c>
      <c r="E40" s="128">
        <v>-2.18E-2</v>
      </c>
      <c r="F40" s="128">
        <v>0.12592</v>
      </c>
      <c r="G40" s="128">
        <v>5.3710000000000001E-2</v>
      </c>
      <c r="H40" s="128">
        <v>3.6000000000000002E-4</v>
      </c>
      <c r="I40" s="128">
        <v>3.4399999999999999E-3</v>
      </c>
      <c r="J40" s="128">
        <v>4.9910000000000003E-2</v>
      </c>
      <c r="K40" s="128">
        <v>1.98E-3</v>
      </c>
      <c r="L40" s="128">
        <v>7.3999999999999999E-4</v>
      </c>
      <c r="M40" s="128">
        <v>4.8999999999999998E-4</v>
      </c>
      <c r="N40" s="128">
        <v>7.5000000000000002E-4</v>
      </c>
      <c r="O40" s="65" t="str">
        <f t="shared" si="0"/>
        <v>M</v>
      </c>
    </row>
    <row r="41" spans="1:15">
      <c r="A41" s="124" t="s">
        <v>156</v>
      </c>
      <c r="B41" s="124" t="s">
        <v>157</v>
      </c>
      <c r="C41" s="128">
        <v>6.6790000000000002E-2</v>
      </c>
      <c r="D41" s="128">
        <v>4.62E-3</v>
      </c>
      <c r="E41" s="128">
        <v>2.3800000000000002E-3</v>
      </c>
      <c r="F41" s="128">
        <v>5.9790000000000003E-2</v>
      </c>
      <c r="G41" s="128">
        <v>5.5820000000000002E-2</v>
      </c>
      <c r="H41" s="128">
        <v>1.0499999999999999E-3</v>
      </c>
      <c r="I41" s="128">
        <v>3.29E-3</v>
      </c>
      <c r="J41" s="128">
        <v>5.1479999999999998E-2</v>
      </c>
      <c r="K41" s="128">
        <v>1.3820000000000001E-2</v>
      </c>
      <c r="L41" s="128">
        <v>5.1000000000000004E-4</v>
      </c>
      <c r="M41" s="128">
        <v>1.1000000000000001E-3</v>
      </c>
      <c r="N41" s="128">
        <v>1.221E-2</v>
      </c>
      <c r="O41" s="65" t="str">
        <f t="shared" si="0"/>
        <v>J</v>
      </c>
    </row>
    <row r="42" spans="1:15">
      <c r="A42" s="124" t="s">
        <v>158</v>
      </c>
      <c r="B42" s="124" t="s">
        <v>159</v>
      </c>
      <c r="C42" s="128">
        <v>-1.864E-2</v>
      </c>
      <c r="D42" s="128">
        <v>-3.96E-3</v>
      </c>
      <c r="E42" s="128">
        <v>-1.9349999999999999E-2</v>
      </c>
      <c r="F42" s="128">
        <v>4.6699999999999997E-3</v>
      </c>
      <c r="G42" s="128">
        <v>4.3810000000000002E-2</v>
      </c>
      <c r="H42" s="128">
        <v>1.2E-4</v>
      </c>
      <c r="I42" s="128">
        <v>-7.6999999999999996E-4</v>
      </c>
      <c r="J42" s="128">
        <v>4.446E-2</v>
      </c>
      <c r="K42" s="128">
        <v>1.5299999999999999E-2</v>
      </c>
      <c r="L42" s="128">
        <v>-6.9999999999999994E-5</v>
      </c>
      <c r="M42" s="128">
        <v>-1.24E-3</v>
      </c>
      <c r="N42" s="128">
        <v>1.661E-2</v>
      </c>
      <c r="O42" s="65" t="str">
        <f t="shared" si="0"/>
        <v>J</v>
      </c>
    </row>
    <row r="43" spans="1:15">
      <c r="A43" s="124" t="s">
        <v>161</v>
      </c>
      <c r="B43" s="124" t="s">
        <v>162</v>
      </c>
      <c r="C43" s="128">
        <v>-6.96E-3</v>
      </c>
      <c r="D43" s="128">
        <v>4.2100000000000002E-3</v>
      </c>
      <c r="E43" s="128">
        <v>-9.0600000000000003E-3</v>
      </c>
      <c r="F43" s="128">
        <v>-2.1099999999999999E-3</v>
      </c>
      <c r="G43" s="128">
        <v>3.7089999999999998E-2</v>
      </c>
      <c r="H43" s="128">
        <v>8.0000000000000004E-4</v>
      </c>
      <c r="I43" s="128">
        <v>-2.0899999999999998E-3</v>
      </c>
      <c r="J43" s="128">
        <v>3.8379999999999997E-2</v>
      </c>
      <c r="K43" s="128">
        <v>1.653E-2</v>
      </c>
      <c r="L43" s="128">
        <v>2.2000000000000001E-4</v>
      </c>
      <c r="M43" s="128">
        <v>-2.66E-3</v>
      </c>
      <c r="N43" s="128">
        <v>1.8970000000000001E-2</v>
      </c>
      <c r="O43" s="65" t="str">
        <f t="shared" si="0"/>
        <v>A</v>
      </c>
    </row>
    <row r="44" spans="1:15">
      <c r="A44" s="124" t="s">
        <v>163</v>
      </c>
      <c r="B44" s="124" t="s">
        <v>164</v>
      </c>
      <c r="C44" s="128">
        <v>1.396E-2</v>
      </c>
      <c r="D44" s="128">
        <v>1.48E-3</v>
      </c>
      <c r="E44" s="128">
        <v>-3.3400000000000001E-3</v>
      </c>
      <c r="F44" s="128">
        <v>1.5820000000000001E-2</v>
      </c>
      <c r="G44" s="128">
        <v>3.4549999999999997E-2</v>
      </c>
      <c r="H44" s="128">
        <v>8.4000000000000003E-4</v>
      </c>
      <c r="I44" s="128">
        <v>-2.2200000000000002E-3</v>
      </c>
      <c r="J44" s="128">
        <v>3.5929999999999997E-2</v>
      </c>
      <c r="K44" s="128">
        <v>2.0070000000000001E-2</v>
      </c>
      <c r="L44" s="128">
        <v>-3.2000000000000003E-4</v>
      </c>
      <c r="M44" s="128">
        <v>-3.3300000000000001E-3</v>
      </c>
      <c r="N44" s="128">
        <v>2.3720000000000001E-2</v>
      </c>
      <c r="O44" s="65" t="str">
        <f t="shared" si="0"/>
        <v>S</v>
      </c>
    </row>
    <row r="45" spans="1:15">
      <c r="A45" s="124" t="s">
        <v>165</v>
      </c>
      <c r="B45" s="124" t="s">
        <v>166</v>
      </c>
      <c r="C45" s="128">
        <v>-3.2840000000000001E-2</v>
      </c>
      <c r="D45" s="128">
        <v>-1.094E-2</v>
      </c>
      <c r="E45" s="128">
        <v>1.0200000000000001E-3</v>
      </c>
      <c r="F45" s="128">
        <v>-2.2919999999999999E-2</v>
      </c>
      <c r="G45" s="128">
        <v>2.7789999999999999E-2</v>
      </c>
      <c r="H45" s="128">
        <v>-3.8999999999999999E-4</v>
      </c>
      <c r="I45" s="128">
        <v>-1.6299999999999999E-3</v>
      </c>
      <c r="J45" s="128">
        <v>2.981E-2</v>
      </c>
      <c r="K45" s="128">
        <v>1.966E-2</v>
      </c>
      <c r="L45" s="128">
        <v>-3.2000000000000003E-4</v>
      </c>
      <c r="M45" s="128">
        <v>-2.2599999999999999E-3</v>
      </c>
      <c r="N45" s="128">
        <v>2.2239999999999999E-2</v>
      </c>
      <c r="O45" s="65" t="str">
        <f t="shared" si="0"/>
        <v>O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170</v>
      </c>
      <c r="B52" s="54">
        <v>25.481999999999999</v>
      </c>
      <c r="C52" s="54">
        <v>20.084</v>
      </c>
      <c r="D52" s="54">
        <v>14.686</v>
      </c>
      <c r="E52" s="54">
        <v>19.361999999999998</v>
      </c>
      <c r="F52" s="55">
        <v>1</v>
      </c>
      <c r="G52" s="54">
        <v>24.870526315799999</v>
      </c>
      <c r="H52" s="54">
        <v>15.044947368400001</v>
      </c>
      <c r="I52" s="127"/>
    </row>
    <row r="53" spans="1:9">
      <c r="A53" s="53" t="s">
        <v>171</v>
      </c>
      <c r="B53" s="54">
        <v>25.597000000000001</v>
      </c>
      <c r="C53" s="54">
        <v>20.334</v>
      </c>
      <c r="D53" s="54">
        <v>15.07</v>
      </c>
      <c r="E53" s="54">
        <v>15.544</v>
      </c>
      <c r="F53" s="55">
        <v>2</v>
      </c>
      <c r="G53" s="54">
        <v>24.444105263200001</v>
      </c>
      <c r="H53" s="54">
        <v>14.4848421053</v>
      </c>
      <c r="I53" s="127"/>
    </row>
    <row r="54" spans="1:9">
      <c r="A54" s="53" t="s">
        <v>172</v>
      </c>
      <c r="B54" s="54">
        <v>23.295999999999999</v>
      </c>
      <c r="C54" s="54">
        <v>18.350000000000001</v>
      </c>
      <c r="D54" s="54">
        <v>13.404</v>
      </c>
      <c r="E54" s="54">
        <v>14.612</v>
      </c>
      <c r="F54" s="55">
        <v>3</v>
      </c>
      <c r="G54" s="54">
        <v>23.8033684211</v>
      </c>
      <c r="H54" s="54">
        <v>14.3634210526</v>
      </c>
      <c r="I54" s="127"/>
    </row>
    <row r="55" spans="1:9">
      <c r="A55" s="53" t="s">
        <v>173</v>
      </c>
      <c r="B55" s="54">
        <v>20.882000000000001</v>
      </c>
      <c r="C55" s="54">
        <v>16.082000000000001</v>
      </c>
      <c r="D55" s="54">
        <v>11.282</v>
      </c>
      <c r="E55" s="54">
        <v>15.291</v>
      </c>
      <c r="F55" s="55">
        <v>4</v>
      </c>
      <c r="G55" s="54">
        <v>23.787315789499999</v>
      </c>
      <c r="H55" s="54">
        <v>13.859157894699999</v>
      </c>
      <c r="I55" s="127"/>
    </row>
    <row r="56" spans="1:9">
      <c r="A56" s="53" t="s">
        <v>174</v>
      </c>
      <c r="B56" s="54">
        <v>23.712</v>
      </c>
      <c r="C56" s="54">
        <v>17.904</v>
      </c>
      <c r="D56" s="54">
        <v>12.096</v>
      </c>
      <c r="E56" s="54">
        <v>16.276</v>
      </c>
      <c r="F56" s="55">
        <v>5</v>
      </c>
      <c r="G56" s="54">
        <v>24.3938947368</v>
      </c>
      <c r="H56" s="54">
        <v>13.591526315799999</v>
      </c>
      <c r="I56" s="127"/>
    </row>
    <row r="57" spans="1:9">
      <c r="A57" s="53" t="s">
        <v>175</v>
      </c>
      <c r="B57" s="54">
        <v>23.548999999999999</v>
      </c>
      <c r="C57" s="54">
        <v>18.521000000000001</v>
      </c>
      <c r="D57" s="54">
        <v>13.492000000000001</v>
      </c>
      <c r="E57" s="54">
        <v>18.742000000000001</v>
      </c>
      <c r="F57" s="55">
        <v>6</v>
      </c>
      <c r="G57" s="54">
        <v>24.070105263199999</v>
      </c>
      <c r="H57" s="54">
        <v>13.617842105299999</v>
      </c>
      <c r="I57" s="127"/>
    </row>
    <row r="58" spans="1:9">
      <c r="A58" s="53" t="s">
        <v>176</v>
      </c>
      <c r="B58" s="54">
        <v>24.673999999999999</v>
      </c>
      <c r="C58" s="54">
        <v>18.698</v>
      </c>
      <c r="D58" s="54">
        <v>12.722</v>
      </c>
      <c r="E58" s="54">
        <v>19.928000000000001</v>
      </c>
      <c r="F58" s="55">
        <v>7</v>
      </c>
      <c r="G58" s="54">
        <v>24.157105263199998</v>
      </c>
      <c r="H58" s="54">
        <v>13.868526315800001</v>
      </c>
      <c r="I58" s="127"/>
    </row>
    <row r="59" spans="1:9">
      <c r="A59" s="53" t="s">
        <v>177</v>
      </c>
      <c r="B59" s="54">
        <v>24.268999999999998</v>
      </c>
      <c r="C59" s="54">
        <v>18.542000000000002</v>
      </c>
      <c r="D59" s="54">
        <v>12.815</v>
      </c>
      <c r="E59" s="54">
        <v>19.483000000000001</v>
      </c>
      <c r="F59" s="55">
        <v>8</v>
      </c>
      <c r="G59" s="54">
        <v>24.0887894737</v>
      </c>
      <c r="H59" s="54">
        <v>14.145157894700001</v>
      </c>
      <c r="I59" s="127"/>
    </row>
    <row r="60" spans="1:9">
      <c r="A60" s="53" t="s">
        <v>178</v>
      </c>
      <c r="B60" s="54">
        <v>23.036999999999999</v>
      </c>
      <c r="C60" s="54">
        <v>18.062999999999999</v>
      </c>
      <c r="D60" s="54">
        <v>13.09</v>
      </c>
      <c r="E60" s="54">
        <v>19.53</v>
      </c>
      <c r="F60" s="55">
        <v>9</v>
      </c>
      <c r="G60" s="54">
        <v>23.198578947400001</v>
      </c>
      <c r="H60" s="54">
        <v>13.9104210526</v>
      </c>
      <c r="I60" s="127"/>
    </row>
    <row r="61" spans="1:9">
      <c r="A61" s="53" t="s">
        <v>179</v>
      </c>
      <c r="B61" s="54">
        <v>22.87</v>
      </c>
      <c r="C61" s="54">
        <v>18.231999999999999</v>
      </c>
      <c r="D61" s="54">
        <v>13.595000000000001</v>
      </c>
      <c r="E61" s="54">
        <v>17.922999999999998</v>
      </c>
      <c r="F61" s="55">
        <v>10</v>
      </c>
      <c r="G61" s="54">
        <v>22.721631578899999</v>
      </c>
      <c r="H61" s="54">
        <v>13.528736842100001</v>
      </c>
      <c r="I61" s="127"/>
    </row>
    <row r="62" spans="1:9">
      <c r="A62" s="53" t="s">
        <v>180</v>
      </c>
      <c r="B62" s="54">
        <v>23.571999999999999</v>
      </c>
      <c r="C62" s="54">
        <v>18.117999999999999</v>
      </c>
      <c r="D62" s="54">
        <v>12.664999999999999</v>
      </c>
      <c r="E62" s="54">
        <v>15.82</v>
      </c>
      <c r="F62" s="55">
        <v>11</v>
      </c>
      <c r="G62" s="54">
        <v>22.7488421053</v>
      </c>
      <c r="H62" s="54">
        <v>13.856368421100001</v>
      </c>
      <c r="I62" s="127"/>
    </row>
    <row r="63" spans="1:9">
      <c r="A63" s="53" t="s">
        <v>181</v>
      </c>
      <c r="B63" s="54">
        <v>23.574000000000002</v>
      </c>
      <c r="C63" s="54">
        <v>17.792000000000002</v>
      </c>
      <c r="D63" s="54">
        <v>12.009</v>
      </c>
      <c r="E63" s="54">
        <v>15.526999999999999</v>
      </c>
      <c r="F63" s="55">
        <v>12</v>
      </c>
      <c r="G63" s="54">
        <v>22.485105263200001</v>
      </c>
      <c r="H63" s="54">
        <v>14.0763684211</v>
      </c>
      <c r="I63" s="127"/>
    </row>
    <row r="64" spans="1:9">
      <c r="A64" s="53" t="s">
        <v>182</v>
      </c>
      <c r="B64" s="54">
        <v>23.494</v>
      </c>
      <c r="C64" s="54">
        <v>17.486000000000001</v>
      </c>
      <c r="D64" s="54">
        <v>11.478</v>
      </c>
      <c r="E64" s="54">
        <v>16.247</v>
      </c>
      <c r="F64" s="55">
        <v>13</v>
      </c>
      <c r="G64" s="54">
        <v>22.221473684199999</v>
      </c>
      <c r="H64" s="54">
        <v>13.029578947399999</v>
      </c>
      <c r="I64" s="127"/>
    </row>
    <row r="65" spans="1:9">
      <c r="A65" s="53" t="s">
        <v>183</v>
      </c>
      <c r="B65" s="54">
        <v>23.449000000000002</v>
      </c>
      <c r="C65" s="54">
        <v>17.359000000000002</v>
      </c>
      <c r="D65" s="54">
        <v>11.268000000000001</v>
      </c>
      <c r="E65" s="54">
        <v>14.266999999999999</v>
      </c>
      <c r="F65" s="55">
        <v>14</v>
      </c>
      <c r="G65" s="54">
        <v>21.652736842100001</v>
      </c>
      <c r="H65" s="54">
        <v>12.2724210526</v>
      </c>
      <c r="I65" s="127"/>
    </row>
    <row r="66" spans="1:9">
      <c r="A66" s="53" t="s">
        <v>184</v>
      </c>
      <c r="B66" s="54">
        <v>23.832999999999998</v>
      </c>
      <c r="C66" s="54">
        <v>17.922000000000001</v>
      </c>
      <c r="D66" s="54">
        <v>12.01</v>
      </c>
      <c r="E66" s="54">
        <v>13.21</v>
      </c>
      <c r="F66" s="55">
        <v>15</v>
      </c>
      <c r="G66" s="54">
        <v>21.538842105299999</v>
      </c>
      <c r="H66" s="54">
        <v>12.1087894737</v>
      </c>
      <c r="I66" s="127"/>
    </row>
    <row r="67" spans="1:9">
      <c r="A67" s="53" t="s">
        <v>185</v>
      </c>
      <c r="B67" s="54">
        <v>22.192</v>
      </c>
      <c r="C67" s="54">
        <v>17.391999999999999</v>
      </c>
      <c r="D67" s="54">
        <v>12.592000000000001</v>
      </c>
      <c r="E67" s="54">
        <v>12.55</v>
      </c>
      <c r="F67" s="55">
        <v>16</v>
      </c>
      <c r="G67" s="54">
        <v>21.879894736800001</v>
      </c>
      <c r="H67" s="54">
        <v>12.157368421099999</v>
      </c>
      <c r="I67" s="127"/>
    </row>
    <row r="68" spans="1:9">
      <c r="A68" s="53" t="s">
        <v>186</v>
      </c>
      <c r="B68" s="54">
        <v>22.931000000000001</v>
      </c>
      <c r="C68" s="54">
        <v>18.742000000000001</v>
      </c>
      <c r="D68" s="54">
        <v>14.552</v>
      </c>
      <c r="E68" s="54">
        <v>13.353</v>
      </c>
      <c r="F68" s="55">
        <v>17</v>
      </c>
      <c r="G68" s="54">
        <v>21.526894736799999</v>
      </c>
      <c r="H68" s="54">
        <v>12.5003157895</v>
      </c>
      <c r="I68" s="127"/>
    </row>
    <row r="69" spans="1:9">
      <c r="A69" s="53" t="s">
        <v>187</v>
      </c>
      <c r="B69" s="54">
        <v>24.346</v>
      </c>
      <c r="C69" s="54">
        <v>19.414000000000001</v>
      </c>
      <c r="D69" s="54">
        <v>14.483000000000001</v>
      </c>
      <c r="E69" s="54">
        <v>15.015000000000001</v>
      </c>
      <c r="F69" s="55">
        <v>18</v>
      </c>
      <c r="G69" s="54">
        <v>21.2077894737</v>
      </c>
      <c r="H69" s="54">
        <v>12.67</v>
      </c>
      <c r="I69" s="127"/>
    </row>
    <row r="70" spans="1:9">
      <c r="A70" s="53" t="s">
        <v>188</v>
      </c>
      <c r="B70" s="54">
        <v>25.536999999999999</v>
      </c>
      <c r="C70" s="54">
        <v>20.385999999999999</v>
      </c>
      <c r="D70" s="54">
        <v>15.234</v>
      </c>
      <c r="E70" s="54">
        <v>16.846</v>
      </c>
      <c r="F70" s="55">
        <v>19</v>
      </c>
      <c r="G70" s="54">
        <v>21.271684210499998</v>
      </c>
      <c r="H70" s="54">
        <v>12.7758947368</v>
      </c>
      <c r="I70" s="127"/>
    </row>
    <row r="71" spans="1:9">
      <c r="A71" s="53" t="s">
        <v>189</v>
      </c>
      <c r="B71" s="54">
        <v>25.018999999999998</v>
      </c>
      <c r="C71" s="54">
        <v>20.097999999999999</v>
      </c>
      <c r="D71" s="54">
        <v>15.177</v>
      </c>
      <c r="E71" s="54">
        <v>17.89</v>
      </c>
      <c r="F71" s="55">
        <v>20</v>
      </c>
      <c r="G71" s="54">
        <v>21.2977894737</v>
      </c>
      <c r="H71" s="54">
        <v>13.2268947368</v>
      </c>
      <c r="I71" s="127"/>
    </row>
    <row r="72" spans="1:9">
      <c r="A72" s="53" t="s">
        <v>190</v>
      </c>
      <c r="B72" s="54">
        <v>21.95</v>
      </c>
      <c r="C72" s="54">
        <v>17.542999999999999</v>
      </c>
      <c r="D72" s="54">
        <v>13.135999999999999</v>
      </c>
      <c r="E72" s="54">
        <v>18.420000000000002</v>
      </c>
      <c r="F72" s="55">
        <v>21</v>
      </c>
      <c r="G72" s="54">
        <v>20.684684210499999</v>
      </c>
      <c r="H72" s="54">
        <v>12.743526315800001</v>
      </c>
      <c r="I72" s="127"/>
    </row>
    <row r="73" spans="1:9">
      <c r="A73" s="53" t="s">
        <v>191</v>
      </c>
      <c r="B73" s="54">
        <v>19.954000000000001</v>
      </c>
      <c r="C73" s="54">
        <v>15.628</v>
      </c>
      <c r="D73" s="54">
        <v>11.302</v>
      </c>
      <c r="E73" s="54">
        <v>16.989999999999998</v>
      </c>
      <c r="F73" s="55">
        <v>22</v>
      </c>
      <c r="G73" s="54">
        <v>20.3467368421</v>
      </c>
      <c r="H73" s="54">
        <v>12.1594736842</v>
      </c>
      <c r="I73" s="127"/>
    </row>
    <row r="74" spans="1:9">
      <c r="A74" s="53" t="s">
        <v>192</v>
      </c>
      <c r="B74" s="54">
        <v>20.425999999999998</v>
      </c>
      <c r="C74" s="54">
        <v>15.013</v>
      </c>
      <c r="D74" s="54">
        <v>9.6010000000000009</v>
      </c>
      <c r="E74" s="54">
        <v>16.12</v>
      </c>
      <c r="F74" s="55">
        <v>23</v>
      </c>
      <c r="G74" s="54">
        <v>20.851894736799998</v>
      </c>
      <c r="H74" s="54">
        <v>12.017578947400001</v>
      </c>
      <c r="I74" s="127"/>
    </row>
    <row r="75" spans="1:9">
      <c r="A75" s="53" t="s">
        <v>193</v>
      </c>
      <c r="B75" s="54">
        <v>21.335999999999999</v>
      </c>
      <c r="C75" s="54">
        <v>15.18</v>
      </c>
      <c r="D75" s="54">
        <v>9.0250000000000004</v>
      </c>
      <c r="E75" s="54">
        <v>15.17</v>
      </c>
      <c r="F75" s="55">
        <v>24</v>
      </c>
      <c r="G75" s="54">
        <v>21.103894736800001</v>
      </c>
      <c r="H75" s="54">
        <v>11.709473684200001</v>
      </c>
      <c r="I75" s="127"/>
    </row>
    <row r="76" spans="1:9">
      <c r="A76" s="53" t="s">
        <v>194</v>
      </c>
      <c r="B76" s="54">
        <v>21.164999999999999</v>
      </c>
      <c r="C76" s="54">
        <v>15.401999999999999</v>
      </c>
      <c r="D76" s="54">
        <v>9.6379999999999999</v>
      </c>
      <c r="E76" s="54">
        <v>15.128</v>
      </c>
      <c r="F76" s="55">
        <v>25</v>
      </c>
      <c r="G76" s="54">
        <v>21.084052631599999</v>
      </c>
      <c r="H76" s="54">
        <v>12.1536842105</v>
      </c>
      <c r="I76" s="127"/>
    </row>
    <row r="77" spans="1:9">
      <c r="A77" s="53" t="s">
        <v>195</v>
      </c>
      <c r="B77" s="54">
        <v>21.137</v>
      </c>
      <c r="C77" s="54">
        <v>15.776999999999999</v>
      </c>
      <c r="D77" s="54">
        <v>10.416</v>
      </c>
      <c r="E77" s="54">
        <v>13.041</v>
      </c>
      <c r="F77" s="55">
        <v>26</v>
      </c>
      <c r="G77" s="54">
        <v>21.036000000000001</v>
      </c>
      <c r="H77" s="54">
        <v>11.726631578899999</v>
      </c>
      <c r="I77" s="127"/>
    </row>
    <row r="78" spans="1:9">
      <c r="A78" s="53" t="s">
        <v>196</v>
      </c>
      <c r="B78" s="54">
        <v>21.533000000000001</v>
      </c>
      <c r="C78" s="54">
        <v>15.601000000000001</v>
      </c>
      <c r="D78" s="54">
        <v>9.67</v>
      </c>
      <c r="E78" s="54">
        <v>13.398999999999999</v>
      </c>
      <c r="F78" s="55">
        <v>27</v>
      </c>
      <c r="G78" s="54">
        <v>20.952999999999999</v>
      </c>
      <c r="H78" s="54">
        <v>11.223526315799999</v>
      </c>
      <c r="I78" s="127"/>
    </row>
    <row r="79" spans="1:9">
      <c r="A79" s="53" t="s">
        <v>197</v>
      </c>
      <c r="B79" s="54">
        <v>21.225000000000001</v>
      </c>
      <c r="C79" s="54">
        <v>15.701000000000001</v>
      </c>
      <c r="D79" s="54">
        <v>10.176</v>
      </c>
      <c r="E79" s="54">
        <v>14.778</v>
      </c>
      <c r="F79" s="55">
        <v>28</v>
      </c>
      <c r="G79" s="54">
        <v>20.335999999999999</v>
      </c>
      <c r="H79" s="54">
        <v>11.570842105300001</v>
      </c>
      <c r="I79" s="127"/>
    </row>
    <row r="80" spans="1:9">
      <c r="A80" s="53" t="s">
        <v>198</v>
      </c>
      <c r="B80" s="54">
        <v>19.382000000000001</v>
      </c>
      <c r="C80" s="54">
        <v>16.285</v>
      </c>
      <c r="D80" s="54">
        <v>13.188000000000001</v>
      </c>
      <c r="E80" s="54">
        <v>15.164999999999999</v>
      </c>
      <c r="F80" s="55">
        <v>29</v>
      </c>
      <c r="G80" s="54">
        <v>20.346</v>
      </c>
      <c r="H80" s="54">
        <v>10.915736842099999</v>
      </c>
      <c r="I80" s="127"/>
    </row>
    <row r="81" spans="1:9">
      <c r="A81" s="53" t="s">
        <v>199</v>
      </c>
      <c r="B81" s="54">
        <v>20.274999999999999</v>
      </c>
      <c r="C81" s="54">
        <v>17.600999999999999</v>
      </c>
      <c r="D81" s="54">
        <v>14.928000000000001</v>
      </c>
      <c r="E81" s="54">
        <v>15.611000000000001</v>
      </c>
      <c r="F81" s="55">
        <v>30</v>
      </c>
      <c r="G81" s="54">
        <v>19.854631578900001</v>
      </c>
      <c r="H81" s="54">
        <v>10.7587894737</v>
      </c>
      <c r="I81" s="127"/>
    </row>
    <row r="82" spans="1:9">
      <c r="A82" s="53" t="s">
        <v>166</v>
      </c>
      <c r="B82" s="54">
        <v>22.876000000000001</v>
      </c>
      <c r="C82" s="54">
        <v>19.026</v>
      </c>
      <c r="D82" s="54">
        <v>15.175000000000001</v>
      </c>
      <c r="E82" s="54">
        <v>16.353000000000002</v>
      </c>
      <c r="F82" s="55">
        <v>31</v>
      </c>
      <c r="G82" s="54">
        <v>19.5835263158</v>
      </c>
      <c r="H82" s="54">
        <v>11.1568947368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O</v>
      </c>
      <c r="D87" s="80" t="str">
        <f t="shared" ref="D87:D109" si="1">TEXT(EDATE(D88,-1),"mmmm aaaa")</f>
        <v>octubre 2019</v>
      </c>
      <c r="E87" s="81">
        <f>VLOOKUP(D87,A$87:B$122,2,FALSE)</f>
        <v>20155.46354927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N</v>
      </c>
      <c r="D88" s="82" t="str">
        <f t="shared" si="1"/>
        <v>noviembre 2019</v>
      </c>
      <c r="E88" s="83">
        <f t="shared" ref="E88:E111" si="3">VLOOKUP(D88,A$87:B$122,2,FALSE)</f>
        <v>20817.226544469999</v>
      </c>
    </row>
    <row r="89" spans="1:9">
      <c r="A89" s="53" t="s">
        <v>101</v>
      </c>
      <c r="B89" s="63">
        <v>20726.895805251999</v>
      </c>
      <c r="C89" s="78" t="str">
        <f t="shared" si="2"/>
        <v>D</v>
      </c>
      <c r="D89" s="82" t="str">
        <f t="shared" si="1"/>
        <v>diciembre 2019</v>
      </c>
      <c r="E89" s="83">
        <f t="shared" si="3"/>
        <v>20907.164036049999</v>
      </c>
    </row>
    <row r="90" spans="1:9">
      <c r="A90" s="53" t="s">
        <v>102</v>
      </c>
      <c r="B90" s="63">
        <v>19514.052023056</v>
      </c>
      <c r="C90" s="78" t="str">
        <f t="shared" si="2"/>
        <v>E</v>
      </c>
      <c r="D90" s="82" t="str">
        <f t="shared" si="1"/>
        <v>enero 2020</v>
      </c>
      <c r="E90" s="83">
        <f t="shared" si="3"/>
        <v>22577.217376982</v>
      </c>
    </row>
    <row r="91" spans="1:9">
      <c r="A91" s="53" t="s">
        <v>103</v>
      </c>
      <c r="B91" s="63">
        <v>19899.136009188001</v>
      </c>
      <c r="C91" s="78" t="str">
        <f t="shared" si="2"/>
        <v>F</v>
      </c>
      <c r="D91" s="82" t="str">
        <f t="shared" si="1"/>
        <v>febrero 2020</v>
      </c>
      <c r="E91" s="83">
        <f t="shared" si="3"/>
        <v>19840.085661852001</v>
      </c>
    </row>
    <row r="92" spans="1:9">
      <c r="A92" s="53" t="s">
        <v>104</v>
      </c>
      <c r="B92" s="63">
        <v>19970.835457706002</v>
      </c>
      <c r="C92" s="78" t="str">
        <f t="shared" si="2"/>
        <v>M</v>
      </c>
      <c r="D92" s="82" t="str">
        <f t="shared" si="1"/>
        <v>marzo 2020</v>
      </c>
      <c r="E92" s="83">
        <f t="shared" si="3"/>
        <v>19808.362302358</v>
      </c>
    </row>
    <row r="93" spans="1:9">
      <c r="A93" s="53" t="s">
        <v>121</v>
      </c>
      <c r="B93" s="63">
        <v>22701.204090208001</v>
      </c>
      <c r="C93" s="78" t="str">
        <f t="shared" si="2"/>
        <v>A</v>
      </c>
      <c r="D93" s="82" t="str">
        <f t="shared" si="1"/>
        <v>abril 2020</v>
      </c>
      <c r="E93" s="83">
        <f t="shared" si="3"/>
        <v>16160.449329384001</v>
      </c>
    </row>
    <row r="94" spans="1:9">
      <c r="A94" s="53" t="s">
        <v>123</v>
      </c>
      <c r="B94" s="63">
        <v>21177.253561983998</v>
      </c>
      <c r="C94" s="78" t="str">
        <f t="shared" si="2"/>
        <v>M</v>
      </c>
      <c r="D94" s="82" t="str">
        <f t="shared" si="1"/>
        <v>mayo 2020</v>
      </c>
      <c r="E94" s="83">
        <f t="shared" si="3"/>
        <v>17368.389882903</v>
      </c>
    </row>
    <row r="95" spans="1:9">
      <c r="A95" s="53" t="s">
        <v>124</v>
      </c>
      <c r="B95" s="63">
        <v>19936.18443252</v>
      </c>
      <c r="C95" s="78" t="str">
        <f t="shared" si="2"/>
        <v>J</v>
      </c>
      <c r="D95" s="82" t="str">
        <f t="shared" si="1"/>
        <v>junio 2020</v>
      </c>
      <c r="E95" s="83">
        <f t="shared" si="3"/>
        <v>18362.470596456002</v>
      </c>
    </row>
    <row r="96" spans="1:9">
      <c r="A96" s="53" t="s">
        <v>125</v>
      </c>
      <c r="B96" s="63">
        <v>20155.46354927</v>
      </c>
      <c r="C96" s="78" t="str">
        <f t="shared" si="2"/>
        <v>J</v>
      </c>
      <c r="D96" s="82" t="str">
        <f t="shared" si="1"/>
        <v>julio 2020</v>
      </c>
      <c r="E96" s="83">
        <f t="shared" si="3"/>
        <v>21947.259823193999</v>
      </c>
    </row>
    <row r="97" spans="1:5">
      <c r="A97" s="53" t="s">
        <v>126</v>
      </c>
      <c r="B97" s="63">
        <v>20817.226544469999</v>
      </c>
      <c r="C97" s="78" t="str">
        <f t="shared" si="2"/>
        <v>A</v>
      </c>
      <c r="D97" s="82" t="str">
        <f t="shared" si="1"/>
        <v>agosto 2020</v>
      </c>
      <c r="E97" s="83">
        <f t="shared" si="3"/>
        <v>20745.843456404</v>
      </c>
    </row>
    <row r="98" spans="1:5">
      <c r="A98" s="53" t="s">
        <v>127</v>
      </c>
      <c r="B98" s="63">
        <v>20907.164036049999</v>
      </c>
      <c r="C98" s="78" t="str">
        <f t="shared" si="2"/>
        <v>S</v>
      </c>
      <c r="D98" s="82" t="str">
        <f t="shared" si="1"/>
        <v>septiembre 2020</v>
      </c>
      <c r="E98" s="83">
        <f t="shared" si="3"/>
        <v>19374.545052672001</v>
      </c>
    </row>
    <row r="99" spans="1:5">
      <c r="A99" s="53" t="s">
        <v>128</v>
      </c>
      <c r="B99" s="63">
        <v>22577.217376982</v>
      </c>
      <c r="C99" s="78" t="str">
        <f t="shared" si="2"/>
        <v>O</v>
      </c>
      <c r="D99" s="82" t="str">
        <f t="shared" si="1"/>
        <v>octubre 2020</v>
      </c>
      <c r="E99" s="83">
        <f t="shared" si="3"/>
        <v>19617.864228332</v>
      </c>
    </row>
    <row r="100" spans="1:5">
      <c r="A100" s="53" t="s">
        <v>130</v>
      </c>
      <c r="B100" s="63">
        <v>19840.085661852001</v>
      </c>
      <c r="C100" s="78" t="str">
        <f t="shared" si="2"/>
        <v>N</v>
      </c>
      <c r="D100" s="82" t="str">
        <f t="shared" si="1"/>
        <v>noviembre 2020</v>
      </c>
      <c r="E100" s="83">
        <f t="shared" si="3"/>
        <v>19650.360050158</v>
      </c>
    </row>
    <row r="101" spans="1:5">
      <c r="A101" s="53" t="s">
        <v>131</v>
      </c>
      <c r="B101" s="63">
        <v>19808.362302358</v>
      </c>
      <c r="C101" s="78" t="str">
        <f t="shared" si="2"/>
        <v>D</v>
      </c>
      <c r="D101" s="82" t="str">
        <f t="shared" si="1"/>
        <v>diciembre 2020</v>
      </c>
      <c r="E101" s="83">
        <f t="shared" si="3"/>
        <v>21302.170343446</v>
      </c>
    </row>
    <row r="102" spans="1:5">
      <c r="A102" s="53" t="s">
        <v>132</v>
      </c>
      <c r="B102" s="63">
        <v>16160.449329384001</v>
      </c>
      <c r="C102" s="78" t="str">
        <f t="shared" si="2"/>
        <v>E</v>
      </c>
      <c r="D102" s="82" t="str">
        <f t="shared" si="1"/>
        <v>enero 2021</v>
      </c>
      <c r="E102" s="83">
        <f t="shared" si="3"/>
        <v>22749.914562589998</v>
      </c>
    </row>
    <row r="103" spans="1:5">
      <c r="A103" s="53" t="s">
        <v>133</v>
      </c>
      <c r="B103" s="63">
        <v>17368.389882903</v>
      </c>
      <c r="C103" s="78" t="str">
        <f t="shared" si="2"/>
        <v>F</v>
      </c>
      <c r="D103" s="82" t="str">
        <f t="shared" si="1"/>
        <v>febrero 2021</v>
      </c>
      <c r="E103" s="83">
        <f t="shared" si="3"/>
        <v>19213.176557914001</v>
      </c>
    </row>
    <row r="104" spans="1:5">
      <c r="A104" s="53" t="s">
        <v>134</v>
      </c>
      <c r="B104" s="63">
        <v>18362.470596456002</v>
      </c>
      <c r="C104" s="78" t="str">
        <f t="shared" si="2"/>
        <v>M</v>
      </c>
      <c r="D104" s="82" t="str">
        <f t="shared" si="1"/>
        <v>marzo 2021</v>
      </c>
      <c r="E104" s="83">
        <f t="shared" si="3"/>
        <v>20736.411758639999</v>
      </c>
    </row>
    <row r="105" spans="1:5">
      <c r="A105" s="53" t="s">
        <v>135</v>
      </c>
      <c r="B105" s="63">
        <v>21947.259823193999</v>
      </c>
      <c r="C105" s="78" t="str">
        <f t="shared" si="2"/>
        <v>A</v>
      </c>
      <c r="D105" s="82" t="str">
        <f t="shared" si="1"/>
        <v>abril 2021</v>
      </c>
      <c r="E105" s="83">
        <f t="shared" si="3"/>
        <v>18906.353817296</v>
      </c>
    </row>
    <row r="106" spans="1:5">
      <c r="A106" s="53" t="s">
        <v>136</v>
      </c>
      <c r="B106" s="63">
        <v>20745.843456404</v>
      </c>
      <c r="C106" s="78" t="str">
        <f t="shared" si="2"/>
        <v>M</v>
      </c>
      <c r="D106" s="82" t="str">
        <f t="shared" si="1"/>
        <v>mayo 2021</v>
      </c>
      <c r="E106" s="83">
        <f t="shared" si="3"/>
        <v>19291.599786975999</v>
      </c>
    </row>
    <row r="107" spans="1:5">
      <c r="A107" s="53" t="s">
        <v>138</v>
      </c>
      <c r="B107" s="63">
        <v>19374.545052672001</v>
      </c>
      <c r="C107" s="78" t="str">
        <f t="shared" si="2"/>
        <v>J</v>
      </c>
      <c r="D107" s="82" t="str">
        <f t="shared" si="1"/>
        <v>junio 2021</v>
      </c>
      <c r="E107" s="83">
        <f t="shared" si="3"/>
        <v>19588.968241727998</v>
      </c>
    </row>
    <row r="108" spans="1:5">
      <c r="A108" s="53" t="s">
        <v>139</v>
      </c>
      <c r="B108" s="63">
        <v>19617.864228332</v>
      </c>
      <c r="C108" s="78" t="str">
        <f t="shared" si="2"/>
        <v>J</v>
      </c>
      <c r="D108" s="82" t="str">
        <f t="shared" si="1"/>
        <v>julio 2021</v>
      </c>
      <c r="E108" s="83">
        <f t="shared" si="3"/>
        <v>21538.124156954</v>
      </c>
    </row>
    <row r="109" spans="1:5">
      <c r="A109" s="53" t="s">
        <v>141</v>
      </c>
      <c r="B109" s="63">
        <v>19650.360050158</v>
      </c>
      <c r="C109" s="78" t="str">
        <f t="shared" si="2"/>
        <v>A</v>
      </c>
      <c r="D109" s="82" t="str">
        <f t="shared" si="1"/>
        <v>agosto 2021</v>
      </c>
      <c r="E109" s="83">
        <f t="shared" si="3"/>
        <v>20601.531585436001</v>
      </c>
    </row>
    <row r="110" spans="1:5">
      <c r="A110" s="53" t="s">
        <v>143</v>
      </c>
      <c r="B110" s="63">
        <v>21302.170343446</v>
      </c>
      <c r="C110" s="78" t="str">
        <f t="shared" si="2"/>
        <v>S</v>
      </c>
      <c r="D110" s="82" t="str">
        <f>TEXT(EDATE(D111,-1),"mmmm aaaa")</f>
        <v>septiembre 2021</v>
      </c>
      <c r="E110" s="83">
        <f t="shared" si="3"/>
        <v>19645.080578196001</v>
      </c>
    </row>
    <row r="111" spans="1:5" ht="15" thickBot="1">
      <c r="A111" s="53" t="s">
        <v>145</v>
      </c>
      <c r="B111" s="63">
        <v>22749.914562589998</v>
      </c>
      <c r="C111" s="79" t="str">
        <f t="shared" si="2"/>
        <v>O</v>
      </c>
      <c r="D111" s="84" t="str">
        <f>A2</f>
        <v>Octubre 2021</v>
      </c>
      <c r="E111" s="85">
        <f t="shared" si="3"/>
        <v>18973.618857361998</v>
      </c>
    </row>
    <row r="112" spans="1:5">
      <c r="A112" s="53" t="s">
        <v>147</v>
      </c>
      <c r="B112" s="63">
        <v>19213.176557914001</v>
      </c>
    </row>
    <row r="113" spans="1:4">
      <c r="A113" s="53" t="s">
        <v>150</v>
      </c>
      <c r="B113" s="63">
        <v>20736.411758639999</v>
      </c>
    </row>
    <row r="114" spans="1:4">
      <c r="A114" s="53" t="s">
        <v>152</v>
      </c>
      <c r="B114" s="63">
        <v>18906.353817296</v>
      </c>
    </row>
    <row r="115" spans="1:4">
      <c r="A115" s="53" t="s">
        <v>154</v>
      </c>
      <c r="B115" s="63">
        <v>19291.599786975999</v>
      </c>
      <c r="C115"/>
      <c r="D115"/>
    </row>
    <row r="116" spans="1:4">
      <c r="A116" s="53" t="s">
        <v>156</v>
      </c>
      <c r="B116" s="63">
        <v>19588.968241727998</v>
      </c>
      <c r="C116"/>
      <c r="D116"/>
    </row>
    <row r="117" spans="1:4">
      <c r="A117" s="53" t="s">
        <v>158</v>
      </c>
      <c r="B117" s="63">
        <v>21538.124156954</v>
      </c>
      <c r="C117"/>
      <c r="D117"/>
    </row>
    <row r="118" spans="1:4">
      <c r="A118" s="53" t="s">
        <v>161</v>
      </c>
      <c r="B118" s="63">
        <v>20601.531585436001</v>
      </c>
      <c r="C118"/>
      <c r="D118"/>
    </row>
    <row r="119" spans="1:4">
      <c r="A119" s="53" t="s">
        <v>163</v>
      </c>
      <c r="B119" s="63">
        <v>19645.080578196001</v>
      </c>
      <c r="C119"/>
      <c r="D119"/>
    </row>
    <row r="120" spans="1:4">
      <c r="A120" s="53" t="s">
        <v>165</v>
      </c>
      <c r="B120" s="63">
        <v>18973.618857361998</v>
      </c>
      <c r="C120"/>
      <c r="D120"/>
    </row>
    <row r="121" spans="1:4">
      <c r="A121" s="53" t="s">
        <v>202</v>
      </c>
      <c r="B121" s="63">
        <v>7166.0057999999999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170</v>
      </c>
      <c r="B129" s="62">
        <v>30429.931</v>
      </c>
      <c r="C129" s="55">
        <v>1</v>
      </c>
      <c r="D129" s="62">
        <v>651.42394603000002</v>
      </c>
      <c r="E129" s="88">
        <f>MAX(D129:D159)</f>
        <v>657.64507251199996</v>
      </c>
    </row>
    <row r="130" spans="1:5">
      <c r="A130" s="53" t="s">
        <v>171</v>
      </c>
      <c r="B130" s="62">
        <v>27638.001</v>
      </c>
      <c r="C130" s="55">
        <v>2</v>
      </c>
      <c r="D130" s="62">
        <v>593.13357497799996</v>
      </c>
    </row>
    <row r="131" spans="1:5">
      <c r="A131" s="53" t="s">
        <v>172</v>
      </c>
      <c r="B131" s="62">
        <v>26817.705000000002</v>
      </c>
      <c r="C131" s="55">
        <v>3</v>
      </c>
      <c r="D131" s="62">
        <v>547.67117450399996</v>
      </c>
    </row>
    <row r="132" spans="1:5">
      <c r="A132" s="53" t="s">
        <v>173</v>
      </c>
      <c r="B132" s="62">
        <v>30205.128000000001</v>
      </c>
      <c r="C132" s="55">
        <v>4</v>
      </c>
      <c r="D132" s="62">
        <v>627.51807900799997</v>
      </c>
    </row>
    <row r="133" spans="1:5">
      <c r="A133" s="53" t="s">
        <v>174</v>
      </c>
      <c r="B133" s="62">
        <v>30795.523000000001</v>
      </c>
      <c r="C133" s="55">
        <v>5</v>
      </c>
      <c r="D133" s="62">
        <v>644.97458735999999</v>
      </c>
    </row>
    <row r="134" spans="1:5">
      <c r="A134" s="53" t="s">
        <v>175</v>
      </c>
      <c r="B134" s="62">
        <v>30913.109504</v>
      </c>
      <c r="C134" s="55">
        <v>6</v>
      </c>
      <c r="D134" s="62">
        <v>657.64507251199996</v>
      </c>
    </row>
    <row r="135" spans="1:5">
      <c r="A135" s="53" t="s">
        <v>176</v>
      </c>
      <c r="B135" s="62">
        <v>30396.951000000001</v>
      </c>
      <c r="C135" s="55">
        <v>7</v>
      </c>
      <c r="D135" s="62">
        <v>648.24965999999995</v>
      </c>
    </row>
    <row r="136" spans="1:5">
      <c r="A136" s="53" t="s">
        <v>177</v>
      </c>
      <c r="B136" s="62">
        <v>29841.831999999999</v>
      </c>
      <c r="C136" s="55">
        <v>8</v>
      </c>
      <c r="D136" s="62">
        <v>643.47348833000001</v>
      </c>
    </row>
    <row r="137" spans="1:5">
      <c r="A137" s="53" t="s">
        <v>178</v>
      </c>
      <c r="B137" s="62">
        <v>26693.688999999998</v>
      </c>
      <c r="C137" s="55">
        <v>9</v>
      </c>
      <c r="D137" s="62">
        <v>573.32873700000005</v>
      </c>
    </row>
    <row r="138" spans="1:5">
      <c r="A138" s="53" t="s">
        <v>179</v>
      </c>
      <c r="B138" s="62">
        <v>25594.921999999999</v>
      </c>
      <c r="C138" s="55">
        <v>10</v>
      </c>
      <c r="D138" s="62">
        <v>531.09545146000005</v>
      </c>
    </row>
    <row r="139" spans="1:5">
      <c r="A139" s="53" t="s">
        <v>180</v>
      </c>
      <c r="B139" s="62">
        <v>27441.370999999999</v>
      </c>
      <c r="C139" s="55">
        <v>11</v>
      </c>
      <c r="D139" s="62">
        <v>575.42283599999996</v>
      </c>
    </row>
    <row r="140" spans="1:5">
      <c r="A140" s="53" t="s">
        <v>181</v>
      </c>
      <c r="B140" s="62">
        <v>26331.49</v>
      </c>
      <c r="C140" s="55">
        <v>12</v>
      </c>
      <c r="D140" s="62">
        <v>540.28790300000003</v>
      </c>
    </row>
    <row r="141" spans="1:5">
      <c r="A141" s="53" t="s">
        <v>182</v>
      </c>
      <c r="B141" s="62">
        <v>30568.152999999998</v>
      </c>
      <c r="C141" s="55">
        <v>13</v>
      </c>
      <c r="D141" s="62">
        <v>628.22577684999999</v>
      </c>
    </row>
    <row r="142" spans="1:5">
      <c r="A142" s="53" t="s">
        <v>183</v>
      </c>
      <c r="B142" s="62">
        <v>30521.870200000001</v>
      </c>
      <c r="C142" s="55">
        <v>14</v>
      </c>
      <c r="D142" s="62">
        <v>641.23884899999996</v>
      </c>
    </row>
    <row r="143" spans="1:5">
      <c r="A143" s="53" t="s">
        <v>184</v>
      </c>
      <c r="B143" s="62">
        <v>29823.945</v>
      </c>
      <c r="C143" s="55">
        <v>15</v>
      </c>
      <c r="D143" s="62">
        <v>641.07283219999999</v>
      </c>
    </row>
    <row r="144" spans="1:5">
      <c r="A144" s="53" t="s">
        <v>185</v>
      </c>
      <c r="B144" s="62">
        <v>26764.015200000002</v>
      </c>
      <c r="C144" s="55">
        <v>16</v>
      </c>
      <c r="D144" s="62">
        <v>576.75215879999996</v>
      </c>
    </row>
    <row r="145" spans="1:5">
      <c r="A145" s="53" t="s">
        <v>186</v>
      </c>
      <c r="B145" s="62">
        <v>26272.556</v>
      </c>
      <c r="C145" s="55">
        <v>17</v>
      </c>
      <c r="D145" s="62">
        <v>536.456458</v>
      </c>
    </row>
    <row r="146" spans="1:5">
      <c r="A146" s="53" t="s">
        <v>187</v>
      </c>
      <c r="B146" s="62">
        <v>30779.313999999998</v>
      </c>
      <c r="C146" s="55">
        <v>18</v>
      </c>
      <c r="D146" s="62">
        <v>635.53914799999995</v>
      </c>
    </row>
    <row r="147" spans="1:5">
      <c r="A147" s="53" t="s">
        <v>188</v>
      </c>
      <c r="B147" s="62">
        <v>30809.045999999998</v>
      </c>
      <c r="C147" s="55">
        <v>19</v>
      </c>
      <c r="D147" s="62">
        <v>651.15759000000003</v>
      </c>
    </row>
    <row r="148" spans="1:5">
      <c r="A148" s="53" t="s">
        <v>189</v>
      </c>
      <c r="B148" s="62">
        <v>31003.920999999998</v>
      </c>
      <c r="C148" s="55">
        <v>20</v>
      </c>
      <c r="D148" s="62">
        <v>652.43138150000004</v>
      </c>
    </row>
    <row r="149" spans="1:5">
      <c r="A149" s="53" t="s">
        <v>190</v>
      </c>
      <c r="B149" s="62">
        <v>30554.394</v>
      </c>
      <c r="C149" s="55">
        <v>21</v>
      </c>
      <c r="D149" s="62">
        <v>647.48352899999998</v>
      </c>
    </row>
    <row r="150" spans="1:5">
      <c r="A150" s="53" t="s">
        <v>191</v>
      </c>
      <c r="B150" s="62">
        <v>29901.9692</v>
      </c>
      <c r="C150" s="55">
        <v>22</v>
      </c>
      <c r="D150" s="62">
        <v>641.87839919999999</v>
      </c>
    </row>
    <row r="151" spans="1:5">
      <c r="A151" s="53" t="s">
        <v>192</v>
      </c>
      <c r="B151" s="62">
        <v>26634.4624</v>
      </c>
      <c r="C151" s="55">
        <v>23</v>
      </c>
      <c r="D151" s="62">
        <v>573.75586680000004</v>
      </c>
    </row>
    <row r="152" spans="1:5">
      <c r="A152" s="53" t="s">
        <v>193</v>
      </c>
      <c r="B152" s="62">
        <v>26366.414400000001</v>
      </c>
      <c r="C152" s="55">
        <v>24</v>
      </c>
      <c r="D152" s="62">
        <v>534.72819274999995</v>
      </c>
    </row>
    <row r="153" spans="1:5">
      <c r="A153" s="53" t="s">
        <v>194</v>
      </c>
      <c r="B153" s="62">
        <v>31015.924999999999</v>
      </c>
      <c r="C153" s="55">
        <v>25</v>
      </c>
      <c r="D153" s="62">
        <v>631.55634599999996</v>
      </c>
    </row>
    <row r="154" spans="1:5">
      <c r="A154" s="53" t="s">
        <v>195</v>
      </c>
      <c r="B154" s="62">
        <v>31044.867999999999</v>
      </c>
      <c r="C154" s="55">
        <v>26</v>
      </c>
      <c r="D154" s="62">
        <v>652.33923400000003</v>
      </c>
    </row>
    <row r="155" spans="1:5">
      <c r="A155" s="53" t="s">
        <v>196</v>
      </c>
      <c r="B155" s="62">
        <v>30945.366000000002</v>
      </c>
      <c r="C155" s="55">
        <v>27</v>
      </c>
      <c r="D155" s="62">
        <v>650.38384799999994</v>
      </c>
    </row>
    <row r="156" spans="1:5">
      <c r="A156" s="53" t="s">
        <v>197</v>
      </c>
      <c r="B156" s="62">
        <v>31429.879000000001</v>
      </c>
      <c r="C156" s="55">
        <v>28</v>
      </c>
      <c r="D156" s="62">
        <v>650.10412673999997</v>
      </c>
    </row>
    <row r="157" spans="1:5">
      <c r="A157" s="53" t="s">
        <v>198</v>
      </c>
      <c r="B157" s="62">
        <v>30461.138999999999</v>
      </c>
      <c r="C157" s="55">
        <v>29</v>
      </c>
      <c r="D157" s="62">
        <v>651.73799473999998</v>
      </c>
      <c r="E157"/>
    </row>
    <row r="158" spans="1:5">
      <c r="A158" s="53" t="s">
        <v>199</v>
      </c>
      <c r="B158" s="62">
        <v>27593.96</v>
      </c>
      <c r="C158" s="55">
        <v>30</v>
      </c>
      <c r="D158" s="62">
        <v>588.94882199999995</v>
      </c>
      <c r="E158"/>
    </row>
    <row r="159" spans="1:5">
      <c r="A159" s="53" t="s">
        <v>166</v>
      </c>
      <c r="B159" s="62">
        <v>24974.991040000001</v>
      </c>
      <c r="C159" s="55">
        <v>31</v>
      </c>
      <c r="D159" s="62">
        <v>553.60379360000002</v>
      </c>
      <c r="E159"/>
    </row>
    <row r="160" spans="1:5">
      <c r="A160"/>
      <c r="C160"/>
      <c r="D160" s="89">
        <v>681</v>
      </c>
      <c r="E160" s="119">
        <f>(MAX(D129:D159)/D160-1)*100</f>
        <v>-3.4295047706314308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165</v>
      </c>
      <c r="B166" s="63">
        <v>31908</v>
      </c>
      <c r="C166" s="121" t="s">
        <v>206</v>
      </c>
      <c r="D166" s="89">
        <v>33371</v>
      </c>
      <c r="E166" s="119">
        <f>(B166/D166-1)*100</f>
        <v>-4.3840460279883757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137</v>
      </c>
    </row>
    <row r="174" spans="1:5">
      <c r="A174" s="55">
        <v>2021</v>
      </c>
      <c r="B174" s="63">
        <v>42225</v>
      </c>
      <c r="C174" s="121" t="s">
        <v>148</v>
      </c>
      <c r="D174" s="63">
        <v>37385</v>
      </c>
      <c r="E174" s="121" t="s">
        <v>160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oct-21</v>
      </c>
      <c r="B187" s="74" t="str">
        <f>IF(B163="Invierno","",B166)</f>
        <v/>
      </c>
      <c r="C187" s="74">
        <f>IF(B163="Invierno",B166,"")</f>
        <v>31908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28 octubre (20:23 h)</v>
      </c>
    </row>
    <row r="188" spans="1:6" ht="15">
      <c r="D188" s="125"/>
      <c r="E188" s="125" t="str">
        <f>CONCATENATE(MID(E187,1,FIND(" ",E187)+3)," ",MID(E187,FIND("(",E187)+1,7))</f>
        <v>28 oct 20:23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2021-11-15T07:39:09Z</dcterms:modified>
</cp:coreProperties>
</file>