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OCT\INF_ELABORADA\"/>
    </mc:Choice>
  </mc:AlternateContent>
  <xr:revisionPtr revIDLastSave="0" documentId="13_ncr:1_{D1AFB97D-BF8C-4EA8-8BD5-0CB136008847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E129" i="10" l="1"/>
  <c r="E160" i="10" l="1"/>
  <c r="D186" i="10" l="1"/>
  <c r="D185" i="10"/>
  <c r="C186" i="10"/>
  <c r="C185" i="10"/>
  <c r="B187" i="10"/>
  <c r="D187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C38" i="16" s="1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G38" i="16" l="1"/>
  <c r="D38" i="16"/>
  <c r="H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<sst xmlns="http://schemas.openxmlformats.org/spreadsheetml/2006/main" count="344" uniqueCount="212">
  <si>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</si>
  <si>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</si>
  <si>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</si>
  <si>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</si>
  <si>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</si>
  <si>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</si>
  <si>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</si>
  <si>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</si>
  <si>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</si>
  <si>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</si>
  <si>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</si>
  <si>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</si>
  <si>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</si>
  <si>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</si>
  <si>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</si>
  <si>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</si>
  <si>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</si>
  <si>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</si>
  <si>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</si>
  <si>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</si>
  <si>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</si>
  <si>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</si>
  <si>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</si>
  <si>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</si>
  <si>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</si>
  <si>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</si>
  <si>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</si>
  <si>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</si>
  <si>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</si>
  <si>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</si>
  <si>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</si>
  <si>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</si>
  <si>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</si>
  <si>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</si>
  <si>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</si>
  <si>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</si>
  <si>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</si>
  <si>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</si>
  <si>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</si>
  <si>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</si>
  <si>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</si>
  <si>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</si>
  <si>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</si>
  <si>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</si>
  <si>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</si>
  <si>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</si>
  <si>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</si>
  <si>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</si>
  <si>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</si>
  <si>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</si>
  <si>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</si>
  <si>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</si>
  <si>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</si>
  <si>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</si>
  <si>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</si>
  <si>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</si>
  <si>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</si>
  <si>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</si>
  <si>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</si>
  <si>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</si>
  <si>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</si>
  <si>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</si>
  <si>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</si>
  <si>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</si>
  <si>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</si>
  <si>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</si>
  <si>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</si>
  <si>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</si>
  <si>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</si>
  <si>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</si>
  <si>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</si>
  <si>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</si>
  <si>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</si>
  <si>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</si>
  <si>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</si>
  <si>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</si>
  <si>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</si>
  <si>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</si>
  <si>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</si>
  <si>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</si>
  <si>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</si>
  <si>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</si>
  <si>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</si>
  <si>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</si>
  <si>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</si>
  <si>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</si>
  <si>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</si>
  <si>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</si>
  <si>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</si>
  <si>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</si>
  <si>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</si>
  <si>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</si>
  <si>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</si>
  <si>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</si>
  <si>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</si>
  <si>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</si>
  <si>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</si>
  <si>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</si>
  <si>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</si>
  <si>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</si>
  <si>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</si>
  <si>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</si>
  <si>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</si>
  <si>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</si>
  <si>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</si>
  <si>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</si>
  <si>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</si>
  <si>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</si>
  <si>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</si>
  <si>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</si>
  <si>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</si>
  <si>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</si>
  <si>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</si>
  <si>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</si>
  <si>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</si>
  <si>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</si>
  <si>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</si>
  <si>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</si>
  <si>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</si>
  <si>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</si>
  <si>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</si>
  <si>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</si>
  <si>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</si>
  <si>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</si>
  <si>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</si>
  <si>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</si>
  <si>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</si>
  <si>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</si>
  <si>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</si>
  <si>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</si>
  <si>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</si>
  <si>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</si>
  <si>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</si>
  <si>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</si>
  <si>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</si>
  <si>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</si>
  <si>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</si>
  <si>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</si>
  <si>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</si>
  <si>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</si>
  <si>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</si>
  <si>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</si>
  <si>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</si>
  <si>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</si>
  <si>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</si>
  <si>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</si>
  <si>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</si>
  <si>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</si>
  <si>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</si>
  <si>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</si>
  <si>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</si>
  <si>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</si>
  <si>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</si>
  <si>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</si>
  <si>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</si>
  <si>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</si>
  <si>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</si>
  <si>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</si>
  <si>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</si>
  <si>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</si>
  <si>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</si>
  <si>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</si>
  <si>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</si>
  <si>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</si>
  <si>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</si>
  <si>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</si>
  <si>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</si>
  <si>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ut="11/11/2020 14:10:39"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msgID="A8FE082C11EB242737600080EF25B17D"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</si>
  <si>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14:28:39"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msgID="BDD9873111EB242737600080EFF5527E"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nrr="910" nrc="345"&gt;&lt;pg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</si>
  <si>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ut="11/11/2020 14:32:44"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msgID="B5AFFECE11EB242A37600080EF45F27F"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nrr="236" nrc="240"&gt;&lt;pg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</si>
  <si>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</si>
  <si>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</si>
  <si>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</si>
  <si>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</si>
  <si>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</si>
  <si>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</si>
  <si>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</si>
  <si>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</si>
  <si>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</si>
  <si>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</si>
  <si>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</si>
  <si>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</si>
  <si>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</si>
  <si>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</si>
  <si>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</si>
  <si>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</si>
  <si>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</si>
  <si>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</si>
  <si>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</si>
  <si>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</si>
  <si>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</si>
  <si>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</si>
  <si>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</si>
  <si>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</si>
  <si>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</si>
  <si>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</si>
  <si>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</si>
  <si>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</si>
  <si>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</si>
  <si>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</si>
  <si>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14:34:23"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msgID="FC74D3E811EB242A37600080EFC5F27E"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nrr="1478" nrc="196"&gt;&lt;pg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</si>
  <si>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14:34:39"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msgID="06295F8011EB242B37600080EF45F07B"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nrr="1568" nrc="104"&gt;&lt;pg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</si>
  <si>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</si>
  <si>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ut="11/11/2020 14:38:12"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msgID="1BF354E211EB242B37600080EF75517D"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nrr="1435" nrc="48"&gt;&lt;pg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</si>
  <si>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14:40:11"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msgID="B934E1DA11EB242B37600080EFB5D17E"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nrr="1571" nrc="54"&gt;&lt;pg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</si>
  <si>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14:41:12"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msgID="F0AC918A11EB242B37600080EF75517D"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nrr="1601" nrc="55"&gt;&lt;pg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</si>
  <si>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28/10/2020 20:24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</si>
  <si>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ut="11/11/2020 14:44:45"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msgID="6FC6041A11EB242C37600080EF15917D"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nrr="52" nrc="104"&gt;&lt;pg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</si>
  <si>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ut="11/11/2020 14:47:18"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msgID="CA91944A11EB242C37600080EF15927F"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nrr="162" nrc="224"&gt;&lt;pg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</si>
  <si>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ut="11/11/2020 14:47:43" si="2.000000013d142fe0e74e2e5a6e61cec7ab69a688978ee669e560b776e862b13cad99ddd7927ee1758f2b5df1ec0a077fe1f167cfdc4f7d7cd4b299d77144f64dbe0c2c338e310e499d0be7bec23efcd3d51a88424f84dec7fbecb548bd1653021872e1700721df72c7c326e3ed0f5d5d65dd519b59b92122c049c31a60fdad3cdd8c.3082.0.1.Europe/Madrid.upriv*_1*_pidn2*_5*_session*-lat*_1.000000012df443125106163379377af27587a98bbc6025e06607f0c10de4063e76200dbfe680d957f841b5a6acbb1c22c7cf602b97d26116.00000001fe88db68cab77ab88f73c90c86af866fbc6025e0b003f8d9c8c00bbf08d26d80d63ec000f24151f4eebb958bd4aaedf79a9e0108.0.1.1.BDEbi.D066E1C611E6257C10D00080EF253B44.0-3082.1.1_-0.1.0_-3082.1.1_5.5.0.*0.0000000189dfed32038ac48f9547992f9e161737c911585aae0fe81b66338834fe191ff9510e7e69.0.10*.25*.15*.214.23.10*.4*.0400*.0074J.e.00000001d2bd40423a92a4b24e2662e247560724c911585ac4baa9d73a8e78fde049be0c978ca24c.0" msgID="D9C46CA811EB242C37600080EF75517D"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nrr="52" nrc="208"&gt;&lt;pg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</si>
  <si>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2dd99db40ee94cd8b70607e2a4813ea5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</si>
  <si>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ut="11/11/2020 14:48:59" si="2.0000000159f7298d41c78affd96e9c15f92cf0b1598041d37cc862f09ca65a536c9ba4f8a9ee3061185fcb0e79122e6a36fd66ffc86b7731009de9302afa1b3f1963aa22210f659e24f65971aebdcf2d52b8171fa39916fa4bee70043033659b317d212d386a4cdbcc5d858c6299b4d6ba1ae74f6ec05cb11db55dc0de773468b4fd.3082.0.1.Europe/Madrid.upriv*_1*_pidn2*_4*_session*-lat*_1.00000001649290169bc24f6ec28ef9b50ef343a8bc6025e03b1ba04a6f24bd7e7ae729cf01b450ee111ba60f9a1abf998bd5377f061ff2fd.00000001892bd019f77f93c26c53da082602ac22bc6025e06810d34d148d199815cb9e035a58184d8af3386e384b593126c607e8876f9016.0.1.1.BDEbi.D066E1C611E6257C10D00080EF253B44.0-3082.1.1_-0.1.0_-3082.1.1_5.5.0.*0.000000017dfe9e009443512701c1f72b223c17c7c911585aeacafb4bd8e4ee551ac8a2b070ae0a3f.0.10*.25*.15*.214.23.10*.4*.0400*.0074J.e.00000001635a864de9c31abfa0b5cf5a69f5d41ec911585aee2b24f9c8b3147ec1706ae823fc667a.0" msgID="FD027BB011EB242C559D0080EF25F4F9"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nrr="481" nrc="300"&gt;&lt;pg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</si>
</sst>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1.136E-2</c:v>
                </c:pt>
                <c:pt idx="1">
                  <c:v>-4.4000000000000002E-4</c:v>
                </c:pt>
                <c:pt idx="2">
                  <c:v>-2.3999999999999998E-3</c:v>
                </c:pt>
                <c:pt idx="3">
                  <c:v>-1.163E-2</c:v>
                </c:pt>
                <c:pt idx="4">
                  <c:v>-1.6800000000000001E-3</c:v>
                </c:pt>
                <c:pt idx="5">
                  <c:v>3.7699999999999999E-3</c:v>
                </c:pt>
                <c:pt idx="6">
                  <c:v>-1.0000000000000001E-5</c:v>
                </c:pt>
                <c:pt idx="7">
                  <c:v>-1.0970000000000001E-2</c:v>
                </c:pt>
                <c:pt idx="8">
                  <c:v>7.0000000000000001E-3</c:v>
                </c:pt>
                <c:pt idx="9">
                  <c:v>2.47E-3</c:v>
                </c:pt>
                <c:pt idx="10">
                  <c:v>6.4999999999999997E-4</c:v>
                </c:pt>
                <c:pt idx="11">
                  <c:v>8.2699999999999996E-3</c:v>
                </c:pt>
                <c:pt idx="12">
                  <c:v>-1.038E-2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1.3500000000000001E-3</c:v>
                </c:pt>
                <c:pt idx="1">
                  <c:v>9.2700000000000005E-3</c:v>
                </c:pt>
                <c:pt idx="2">
                  <c:v>3.5999999999999999E-3</c:v>
                </c:pt>
                <c:pt idx="3">
                  <c:v>-1.2899999999999999E-3</c:v>
                </c:pt>
                <c:pt idx="4">
                  <c:v>-1.4290000000000001E-2</c:v>
                </c:pt>
                <c:pt idx="5">
                  <c:v>1.329E-2</c:v>
                </c:pt>
                <c:pt idx="6">
                  <c:v>-4.6699999999999997E-3</c:v>
                </c:pt>
                <c:pt idx="7">
                  <c:v>1.478E-2</c:v>
                </c:pt>
                <c:pt idx="8">
                  <c:v>-5.2599999999999999E-3</c:v>
                </c:pt>
                <c:pt idx="9">
                  <c:v>7.5500000000000003E-3</c:v>
                </c:pt>
                <c:pt idx="10">
                  <c:v>8.0499999999999999E-3</c:v>
                </c:pt>
                <c:pt idx="11">
                  <c:v>4.5900000000000003E-3</c:v>
                </c:pt>
                <c:pt idx="12">
                  <c:v>-1.0749999999999999E-2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-1.9300000000000001E-2</c:v>
                </c:pt>
                <c:pt idx="1">
                  <c:v>-1.2919999999999999E-2</c:v>
                </c:pt>
                <c:pt idx="2">
                  <c:v>-1.3820000000000001E-2</c:v>
                </c:pt>
                <c:pt idx="3">
                  <c:v>-1.805E-2</c:v>
                </c:pt>
                <c:pt idx="4">
                  <c:v>1.9000000000000001E-4</c:v>
                </c:pt>
                <c:pt idx="5">
                  <c:v>-6.1580000000000003E-2</c:v>
                </c:pt>
                <c:pt idx="6">
                  <c:v>-0.16733999999999999</c:v>
                </c:pt>
                <c:pt idx="7">
                  <c:v>-0.13141</c:v>
                </c:pt>
                <c:pt idx="8">
                  <c:v>-8.2739999999999994E-2</c:v>
                </c:pt>
                <c:pt idx="9">
                  <c:v>-4.3499999999999997E-2</c:v>
                </c:pt>
                <c:pt idx="10">
                  <c:v>-3.2660000000000002E-2</c:v>
                </c:pt>
                <c:pt idx="11">
                  <c:v>-4.1739999999999999E-2</c:v>
                </c:pt>
                <c:pt idx="12">
                  <c:v>-7.11E-3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-6.5900000000000004E-3</c:v>
                </c:pt>
                <c:pt idx="1">
                  <c:v>-4.0899999999999999E-3</c:v>
                </c:pt>
                <c:pt idx="2">
                  <c:v>-1.2619999999999999E-2</c:v>
                </c:pt>
                <c:pt idx="3">
                  <c:v>-3.0970000000000001E-2</c:v>
                </c:pt>
                <c:pt idx="4">
                  <c:v>-1.5779999999999999E-2</c:v>
                </c:pt>
                <c:pt idx="5">
                  <c:v>-4.4519999999999997E-2</c:v>
                </c:pt>
                <c:pt idx="6">
                  <c:v>-0.17202000000000001</c:v>
                </c:pt>
                <c:pt idx="7">
                  <c:v>-0.12759999999999999</c:v>
                </c:pt>
                <c:pt idx="8">
                  <c:v>-8.1000000000000003E-2</c:v>
                </c:pt>
                <c:pt idx="9">
                  <c:v>-3.3480000000000003E-2</c:v>
                </c:pt>
                <c:pt idx="10">
                  <c:v>-2.3959999999999999E-2</c:v>
                </c:pt>
                <c:pt idx="11">
                  <c:v>-2.8879999999999999E-2</c:v>
                </c:pt>
                <c:pt idx="12">
                  <c:v>-2.8240000000000001E-2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24.6625789474</c:v>
                </c:pt>
                <c:pt idx="1">
                  <c:v>24.6400526316</c:v>
                </c:pt>
                <c:pt idx="2">
                  <c:v>24.137526315799999</c:v>
                </c:pt>
                <c:pt idx="3">
                  <c:v>24.0399473684</c:v>
                </c:pt>
                <c:pt idx="4">
                  <c:v>24.513894736800001</c:v>
                </c:pt>
                <c:pt idx="5">
                  <c:v>23.967105263200001</c:v>
                </c:pt>
                <c:pt idx="6">
                  <c:v>23.999315789499999</c:v>
                </c:pt>
                <c:pt idx="7">
                  <c:v>23.984368421100001</c:v>
                </c:pt>
                <c:pt idx="8">
                  <c:v>23.108105263199999</c:v>
                </c:pt>
                <c:pt idx="9">
                  <c:v>22.672631578899999</c:v>
                </c:pt>
                <c:pt idx="10">
                  <c:v>22.747</c:v>
                </c:pt>
                <c:pt idx="11">
                  <c:v>22.275894736800002</c:v>
                </c:pt>
                <c:pt idx="12">
                  <c:v>21.9341578947</c:v>
                </c:pt>
                <c:pt idx="13">
                  <c:v>21.5793684211</c:v>
                </c:pt>
                <c:pt idx="14">
                  <c:v>21.487263157899999</c:v>
                </c:pt>
                <c:pt idx="15">
                  <c:v>21.932368421100001</c:v>
                </c:pt>
                <c:pt idx="16">
                  <c:v>21.593263157900001</c:v>
                </c:pt>
                <c:pt idx="17">
                  <c:v>21.223473684199998</c:v>
                </c:pt>
                <c:pt idx="18">
                  <c:v>21.2295789474</c:v>
                </c:pt>
                <c:pt idx="19">
                  <c:v>21.187894736800001</c:v>
                </c:pt>
                <c:pt idx="20">
                  <c:v>20.444894736799998</c:v>
                </c:pt>
                <c:pt idx="21">
                  <c:v>20.382157894700001</c:v>
                </c:pt>
                <c:pt idx="22">
                  <c:v>20.835315789500001</c:v>
                </c:pt>
                <c:pt idx="23">
                  <c:v>21.131842105299999</c:v>
                </c:pt>
                <c:pt idx="24">
                  <c:v>21.137578947400002</c:v>
                </c:pt>
                <c:pt idx="25">
                  <c:v>21.218210526299998</c:v>
                </c:pt>
                <c:pt idx="26">
                  <c:v>21.101947368400001</c:v>
                </c:pt>
                <c:pt idx="27">
                  <c:v>20.420263157899999</c:v>
                </c:pt>
                <c:pt idx="28">
                  <c:v>20.288947368399999</c:v>
                </c:pt>
                <c:pt idx="29">
                  <c:v>19.705263157899999</c:v>
                </c:pt>
                <c:pt idx="30">
                  <c:v>19.262210526299999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14.927789473700001</c:v>
                </c:pt>
                <c:pt idx="1">
                  <c:v>14.6567894737</c:v>
                </c:pt>
                <c:pt idx="2">
                  <c:v>14.410684210499999</c:v>
                </c:pt>
                <c:pt idx="3">
                  <c:v>13.9243157895</c:v>
                </c:pt>
                <c:pt idx="4">
                  <c:v>13.6999473684</c:v>
                </c:pt>
                <c:pt idx="5">
                  <c:v>13.6359473684</c:v>
                </c:pt>
                <c:pt idx="6">
                  <c:v>13.679947368400001</c:v>
                </c:pt>
                <c:pt idx="7">
                  <c:v>13.934631578899999</c:v>
                </c:pt>
                <c:pt idx="8">
                  <c:v>13.7531052632</c:v>
                </c:pt>
                <c:pt idx="9">
                  <c:v>13.552578947400001</c:v>
                </c:pt>
                <c:pt idx="10">
                  <c:v>13.955473684199999</c:v>
                </c:pt>
                <c:pt idx="11">
                  <c:v>14.131052631599999</c:v>
                </c:pt>
                <c:pt idx="12">
                  <c:v>12.9506842105</c:v>
                </c:pt>
                <c:pt idx="13">
                  <c:v>12.230631578900001</c:v>
                </c:pt>
                <c:pt idx="14">
                  <c:v>12.175315789500001</c:v>
                </c:pt>
                <c:pt idx="15">
                  <c:v>12.377000000000001</c:v>
                </c:pt>
                <c:pt idx="16">
                  <c:v>12.6427368421</c:v>
                </c:pt>
                <c:pt idx="17">
                  <c:v>12.7362631579</c:v>
                </c:pt>
                <c:pt idx="18">
                  <c:v>12.8626315789</c:v>
                </c:pt>
                <c:pt idx="19">
                  <c:v>13.118526315800001</c:v>
                </c:pt>
                <c:pt idx="20">
                  <c:v>12.5995263158</c:v>
                </c:pt>
                <c:pt idx="21">
                  <c:v>12.0662631579</c:v>
                </c:pt>
                <c:pt idx="22">
                  <c:v>12.1056842105</c:v>
                </c:pt>
                <c:pt idx="23">
                  <c:v>11.925736842099999</c:v>
                </c:pt>
                <c:pt idx="24">
                  <c:v>12.231473684199999</c:v>
                </c:pt>
                <c:pt idx="25">
                  <c:v>11.9274210526</c:v>
                </c:pt>
                <c:pt idx="26">
                  <c:v>11.401473684200001</c:v>
                </c:pt>
                <c:pt idx="27">
                  <c:v>11.6426315789</c:v>
                </c:pt>
                <c:pt idx="28">
                  <c:v>11.008947368399999</c:v>
                </c:pt>
                <c:pt idx="29">
                  <c:v>10.7898421053</c:v>
                </c:pt>
                <c:pt idx="30">
                  <c:v>11.1550526316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24.571999999999999</c:v>
                </c:pt>
                <c:pt idx="1">
                  <c:v>19.943000000000001</c:v>
                </c:pt>
                <c:pt idx="2">
                  <c:v>19.216999999999999</c:v>
                </c:pt>
                <c:pt idx="3">
                  <c:v>20.170000000000002</c:v>
                </c:pt>
                <c:pt idx="4">
                  <c:v>21.292999999999999</c:v>
                </c:pt>
                <c:pt idx="5">
                  <c:v>24.844999999999999</c:v>
                </c:pt>
                <c:pt idx="6">
                  <c:v>25.614999999999998</c:v>
                </c:pt>
                <c:pt idx="7">
                  <c:v>25.314</c:v>
                </c:pt>
                <c:pt idx="8">
                  <c:v>24.706</c:v>
                </c:pt>
                <c:pt idx="9">
                  <c:v>22.562000000000001</c:v>
                </c:pt>
                <c:pt idx="10">
                  <c:v>20.081</c:v>
                </c:pt>
                <c:pt idx="11">
                  <c:v>20.638000000000002</c:v>
                </c:pt>
                <c:pt idx="12">
                  <c:v>22.103000000000002</c:v>
                </c:pt>
                <c:pt idx="13">
                  <c:v>18.587</c:v>
                </c:pt>
                <c:pt idx="14">
                  <c:v>18.472000000000001</c:v>
                </c:pt>
                <c:pt idx="15">
                  <c:v>18.334</c:v>
                </c:pt>
                <c:pt idx="16">
                  <c:v>19.824999999999999</c:v>
                </c:pt>
                <c:pt idx="17">
                  <c:v>21.888000000000002</c:v>
                </c:pt>
                <c:pt idx="18">
                  <c:v>23.382000000000001</c:v>
                </c:pt>
                <c:pt idx="19">
                  <c:v>21.157</c:v>
                </c:pt>
                <c:pt idx="20">
                  <c:v>21.748999999999999</c:v>
                </c:pt>
                <c:pt idx="21">
                  <c:v>19.879000000000001</c:v>
                </c:pt>
                <c:pt idx="22">
                  <c:v>20.225999999999999</c:v>
                </c:pt>
                <c:pt idx="23">
                  <c:v>20.132000000000001</c:v>
                </c:pt>
                <c:pt idx="24">
                  <c:v>19.687000000000001</c:v>
                </c:pt>
                <c:pt idx="25">
                  <c:v>16.811</c:v>
                </c:pt>
                <c:pt idx="26">
                  <c:v>18.509</c:v>
                </c:pt>
                <c:pt idx="27">
                  <c:v>20.120999999999999</c:v>
                </c:pt>
                <c:pt idx="28">
                  <c:v>20.742000000000001</c:v>
                </c:pt>
                <c:pt idx="29">
                  <c:v>21.856999999999999</c:v>
                </c:pt>
                <c:pt idx="30">
                  <c:v>22.745999999999999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19.344999999999999</c:v>
                </c:pt>
                <c:pt idx="1">
                  <c:v>15.526</c:v>
                </c:pt>
                <c:pt idx="2">
                  <c:v>14.605</c:v>
                </c:pt>
                <c:pt idx="3">
                  <c:v>15.28</c:v>
                </c:pt>
                <c:pt idx="4">
                  <c:v>16.268000000000001</c:v>
                </c:pt>
                <c:pt idx="5">
                  <c:v>18.738</c:v>
                </c:pt>
                <c:pt idx="6">
                  <c:v>19.917000000000002</c:v>
                </c:pt>
                <c:pt idx="7">
                  <c:v>19.468</c:v>
                </c:pt>
                <c:pt idx="8">
                  <c:v>19.518999999999998</c:v>
                </c:pt>
                <c:pt idx="9">
                  <c:v>17.905999999999999</c:v>
                </c:pt>
                <c:pt idx="10">
                  <c:v>15.805999999999999</c:v>
                </c:pt>
                <c:pt idx="11">
                  <c:v>15.518000000000001</c:v>
                </c:pt>
                <c:pt idx="12">
                  <c:v>16.233000000000001</c:v>
                </c:pt>
                <c:pt idx="13">
                  <c:v>14.255000000000001</c:v>
                </c:pt>
                <c:pt idx="14">
                  <c:v>13.196999999999999</c:v>
                </c:pt>
                <c:pt idx="15">
                  <c:v>12.541</c:v>
                </c:pt>
                <c:pt idx="16">
                  <c:v>13.35</c:v>
                </c:pt>
                <c:pt idx="17">
                  <c:v>15.015000000000001</c:v>
                </c:pt>
                <c:pt idx="18">
                  <c:v>16.847999999999999</c:v>
                </c:pt>
                <c:pt idx="19">
                  <c:v>17.885999999999999</c:v>
                </c:pt>
                <c:pt idx="20">
                  <c:v>18.405999999999999</c:v>
                </c:pt>
                <c:pt idx="21">
                  <c:v>16.983000000000001</c:v>
                </c:pt>
                <c:pt idx="22">
                  <c:v>16.11</c:v>
                </c:pt>
                <c:pt idx="23">
                  <c:v>15.169</c:v>
                </c:pt>
                <c:pt idx="24">
                  <c:v>15.119</c:v>
                </c:pt>
                <c:pt idx="25">
                  <c:v>13.032</c:v>
                </c:pt>
                <c:pt idx="26">
                  <c:v>13.403</c:v>
                </c:pt>
                <c:pt idx="27">
                  <c:v>14.772</c:v>
                </c:pt>
                <c:pt idx="28">
                  <c:v>15.154</c:v>
                </c:pt>
                <c:pt idx="29">
                  <c:v>15.602</c:v>
                </c:pt>
                <c:pt idx="30">
                  <c:v>16.355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14.118</c:v>
                </c:pt>
                <c:pt idx="1">
                  <c:v>11.11</c:v>
                </c:pt>
                <c:pt idx="2">
                  <c:v>9.9930000000000003</c:v>
                </c:pt>
                <c:pt idx="3">
                  <c:v>10.391</c:v>
                </c:pt>
                <c:pt idx="4">
                  <c:v>11.244</c:v>
                </c:pt>
                <c:pt idx="5">
                  <c:v>12.631</c:v>
                </c:pt>
                <c:pt idx="6">
                  <c:v>14.218999999999999</c:v>
                </c:pt>
                <c:pt idx="7">
                  <c:v>13.622999999999999</c:v>
                </c:pt>
                <c:pt idx="8">
                  <c:v>14.331</c:v>
                </c:pt>
                <c:pt idx="9">
                  <c:v>13.25</c:v>
                </c:pt>
                <c:pt idx="10">
                  <c:v>11.531000000000001</c:v>
                </c:pt>
                <c:pt idx="11">
                  <c:v>10.397</c:v>
                </c:pt>
                <c:pt idx="12">
                  <c:v>10.362</c:v>
                </c:pt>
                <c:pt idx="13">
                  <c:v>9.923</c:v>
                </c:pt>
                <c:pt idx="14">
                  <c:v>7.9219999999999997</c:v>
                </c:pt>
                <c:pt idx="15">
                  <c:v>6.7469999999999999</c:v>
                </c:pt>
                <c:pt idx="16">
                  <c:v>6.8739999999999997</c:v>
                </c:pt>
                <c:pt idx="17">
                  <c:v>8.1430000000000007</c:v>
                </c:pt>
                <c:pt idx="18">
                  <c:v>10.314</c:v>
                </c:pt>
                <c:pt idx="19">
                  <c:v>14.616</c:v>
                </c:pt>
                <c:pt idx="20">
                  <c:v>15.063000000000001</c:v>
                </c:pt>
                <c:pt idx="21">
                  <c:v>14.087</c:v>
                </c:pt>
                <c:pt idx="22">
                  <c:v>11.994</c:v>
                </c:pt>
                <c:pt idx="23">
                  <c:v>10.207000000000001</c:v>
                </c:pt>
                <c:pt idx="24">
                  <c:v>10.551</c:v>
                </c:pt>
                <c:pt idx="25">
                  <c:v>9.2539999999999996</c:v>
                </c:pt>
                <c:pt idx="26">
                  <c:v>8.2970000000000006</c:v>
                </c:pt>
                <c:pt idx="27">
                  <c:v>9.4239999999999995</c:v>
                </c:pt>
                <c:pt idx="28">
                  <c:v>9.5660000000000007</c:v>
                </c:pt>
                <c:pt idx="29">
                  <c:v>9.3469999999999995</c:v>
                </c:pt>
                <c:pt idx="30">
                  <c:v>9.9640000000000004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21.67</c:v>
                </c:pt>
                <c:pt idx="1">
                  <c:v>19.942</c:v>
                </c:pt>
                <c:pt idx="2">
                  <c:v>19.331</c:v>
                </c:pt>
                <c:pt idx="3">
                  <c:v>19.667999999999999</c:v>
                </c:pt>
                <c:pt idx="4">
                  <c:v>19.838999999999999</c:v>
                </c:pt>
                <c:pt idx="5">
                  <c:v>19.738</c:v>
                </c:pt>
                <c:pt idx="6">
                  <c:v>20.475000000000001</c:v>
                </c:pt>
                <c:pt idx="7">
                  <c:v>20.882999999999999</c:v>
                </c:pt>
                <c:pt idx="8">
                  <c:v>20.024999999999999</c:v>
                </c:pt>
                <c:pt idx="9">
                  <c:v>19.332000000000001</c:v>
                </c:pt>
                <c:pt idx="10">
                  <c:v>20.62</c:v>
                </c:pt>
                <c:pt idx="11">
                  <c:v>21.817</c:v>
                </c:pt>
                <c:pt idx="12">
                  <c:v>20.856000000000002</c:v>
                </c:pt>
                <c:pt idx="13">
                  <c:v>17.885999999999999</c:v>
                </c:pt>
                <c:pt idx="14">
                  <c:v>15.411</c:v>
                </c:pt>
                <c:pt idx="15">
                  <c:v>16.527999999999999</c:v>
                </c:pt>
                <c:pt idx="16">
                  <c:v>17.167999999999999</c:v>
                </c:pt>
                <c:pt idx="17">
                  <c:v>18.201000000000001</c:v>
                </c:pt>
                <c:pt idx="18">
                  <c:v>17.443999999999999</c:v>
                </c:pt>
                <c:pt idx="19">
                  <c:v>14.522</c:v>
                </c:pt>
                <c:pt idx="20">
                  <c:v>13.29</c:v>
                </c:pt>
                <c:pt idx="21">
                  <c:v>12.558</c:v>
                </c:pt>
                <c:pt idx="22">
                  <c:v>13.411</c:v>
                </c:pt>
                <c:pt idx="23">
                  <c:v>14.582000000000001</c:v>
                </c:pt>
                <c:pt idx="24">
                  <c:v>16.238</c:v>
                </c:pt>
                <c:pt idx="25">
                  <c:v>17.152999999999999</c:v>
                </c:pt>
                <c:pt idx="26">
                  <c:v>17.097000000000001</c:v>
                </c:pt>
                <c:pt idx="27">
                  <c:v>17.443999999999999</c:v>
                </c:pt>
                <c:pt idx="28">
                  <c:v>17.440000000000001</c:v>
                </c:pt>
                <c:pt idx="29">
                  <c:v>17.512</c:v>
                </c:pt>
                <c:pt idx="30">
                  <c:v>19.138999999999999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20289.253281038</c:v>
                </c:pt>
                <c:pt idx="1">
                  <c:v>20902.808771653999</c:v>
                </c:pt>
                <c:pt idx="2">
                  <c:v>21174.476467412002</c:v>
                </c:pt>
                <c:pt idx="3">
                  <c:v>23296.649045549999</c:v>
                </c:pt>
                <c:pt idx="4">
                  <c:v>20154.629677354002</c:v>
                </c:pt>
                <c:pt idx="5">
                  <c:v>20726.895805251999</c:v>
                </c:pt>
                <c:pt idx="6">
                  <c:v>19514.052023056</c:v>
                </c:pt>
                <c:pt idx="7">
                  <c:v>19899.136009188001</c:v>
                </c:pt>
                <c:pt idx="8">
                  <c:v>19970.835457706002</c:v>
                </c:pt>
                <c:pt idx="9">
                  <c:v>22701.204090208001</c:v>
                </c:pt>
                <c:pt idx="10">
                  <c:v>21177.253561983998</c:v>
                </c:pt>
                <c:pt idx="11">
                  <c:v>19936.18443252</c:v>
                </c:pt>
                <c:pt idx="12">
                  <c:v>20155.46354927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20155.46354927</c:v>
                </c:pt>
                <c:pt idx="1">
                  <c:v>20817.226544469999</c:v>
                </c:pt>
                <c:pt idx="2">
                  <c:v>20907.164036049999</c:v>
                </c:pt>
                <c:pt idx="3">
                  <c:v>22575.133778981999</c:v>
                </c:pt>
                <c:pt idx="4">
                  <c:v>19836.657160851999</c:v>
                </c:pt>
                <c:pt idx="5">
                  <c:v>19804.184770357999</c:v>
                </c:pt>
                <c:pt idx="6">
                  <c:v>16157.263178384001</c:v>
                </c:pt>
                <c:pt idx="7">
                  <c:v>17360.075010903001</c:v>
                </c:pt>
                <c:pt idx="8">
                  <c:v>18353.266600046001</c:v>
                </c:pt>
                <c:pt idx="9">
                  <c:v>21941.099715193999</c:v>
                </c:pt>
                <c:pt idx="10">
                  <c:v>20669.843294644001</c:v>
                </c:pt>
                <c:pt idx="11">
                  <c:v>19360.357750719999</c:v>
                </c:pt>
                <c:pt idx="12">
                  <c:v>19586.359679091998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oct-20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oct-20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663.92013920800002</c:v>
                </c:pt>
                <c:pt idx="1">
                  <c:v>661.37008920799997</c:v>
                </c:pt>
                <c:pt idx="2">
                  <c:v>577.173359</c:v>
                </c:pt>
                <c:pt idx="3">
                  <c:v>542.75271499999997</c:v>
                </c:pt>
                <c:pt idx="4">
                  <c:v>634.64124051199997</c:v>
                </c:pt>
                <c:pt idx="5">
                  <c:v>653.98105650399998</c:v>
                </c:pt>
                <c:pt idx="6">
                  <c:v>662.853575568</c:v>
                </c:pt>
                <c:pt idx="7">
                  <c:v>662.46695451200003</c:v>
                </c:pt>
                <c:pt idx="8">
                  <c:v>643.28478199999995</c:v>
                </c:pt>
                <c:pt idx="9">
                  <c:v>579.99827959000004</c:v>
                </c:pt>
                <c:pt idx="10">
                  <c:v>531.68516539999996</c:v>
                </c:pt>
                <c:pt idx="11">
                  <c:v>537.54470279999998</c:v>
                </c:pt>
                <c:pt idx="12">
                  <c:v>637.12988900000005</c:v>
                </c:pt>
                <c:pt idx="13">
                  <c:v>665.823938</c:v>
                </c:pt>
                <c:pt idx="14">
                  <c:v>672.95367899999997</c:v>
                </c:pt>
                <c:pt idx="15">
                  <c:v>667.33316172000002</c:v>
                </c:pt>
                <c:pt idx="16">
                  <c:v>597.57833600000004</c:v>
                </c:pt>
                <c:pt idx="17">
                  <c:v>551.01054299999998</c:v>
                </c:pt>
                <c:pt idx="18">
                  <c:v>650.47056070999997</c:v>
                </c:pt>
                <c:pt idx="19">
                  <c:v>675.20354899999995</c:v>
                </c:pt>
                <c:pt idx="20">
                  <c:v>670.32730059999994</c:v>
                </c:pt>
                <c:pt idx="21">
                  <c:v>674.22658839999997</c:v>
                </c:pt>
                <c:pt idx="22">
                  <c:v>661.18475251999996</c:v>
                </c:pt>
                <c:pt idx="23">
                  <c:v>591.66986799999995</c:v>
                </c:pt>
                <c:pt idx="24">
                  <c:v>568.38874199999998</c:v>
                </c:pt>
                <c:pt idx="25">
                  <c:v>653.37705300000005</c:v>
                </c:pt>
                <c:pt idx="26">
                  <c:v>678.34771899999998</c:v>
                </c:pt>
                <c:pt idx="27">
                  <c:v>679.68508799999995</c:v>
                </c:pt>
                <c:pt idx="28">
                  <c:v>678.73903140000004</c:v>
                </c:pt>
                <c:pt idx="29">
                  <c:v>667.95212512000001</c:v>
                </c:pt>
                <c:pt idx="30">
                  <c:v>593.28569531999995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31500.135399999999</c:v>
                </c:pt>
                <c:pt idx="1">
                  <c:v>31839.332600000002</c:v>
                </c:pt>
                <c:pt idx="2">
                  <c:v>27205.414000000001</c:v>
                </c:pt>
                <c:pt idx="3">
                  <c:v>26388.838</c:v>
                </c:pt>
                <c:pt idx="4">
                  <c:v>31233.392</c:v>
                </c:pt>
                <c:pt idx="5">
                  <c:v>31502.836503999999</c:v>
                </c:pt>
                <c:pt idx="6">
                  <c:v>31711.700400000002</c:v>
                </c:pt>
                <c:pt idx="7">
                  <c:v>31492.983</c:v>
                </c:pt>
                <c:pt idx="8">
                  <c:v>30311.535</c:v>
                </c:pt>
                <c:pt idx="9">
                  <c:v>27182.342000000001</c:v>
                </c:pt>
                <c:pt idx="10">
                  <c:v>25704.141</c:v>
                </c:pt>
                <c:pt idx="11">
                  <c:v>26816.478999999999</c:v>
                </c:pt>
                <c:pt idx="12">
                  <c:v>31649.760999999999</c:v>
                </c:pt>
                <c:pt idx="13">
                  <c:v>32255.766</c:v>
                </c:pt>
                <c:pt idx="14">
                  <c:v>32805.012999999999</c:v>
                </c:pt>
                <c:pt idx="15">
                  <c:v>31489.044000000002</c:v>
                </c:pt>
                <c:pt idx="16">
                  <c:v>28226.008999999998</c:v>
                </c:pt>
                <c:pt idx="17">
                  <c:v>27474.641</c:v>
                </c:pt>
                <c:pt idx="18">
                  <c:v>32323.016199999998</c:v>
                </c:pt>
                <c:pt idx="19">
                  <c:v>32704.269199999999</c:v>
                </c:pt>
                <c:pt idx="20">
                  <c:v>32207.178199999998</c:v>
                </c:pt>
                <c:pt idx="21">
                  <c:v>32437.602999999999</c:v>
                </c:pt>
                <c:pt idx="22">
                  <c:v>31244.468680000002</c:v>
                </c:pt>
                <c:pt idx="23">
                  <c:v>28013.532999999999</c:v>
                </c:pt>
                <c:pt idx="24">
                  <c:v>26963.260999999999</c:v>
                </c:pt>
                <c:pt idx="25">
                  <c:v>32458.664000000001</c:v>
                </c:pt>
                <c:pt idx="26">
                  <c:v>32976.553999999996</c:v>
                </c:pt>
                <c:pt idx="27">
                  <c:v>32952.756999999998</c:v>
                </c:pt>
                <c:pt idx="28">
                  <c:v>32628.008000000002</c:v>
                </c:pt>
                <c:pt idx="29">
                  <c:v>31458.53</c:v>
                </c:pt>
                <c:pt idx="30">
                  <c:v>27887.040000000001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0.4635</cdr:x>
      <cdr:y>0.25737</cdr:y>
    </cdr:from>
    <cdr:to>
      <cdr:x>0.62837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0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28 octubre (20:24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210</v>
      </c>
    </row>
    <row r="2" spans="1:2">
      <c r="A2" t="s">
        <v>205</v>
      </c>
    </row>
    <row r="3" spans="1:2">
      <c r="A3" t="s">
        <v>200</v>
      </c>
    </row>
    <row r="4" spans="1:2">
      <c r="A4" t="s">
        <v>201</v>
      </c>
    </row>
    <row r="5" spans="1:2">
      <c r="A5" t="s">
        <v>204</v>
      </c>
    </row>
    <row r="6" spans="1:2">
      <c r="A6" t="s">
        <v>209</v>
      </c>
    </row>
    <row r="7" spans="1:2">
      <c r="A7" t="s">
        <v>203</v>
      </c>
    </row>
    <row r="8" spans="1:2">
      <c r="A8" t="s">
        <v>167</v>
      </c>
    </row>
    <row r="9" spans="1:2">
      <c r="A9" t="s">
        <v>207</v>
      </c>
    </row>
    <row r="10" spans="1:2">
      <c r="A10" t="s">
        <v>168</v>
      </c>
    </row>
    <row r="11" spans="1:2">
      <c r="A11" t="s">
        <v>169</v>
      </c>
    </row>
    <row r="12" spans="1:2">
      <c r="A12" t="s">
        <v>211</v>
      </c>
    </row>
    <row r="13" spans="1:2">
      <c r="A13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Octubre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19586.359679092002</v>
      </c>
      <c r="G9" s="47">
        <f>VLOOKUP("Demanda transporte (b.c.)",Dat_01!A4:J29,4,FALSE)*100</f>
        <v>-2.8235712300000002</v>
      </c>
      <c r="H9" s="31">
        <f>VLOOKUP("Demanda transporte (b.c.)",Dat_01!A4:J29,5,FALSE)/1000</f>
        <v>195644.24093917501</v>
      </c>
      <c r="I9" s="47">
        <f>VLOOKUP("Demanda transporte (b.c.)",Dat_01!A4:J29,7,FALSE)*100</f>
        <v>-5.7282950699999997</v>
      </c>
      <c r="J9" s="31">
        <f>VLOOKUP("Demanda transporte (b.c.)",Dat_01!A4:J29,8,FALSE)/1000</f>
        <v>237368.63151969502</v>
      </c>
      <c r="K9" s="47">
        <f>VLOOKUP("Demanda transporte (b.c.)",Dat_01!A4:J29,10,FALSE)*100</f>
        <v>-4.9040413200000001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-1.038</v>
      </c>
      <c r="H12" s="43"/>
      <c r="I12" s="43">
        <f>Dat_01!H45*100</f>
        <v>-0.107</v>
      </c>
      <c r="J12" s="43"/>
      <c r="K12" s="43">
        <f>Dat_01!L45*100</f>
        <v>-0.124</v>
      </c>
    </row>
    <row r="13" spans="3:12">
      <c r="E13" s="34" t="s">
        <v>26</v>
      </c>
      <c r="F13" s="33"/>
      <c r="G13" s="43">
        <f>Dat_01!E45*100</f>
        <v>-1.075</v>
      </c>
      <c r="H13" s="43"/>
      <c r="I13" s="43">
        <f>Dat_01!I45*100</f>
        <v>0.19600000000000001</v>
      </c>
      <c r="J13" s="43"/>
      <c r="K13" s="43">
        <f>Dat_01!M45*100</f>
        <v>0.26900000000000002</v>
      </c>
    </row>
    <row r="14" spans="3:12">
      <c r="E14" s="35" t="s">
        <v>5</v>
      </c>
      <c r="F14" s="36"/>
      <c r="G14" s="44">
        <f>Dat_01!F45*100</f>
        <v>-0.71099999999999997</v>
      </c>
      <c r="H14" s="44"/>
      <c r="I14" s="44">
        <f>Dat_01!J45*100</f>
        <v>-5.8170000000000002</v>
      </c>
      <c r="J14" s="44"/>
      <c r="K14" s="44">
        <f>Dat_01!N45*100</f>
        <v>-5.0490000000000004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showRowColHeaders="0" workbookViewId="0">
      <selection activeCell="C38" sqref="C3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Octubre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01/10/2020</v>
      </c>
      <c r="C7" s="100">
        <f>Dat_01!B52</f>
        <v>24.571999999999999</v>
      </c>
      <c r="D7" s="100">
        <f>Dat_01!C52</f>
        <v>19.344999999999999</v>
      </c>
      <c r="E7" s="100">
        <f>Dat_01!D52</f>
        <v>14.118</v>
      </c>
      <c r="F7" s="100">
        <f>Dat_01!H52</f>
        <v>14.927789473700001</v>
      </c>
      <c r="G7" s="100">
        <f>Dat_01!G52</f>
        <v>24.6625789474</v>
      </c>
      <c r="H7" s="100">
        <f>Dat_01!E52</f>
        <v>21.67</v>
      </c>
    </row>
    <row r="8" spans="1:16" ht="11.25" customHeight="1">
      <c r="A8" s="93">
        <v>2</v>
      </c>
      <c r="B8" s="99" t="str">
        <f>Dat_01!A53</f>
        <v>02/10/2020</v>
      </c>
      <c r="C8" s="100">
        <f>Dat_01!B53</f>
        <v>19.943000000000001</v>
      </c>
      <c r="D8" s="100">
        <f>Dat_01!C53</f>
        <v>15.526</v>
      </c>
      <c r="E8" s="100">
        <f>Dat_01!D53</f>
        <v>11.11</v>
      </c>
      <c r="F8" s="100">
        <f>Dat_01!H53</f>
        <v>14.6567894737</v>
      </c>
      <c r="G8" s="100">
        <f>Dat_01!G53</f>
        <v>24.6400526316</v>
      </c>
      <c r="H8" s="100">
        <f>Dat_01!E53</f>
        <v>19.942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03/10/2020</v>
      </c>
      <c r="C9" s="100">
        <f>Dat_01!B54</f>
        <v>19.216999999999999</v>
      </c>
      <c r="D9" s="100">
        <f>Dat_01!C54</f>
        <v>14.605</v>
      </c>
      <c r="E9" s="100">
        <f>Dat_01!D54</f>
        <v>9.9930000000000003</v>
      </c>
      <c r="F9" s="100">
        <f>Dat_01!H54</f>
        <v>14.410684210499999</v>
      </c>
      <c r="G9" s="100">
        <f>Dat_01!G54</f>
        <v>24.137526315799999</v>
      </c>
      <c r="H9" s="100">
        <f>Dat_01!E54</f>
        <v>19.331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04/10/2020</v>
      </c>
      <c r="C10" s="100">
        <f>Dat_01!B55</f>
        <v>20.170000000000002</v>
      </c>
      <c r="D10" s="100">
        <f>Dat_01!C55</f>
        <v>15.28</v>
      </c>
      <c r="E10" s="100">
        <f>Dat_01!D55</f>
        <v>10.391</v>
      </c>
      <c r="F10" s="100">
        <f>Dat_01!H55</f>
        <v>13.9243157895</v>
      </c>
      <c r="G10" s="100">
        <f>Dat_01!G55</f>
        <v>24.0399473684</v>
      </c>
      <c r="H10" s="100">
        <f>Dat_01!E55</f>
        <v>19.667999999999999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05/10/2020</v>
      </c>
      <c r="C11" s="100">
        <f>Dat_01!B56</f>
        <v>21.292999999999999</v>
      </c>
      <c r="D11" s="100">
        <f>Dat_01!C56</f>
        <v>16.268000000000001</v>
      </c>
      <c r="E11" s="100">
        <f>Dat_01!D56</f>
        <v>11.244</v>
      </c>
      <c r="F11" s="100">
        <f>Dat_01!H56</f>
        <v>13.6999473684</v>
      </c>
      <c r="G11" s="100">
        <f>Dat_01!G56</f>
        <v>24.513894736800001</v>
      </c>
      <c r="H11" s="100">
        <f>Dat_01!E56</f>
        <v>19.838999999999999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06/10/2020</v>
      </c>
      <c r="C12" s="100">
        <f>Dat_01!B57</f>
        <v>24.844999999999999</v>
      </c>
      <c r="D12" s="100">
        <f>Dat_01!C57</f>
        <v>18.738</v>
      </c>
      <c r="E12" s="100">
        <f>Dat_01!D57</f>
        <v>12.631</v>
      </c>
      <c r="F12" s="100">
        <f>Dat_01!H57</f>
        <v>13.6359473684</v>
      </c>
      <c r="G12" s="100">
        <f>Dat_01!G57</f>
        <v>23.967105263200001</v>
      </c>
      <c r="H12" s="100">
        <f>Dat_01!E57</f>
        <v>19.738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07/10/2020</v>
      </c>
      <c r="C13" s="100">
        <f>Dat_01!B58</f>
        <v>25.614999999999998</v>
      </c>
      <c r="D13" s="100">
        <f>Dat_01!C58</f>
        <v>19.917000000000002</v>
      </c>
      <c r="E13" s="100">
        <f>Dat_01!D58</f>
        <v>14.218999999999999</v>
      </c>
      <c r="F13" s="100">
        <f>Dat_01!H58</f>
        <v>13.679947368400001</v>
      </c>
      <c r="G13" s="100">
        <f>Dat_01!G58</f>
        <v>23.999315789499999</v>
      </c>
      <c r="H13" s="100">
        <f>Dat_01!E58</f>
        <v>20.475000000000001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08/10/2020</v>
      </c>
      <c r="C14" s="100">
        <f>Dat_01!B59</f>
        <v>25.314</v>
      </c>
      <c r="D14" s="100">
        <f>Dat_01!C59</f>
        <v>19.468</v>
      </c>
      <c r="E14" s="100">
        <f>Dat_01!D59</f>
        <v>13.622999999999999</v>
      </c>
      <c r="F14" s="100">
        <f>Dat_01!H59</f>
        <v>13.934631578899999</v>
      </c>
      <c r="G14" s="100">
        <f>Dat_01!G59</f>
        <v>23.984368421100001</v>
      </c>
      <c r="H14" s="100">
        <f>Dat_01!E59</f>
        <v>20.882999999999999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09/10/2020</v>
      </c>
      <c r="C15" s="100">
        <f>Dat_01!B60</f>
        <v>24.706</v>
      </c>
      <c r="D15" s="100">
        <f>Dat_01!C60</f>
        <v>19.518999999999998</v>
      </c>
      <c r="E15" s="100">
        <f>Dat_01!D60</f>
        <v>14.331</v>
      </c>
      <c r="F15" s="100">
        <f>Dat_01!H60</f>
        <v>13.7531052632</v>
      </c>
      <c r="G15" s="100">
        <f>Dat_01!G60</f>
        <v>23.108105263199999</v>
      </c>
      <c r="H15" s="100">
        <f>Dat_01!E60</f>
        <v>20.024999999999999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10/10/2020</v>
      </c>
      <c r="C16" s="100">
        <f>Dat_01!B61</f>
        <v>22.562000000000001</v>
      </c>
      <c r="D16" s="100">
        <f>Dat_01!C61</f>
        <v>17.905999999999999</v>
      </c>
      <c r="E16" s="100">
        <f>Dat_01!D61</f>
        <v>13.25</v>
      </c>
      <c r="F16" s="100">
        <f>Dat_01!H61</f>
        <v>13.552578947400001</v>
      </c>
      <c r="G16" s="100">
        <f>Dat_01!G61</f>
        <v>22.672631578899999</v>
      </c>
      <c r="H16" s="100">
        <f>Dat_01!E61</f>
        <v>19.332000000000001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11/10/2020</v>
      </c>
      <c r="C17" s="100">
        <f>Dat_01!B62</f>
        <v>20.081</v>
      </c>
      <c r="D17" s="100">
        <f>Dat_01!C62</f>
        <v>15.805999999999999</v>
      </c>
      <c r="E17" s="100">
        <f>Dat_01!D62</f>
        <v>11.531000000000001</v>
      </c>
      <c r="F17" s="100">
        <f>Dat_01!H62</f>
        <v>13.955473684199999</v>
      </c>
      <c r="G17" s="100">
        <f>Dat_01!G62</f>
        <v>22.747</v>
      </c>
      <c r="H17" s="100">
        <f>Dat_01!E62</f>
        <v>20.62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12/10/2020</v>
      </c>
      <c r="C18" s="100">
        <f>Dat_01!B63</f>
        <v>20.638000000000002</v>
      </c>
      <c r="D18" s="100">
        <f>Dat_01!C63</f>
        <v>15.518000000000001</v>
      </c>
      <c r="E18" s="100">
        <f>Dat_01!D63</f>
        <v>10.397</v>
      </c>
      <c r="F18" s="100">
        <f>Dat_01!H63</f>
        <v>14.131052631599999</v>
      </c>
      <c r="G18" s="100">
        <f>Dat_01!G63</f>
        <v>22.275894736800002</v>
      </c>
      <c r="H18" s="100">
        <f>Dat_01!E63</f>
        <v>21.817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13/10/2020</v>
      </c>
      <c r="C19" s="100">
        <f>Dat_01!B64</f>
        <v>22.103000000000002</v>
      </c>
      <c r="D19" s="100">
        <f>Dat_01!C64</f>
        <v>16.233000000000001</v>
      </c>
      <c r="E19" s="100">
        <f>Dat_01!D64</f>
        <v>10.362</v>
      </c>
      <c r="F19" s="100">
        <f>Dat_01!H64</f>
        <v>12.9506842105</v>
      </c>
      <c r="G19" s="100">
        <f>Dat_01!G64</f>
        <v>21.9341578947</v>
      </c>
      <c r="H19" s="100">
        <f>Dat_01!E64</f>
        <v>20.856000000000002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14/10/2020</v>
      </c>
      <c r="C20" s="100">
        <f>Dat_01!B65</f>
        <v>18.587</v>
      </c>
      <c r="D20" s="100">
        <f>Dat_01!C65</f>
        <v>14.255000000000001</v>
      </c>
      <c r="E20" s="100">
        <f>Dat_01!D65</f>
        <v>9.923</v>
      </c>
      <c r="F20" s="100">
        <f>Dat_01!H65</f>
        <v>12.230631578900001</v>
      </c>
      <c r="G20" s="100">
        <f>Dat_01!G65</f>
        <v>21.5793684211</v>
      </c>
      <c r="H20" s="100">
        <f>Dat_01!E65</f>
        <v>17.885999999999999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15/10/2020</v>
      </c>
      <c r="C21" s="100">
        <f>Dat_01!B66</f>
        <v>18.472000000000001</v>
      </c>
      <c r="D21" s="100">
        <f>Dat_01!C66</f>
        <v>13.196999999999999</v>
      </c>
      <c r="E21" s="100">
        <f>Dat_01!D66</f>
        <v>7.9219999999999997</v>
      </c>
      <c r="F21" s="100">
        <f>Dat_01!H66</f>
        <v>12.175315789500001</v>
      </c>
      <c r="G21" s="100">
        <f>Dat_01!G66</f>
        <v>21.487263157899999</v>
      </c>
      <c r="H21" s="100">
        <f>Dat_01!E66</f>
        <v>15.411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16/10/2020</v>
      </c>
      <c r="C22" s="100">
        <f>Dat_01!B67</f>
        <v>18.334</v>
      </c>
      <c r="D22" s="100">
        <f>Dat_01!C67</f>
        <v>12.541</v>
      </c>
      <c r="E22" s="100">
        <f>Dat_01!D67</f>
        <v>6.7469999999999999</v>
      </c>
      <c r="F22" s="100">
        <f>Dat_01!H67</f>
        <v>12.377000000000001</v>
      </c>
      <c r="G22" s="100">
        <f>Dat_01!G67</f>
        <v>21.932368421100001</v>
      </c>
      <c r="H22" s="100">
        <f>Dat_01!E67</f>
        <v>16.527999999999999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17/10/2020</v>
      </c>
      <c r="C23" s="100">
        <f>Dat_01!B68</f>
        <v>19.824999999999999</v>
      </c>
      <c r="D23" s="100">
        <f>Dat_01!C68</f>
        <v>13.35</v>
      </c>
      <c r="E23" s="100">
        <f>Dat_01!D68</f>
        <v>6.8739999999999997</v>
      </c>
      <c r="F23" s="100">
        <f>Dat_01!H68</f>
        <v>12.6427368421</v>
      </c>
      <c r="G23" s="100">
        <f>Dat_01!G68</f>
        <v>21.593263157900001</v>
      </c>
      <c r="H23" s="100">
        <f>Dat_01!E68</f>
        <v>17.167999999999999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18/10/2020</v>
      </c>
      <c r="C24" s="100">
        <f>Dat_01!B69</f>
        <v>21.888000000000002</v>
      </c>
      <c r="D24" s="100">
        <f>Dat_01!C69</f>
        <v>15.015000000000001</v>
      </c>
      <c r="E24" s="100">
        <f>Dat_01!D69</f>
        <v>8.1430000000000007</v>
      </c>
      <c r="F24" s="100">
        <f>Dat_01!H69</f>
        <v>12.7362631579</v>
      </c>
      <c r="G24" s="100">
        <f>Dat_01!G69</f>
        <v>21.223473684199998</v>
      </c>
      <c r="H24" s="100">
        <f>Dat_01!E69</f>
        <v>18.201000000000001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19/10/2020</v>
      </c>
      <c r="C25" s="100">
        <f>Dat_01!B70</f>
        <v>23.382000000000001</v>
      </c>
      <c r="D25" s="100">
        <f>Dat_01!C70</f>
        <v>16.847999999999999</v>
      </c>
      <c r="E25" s="100">
        <f>Dat_01!D70</f>
        <v>10.314</v>
      </c>
      <c r="F25" s="100">
        <f>Dat_01!H70</f>
        <v>12.8626315789</v>
      </c>
      <c r="G25" s="100">
        <f>Dat_01!G70</f>
        <v>21.2295789474</v>
      </c>
      <c r="H25" s="100">
        <f>Dat_01!E70</f>
        <v>17.443999999999999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20/10/2020</v>
      </c>
      <c r="C26" s="100">
        <f>Dat_01!B71</f>
        <v>21.157</v>
      </c>
      <c r="D26" s="100">
        <f>Dat_01!C71</f>
        <v>17.885999999999999</v>
      </c>
      <c r="E26" s="100">
        <f>Dat_01!D71</f>
        <v>14.616</v>
      </c>
      <c r="F26" s="100">
        <f>Dat_01!H71</f>
        <v>13.118526315800001</v>
      </c>
      <c r="G26" s="100">
        <f>Dat_01!G71</f>
        <v>21.187894736800001</v>
      </c>
      <c r="H26" s="100">
        <f>Dat_01!E71</f>
        <v>14.522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21/10/2020</v>
      </c>
      <c r="C27" s="100">
        <f>Dat_01!B72</f>
        <v>21.748999999999999</v>
      </c>
      <c r="D27" s="100">
        <f>Dat_01!C72</f>
        <v>18.405999999999999</v>
      </c>
      <c r="E27" s="100">
        <f>Dat_01!D72</f>
        <v>15.063000000000001</v>
      </c>
      <c r="F27" s="100">
        <f>Dat_01!H72</f>
        <v>12.5995263158</v>
      </c>
      <c r="G27" s="100">
        <f>Dat_01!G72</f>
        <v>20.444894736799998</v>
      </c>
      <c r="H27" s="100">
        <f>Dat_01!E72</f>
        <v>13.29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22/10/2020</v>
      </c>
      <c r="C28" s="100">
        <f>Dat_01!B73</f>
        <v>19.879000000000001</v>
      </c>
      <c r="D28" s="100">
        <f>Dat_01!C73</f>
        <v>16.983000000000001</v>
      </c>
      <c r="E28" s="100">
        <f>Dat_01!D73</f>
        <v>14.087</v>
      </c>
      <c r="F28" s="100">
        <f>Dat_01!H73</f>
        <v>12.0662631579</v>
      </c>
      <c r="G28" s="100">
        <f>Dat_01!G73</f>
        <v>20.382157894700001</v>
      </c>
      <c r="H28" s="100">
        <f>Dat_01!E73</f>
        <v>12.558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23/10/2020</v>
      </c>
      <c r="C29" s="100">
        <f>Dat_01!B74</f>
        <v>20.225999999999999</v>
      </c>
      <c r="D29" s="100">
        <f>Dat_01!C74</f>
        <v>16.11</v>
      </c>
      <c r="E29" s="100">
        <f>Dat_01!D74</f>
        <v>11.994</v>
      </c>
      <c r="F29" s="100">
        <f>Dat_01!H74</f>
        <v>12.1056842105</v>
      </c>
      <c r="G29" s="100">
        <f>Dat_01!G74</f>
        <v>20.835315789500001</v>
      </c>
      <c r="H29" s="100">
        <f>Dat_01!E74</f>
        <v>13.411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24/10/2020</v>
      </c>
      <c r="C30" s="100">
        <f>Dat_01!B75</f>
        <v>20.132000000000001</v>
      </c>
      <c r="D30" s="100">
        <f>Dat_01!C75</f>
        <v>15.169</v>
      </c>
      <c r="E30" s="100">
        <f>Dat_01!D75</f>
        <v>10.207000000000001</v>
      </c>
      <c r="F30" s="100">
        <f>Dat_01!H75</f>
        <v>11.925736842099999</v>
      </c>
      <c r="G30" s="100">
        <f>Dat_01!G75</f>
        <v>21.131842105299999</v>
      </c>
      <c r="H30" s="100">
        <f>Dat_01!E75</f>
        <v>14.582000000000001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25/10/2020</v>
      </c>
      <c r="C31" s="100">
        <f>Dat_01!B76</f>
        <v>19.687000000000001</v>
      </c>
      <c r="D31" s="100">
        <f>Dat_01!C76</f>
        <v>15.119</v>
      </c>
      <c r="E31" s="100">
        <f>Dat_01!D76</f>
        <v>10.551</v>
      </c>
      <c r="F31" s="100">
        <f>Dat_01!H76</f>
        <v>12.231473684199999</v>
      </c>
      <c r="G31" s="100">
        <f>Dat_01!G76</f>
        <v>21.137578947400002</v>
      </c>
      <c r="H31" s="100">
        <f>Dat_01!E76</f>
        <v>16.238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26/10/2020</v>
      </c>
      <c r="C32" s="100">
        <f>Dat_01!B77</f>
        <v>16.811</v>
      </c>
      <c r="D32" s="100">
        <f>Dat_01!C77</f>
        <v>13.032</v>
      </c>
      <c r="E32" s="100">
        <f>Dat_01!D77</f>
        <v>9.2539999999999996</v>
      </c>
      <c r="F32" s="100">
        <f>Dat_01!H77</f>
        <v>11.9274210526</v>
      </c>
      <c r="G32" s="100">
        <f>Dat_01!G77</f>
        <v>21.218210526299998</v>
      </c>
      <c r="H32" s="100">
        <f>Dat_01!E77</f>
        <v>17.152999999999999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27/10/2020</v>
      </c>
      <c r="C33" s="100">
        <f>Dat_01!B78</f>
        <v>18.509</v>
      </c>
      <c r="D33" s="100">
        <f>Dat_01!C78</f>
        <v>13.403</v>
      </c>
      <c r="E33" s="100">
        <f>Dat_01!D78</f>
        <v>8.2970000000000006</v>
      </c>
      <c r="F33" s="100">
        <f>Dat_01!H78</f>
        <v>11.401473684200001</v>
      </c>
      <c r="G33" s="100">
        <f>Dat_01!G78</f>
        <v>21.101947368400001</v>
      </c>
      <c r="H33" s="100">
        <f>Dat_01!E78</f>
        <v>17.097000000000001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28/10/2020</v>
      </c>
      <c r="C34" s="100">
        <f>Dat_01!B79</f>
        <v>20.120999999999999</v>
      </c>
      <c r="D34" s="100">
        <f>Dat_01!C79</f>
        <v>14.772</v>
      </c>
      <c r="E34" s="100">
        <f>Dat_01!D79</f>
        <v>9.4239999999999995</v>
      </c>
      <c r="F34" s="100">
        <f>Dat_01!H79</f>
        <v>11.6426315789</v>
      </c>
      <c r="G34" s="100">
        <f>Dat_01!G79</f>
        <v>20.420263157899999</v>
      </c>
      <c r="H34" s="100">
        <f>Dat_01!E79</f>
        <v>17.443999999999999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29/10/2020</v>
      </c>
      <c r="C35" s="100">
        <f>Dat_01!B80</f>
        <v>20.742000000000001</v>
      </c>
      <c r="D35" s="100">
        <f>Dat_01!C80</f>
        <v>15.154</v>
      </c>
      <c r="E35" s="100">
        <f>Dat_01!D80</f>
        <v>9.5660000000000007</v>
      </c>
      <c r="F35" s="100">
        <f>Dat_01!H80</f>
        <v>11.008947368399999</v>
      </c>
      <c r="G35" s="100">
        <f>Dat_01!G80</f>
        <v>20.288947368399999</v>
      </c>
      <c r="H35" s="100">
        <f>Dat_01!E80</f>
        <v>17.440000000000001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30/10/2020</v>
      </c>
      <c r="C36" s="100">
        <f>Dat_01!B81</f>
        <v>21.856999999999999</v>
      </c>
      <c r="D36" s="100">
        <f>Dat_01!C81</f>
        <v>15.602</v>
      </c>
      <c r="E36" s="100">
        <f>Dat_01!D81</f>
        <v>9.3469999999999995</v>
      </c>
      <c r="F36" s="100">
        <f>Dat_01!H81</f>
        <v>10.7898421053</v>
      </c>
      <c r="G36" s="100">
        <f>Dat_01!G81</f>
        <v>19.705263157899999</v>
      </c>
      <c r="H36" s="100">
        <f>Dat_01!E81</f>
        <v>17.512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31/10/2020</v>
      </c>
      <c r="C37" s="100">
        <f>Dat_01!B82</f>
        <v>22.745999999999999</v>
      </c>
      <c r="D37" s="100">
        <f>Dat_01!C82</f>
        <v>16.355</v>
      </c>
      <c r="E37" s="100">
        <f>Dat_01!D82</f>
        <v>9.9640000000000004</v>
      </c>
      <c r="F37" s="100">
        <f>Dat_01!H82</f>
        <v>11.1550526316</v>
      </c>
      <c r="G37" s="100">
        <f>Dat_01!G82</f>
        <v>19.262210526299999</v>
      </c>
      <c r="H37" s="100">
        <f>Dat_01!E82</f>
        <v>19.138999999999999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21.134290322580643</v>
      </c>
      <c r="D38" s="102">
        <f>AVERAGE(D7:D37)</f>
        <v>16.042774193548389</v>
      </c>
      <c r="E38" s="102">
        <f t="shared" ref="E38:F38" si="0">AVERAGE(E7:E37)</f>
        <v>10.951387096774189</v>
      </c>
      <c r="F38" s="102">
        <f t="shared" si="0"/>
        <v>12.845487266548385</v>
      </c>
      <c r="G38" s="102">
        <f>AVERAGE(G7:G37)</f>
        <v>22.027239388796783</v>
      </c>
      <c r="H38" s="102">
        <f>AVERAGE(H7:H37)</f>
        <v>17.974838709677424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19970.835457706002</v>
      </c>
    </row>
    <row r="53" spans="1:3" ht="11.25" customHeight="1">
      <c r="A53" s="104" t="s">
        <v>97</v>
      </c>
      <c r="B53" s="99">
        <v>42947</v>
      </c>
      <c r="C53" s="105">
        <f>Dat_01!B105</f>
        <v>22701.204090208001</v>
      </c>
    </row>
    <row r="54" spans="1:3" ht="11.25" customHeight="1">
      <c r="A54" s="104" t="s">
        <v>97</v>
      </c>
      <c r="B54" s="99">
        <v>42978</v>
      </c>
      <c r="C54" s="105">
        <f>Dat_01!B106</f>
        <v>21177.253561983998</v>
      </c>
    </row>
    <row r="55" spans="1:3" ht="11.25" customHeight="1">
      <c r="A55" s="104" t="s">
        <v>98</v>
      </c>
      <c r="B55" s="99">
        <v>43008</v>
      </c>
      <c r="C55" s="105">
        <f>Dat_01!B107</f>
        <v>19936.18443252</v>
      </c>
    </row>
    <row r="56" spans="1:3" ht="11.25" customHeight="1">
      <c r="A56" s="104" t="s">
        <v>99</v>
      </c>
      <c r="B56" s="99">
        <v>43039</v>
      </c>
      <c r="C56" s="105">
        <f>Dat_01!B108</f>
        <v>20155.46354927</v>
      </c>
    </row>
    <row r="57" spans="1:3" ht="11.25" customHeight="1">
      <c r="A57" s="104" t="s">
        <v>100</v>
      </c>
      <c r="B57" s="99">
        <v>43069</v>
      </c>
      <c r="C57" s="105">
        <f>Dat_01!B109</f>
        <v>20817.226544469999</v>
      </c>
    </row>
    <row r="58" spans="1:3" ht="11.25" customHeight="1">
      <c r="A58" s="104" t="s">
        <v>101</v>
      </c>
      <c r="B58" s="99">
        <v>43100</v>
      </c>
      <c r="C58" s="105">
        <f>Dat_01!B110</f>
        <v>20907.164036049999</v>
      </c>
    </row>
    <row r="59" spans="1:3" ht="11.25" customHeight="1">
      <c r="A59" s="104" t="s">
        <v>102</v>
      </c>
      <c r="B59" s="99">
        <v>43131</v>
      </c>
      <c r="C59" s="105">
        <f>Dat_01!B111</f>
        <v>22575.133778981999</v>
      </c>
    </row>
    <row r="60" spans="1:3" ht="11.25" customHeight="1">
      <c r="A60" s="104" t="s">
        <v>103</v>
      </c>
      <c r="B60" s="99">
        <v>43159</v>
      </c>
      <c r="C60" s="105">
        <f>Dat_01!B112</f>
        <v>19836.657160851999</v>
      </c>
    </row>
    <row r="61" spans="1:3" ht="11.25" customHeight="1">
      <c r="A61" s="104" t="s">
        <v>104</v>
      </c>
      <c r="B61" s="99">
        <v>43190</v>
      </c>
      <c r="C61" s="105">
        <f>Dat_01!B113</f>
        <v>19804.184770357999</v>
      </c>
    </row>
    <row r="62" spans="1:3" ht="11.25" customHeight="1">
      <c r="A62" s="104" t="s">
        <v>105</v>
      </c>
      <c r="B62" s="99">
        <v>43220</v>
      </c>
      <c r="C62" s="105">
        <f>Dat_01!B114</f>
        <v>16157.263178384001</v>
      </c>
    </row>
    <row r="63" spans="1:3" ht="11.25" customHeight="1">
      <c r="A63" s="104" t="s">
        <v>98</v>
      </c>
      <c r="B63" s="99">
        <v>43251</v>
      </c>
      <c r="C63" s="105">
        <f>Dat_01!B115</f>
        <v>17360.075010903001</v>
      </c>
    </row>
    <row r="64" spans="1:3" ht="11.25" customHeight="1">
      <c r="A64" s="104" t="s">
        <v>105</v>
      </c>
      <c r="B64" s="99">
        <v>43281</v>
      </c>
      <c r="C64" s="105">
        <f>Dat_01!B116</f>
        <v>18353.266600046001</v>
      </c>
    </row>
    <row r="65" spans="1:4" ht="11.25" customHeight="1">
      <c r="A65" s="104" t="s">
        <v>97</v>
      </c>
      <c r="B65" s="99">
        <v>43312</v>
      </c>
      <c r="C65" s="105">
        <f>Dat_01!B117</f>
        <v>21941.099715193999</v>
      </c>
    </row>
    <row r="66" spans="1:4" ht="11.25" customHeight="1">
      <c r="A66" s="104" t="s">
        <v>97</v>
      </c>
      <c r="B66" s="106">
        <v>43343</v>
      </c>
      <c r="C66" s="107">
        <f>Dat_01!B118</f>
        <v>20669.843294644001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01/10/2020</v>
      </c>
      <c r="C70" s="105">
        <f>Dat_01!B129</f>
        <v>31500.135399999999</v>
      </c>
      <c r="D70" s="105">
        <f>Dat_01!D129</f>
        <v>663.92013920800002</v>
      </c>
    </row>
    <row r="71" spans="1:4" ht="11.25" customHeight="1">
      <c r="A71" s="93">
        <v>2</v>
      </c>
      <c r="B71" s="99" t="str">
        <f>Dat_01!A130</f>
        <v>02/10/2020</v>
      </c>
      <c r="C71" s="105">
        <f>Dat_01!B130</f>
        <v>31839.332600000002</v>
      </c>
      <c r="D71" s="105">
        <f>Dat_01!D130</f>
        <v>661.37008920799997</v>
      </c>
    </row>
    <row r="72" spans="1:4" ht="11.25" customHeight="1">
      <c r="A72" s="93">
        <v>3</v>
      </c>
      <c r="B72" s="99" t="str">
        <f>Dat_01!A131</f>
        <v>03/10/2020</v>
      </c>
      <c r="C72" s="105">
        <f>Dat_01!B131</f>
        <v>27205.414000000001</v>
      </c>
      <c r="D72" s="105">
        <f>Dat_01!D131</f>
        <v>577.173359</v>
      </c>
    </row>
    <row r="73" spans="1:4" ht="11.25" customHeight="1">
      <c r="A73" s="93">
        <v>4</v>
      </c>
      <c r="B73" s="99" t="str">
        <f>Dat_01!A132</f>
        <v>04/10/2020</v>
      </c>
      <c r="C73" s="105">
        <f>Dat_01!B132</f>
        <v>26388.838</v>
      </c>
      <c r="D73" s="105">
        <f>Dat_01!D132</f>
        <v>542.75271499999997</v>
      </c>
    </row>
    <row r="74" spans="1:4" ht="11.25" customHeight="1">
      <c r="A74" s="93">
        <v>5</v>
      </c>
      <c r="B74" s="99" t="str">
        <f>Dat_01!A133</f>
        <v>05/10/2020</v>
      </c>
      <c r="C74" s="105">
        <f>Dat_01!B133</f>
        <v>31233.392</v>
      </c>
      <c r="D74" s="105">
        <f>Dat_01!D133</f>
        <v>634.64124051199997</v>
      </c>
    </row>
    <row r="75" spans="1:4" ht="11.25" customHeight="1">
      <c r="A75" s="93">
        <v>6</v>
      </c>
      <c r="B75" s="99" t="str">
        <f>Dat_01!A134</f>
        <v>06/10/2020</v>
      </c>
      <c r="C75" s="105">
        <f>Dat_01!B134</f>
        <v>31502.836503999999</v>
      </c>
      <c r="D75" s="105">
        <f>Dat_01!D134</f>
        <v>653.98105650399998</v>
      </c>
    </row>
    <row r="76" spans="1:4" ht="11.25" customHeight="1">
      <c r="A76" s="93">
        <v>7</v>
      </c>
      <c r="B76" s="99" t="str">
        <f>Dat_01!A135</f>
        <v>07/10/2020</v>
      </c>
      <c r="C76" s="105">
        <f>Dat_01!B135</f>
        <v>31711.700400000002</v>
      </c>
      <c r="D76" s="105">
        <f>Dat_01!D135</f>
        <v>662.853575568</v>
      </c>
    </row>
    <row r="77" spans="1:4" ht="11.25" customHeight="1">
      <c r="A77" s="93">
        <v>8</v>
      </c>
      <c r="B77" s="99" t="str">
        <f>Dat_01!A136</f>
        <v>08/10/2020</v>
      </c>
      <c r="C77" s="105">
        <f>Dat_01!B136</f>
        <v>31492.983</v>
      </c>
      <c r="D77" s="105">
        <f>Dat_01!D136</f>
        <v>662.46695451200003</v>
      </c>
    </row>
    <row r="78" spans="1:4" ht="11.25" customHeight="1">
      <c r="A78" s="93">
        <v>9</v>
      </c>
      <c r="B78" s="99" t="str">
        <f>Dat_01!A137</f>
        <v>09/10/2020</v>
      </c>
      <c r="C78" s="105">
        <f>Dat_01!B137</f>
        <v>30311.535</v>
      </c>
      <c r="D78" s="105">
        <f>Dat_01!D137</f>
        <v>643.28478199999995</v>
      </c>
    </row>
    <row r="79" spans="1:4" ht="11.25" customHeight="1">
      <c r="A79" s="93">
        <v>10</v>
      </c>
      <c r="B79" s="99" t="str">
        <f>Dat_01!A138</f>
        <v>10/10/2020</v>
      </c>
      <c r="C79" s="105">
        <f>Dat_01!B138</f>
        <v>27182.342000000001</v>
      </c>
      <c r="D79" s="105">
        <f>Dat_01!D138</f>
        <v>579.99827959000004</v>
      </c>
    </row>
    <row r="80" spans="1:4" ht="11.25" customHeight="1">
      <c r="A80" s="93">
        <v>11</v>
      </c>
      <c r="B80" s="99" t="str">
        <f>Dat_01!A139</f>
        <v>11/10/2020</v>
      </c>
      <c r="C80" s="105">
        <f>Dat_01!B139</f>
        <v>25704.141</v>
      </c>
      <c r="D80" s="105">
        <f>Dat_01!D139</f>
        <v>531.68516539999996</v>
      </c>
    </row>
    <row r="81" spans="1:4" ht="11.25" customHeight="1">
      <c r="A81" s="93">
        <v>12</v>
      </c>
      <c r="B81" s="99" t="str">
        <f>Dat_01!A140</f>
        <v>12/10/2020</v>
      </c>
      <c r="C81" s="105">
        <f>Dat_01!B140</f>
        <v>26816.478999999999</v>
      </c>
      <c r="D81" s="105">
        <f>Dat_01!D140</f>
        <v>537.54470279999998</v>
      </c>
    </row>
    <row r="82" spans="1:4" ht="11.25" customHeight="1">
      <c r="A82" s="93">
        <v>13</v>
      </c>
      <c r="B82" s="99" t="str">
        <f>Dat_01!A141</f>
        <v>13/10/2020</v>
      </c>
      <c r="C82" s="105">
        <f>Dat_01!B141</f>
        <v>31649.760999999999</v>
      </c>
      <c r="D82" s="105">
        <f>Dat_01!D141</f>
        <v>637.12988900000005</v>
      </c>
    </row>
    <row r="83" spans="1:4" ht="11.25" customHeight="1">
      <c r="A83" s="93">
        <v>14</v>
      </c>
      <c r="B83" s="99" t="str">
        <f>Dat_01!A142</f>
        <v>14/10/2020</v>
      </c>
      <c r="C83" s="105">
        <f>Dat_01!B142</f>
        <v>32255.766</v>
      </c>
      <c r="D83" s="105">
        <f>Dat_01!D142</f>
        <v>665.823938</v>
      </c>
    </row>
    <row r="84" spans="1:4" ht="11.25" customHeight="1">
      <c r="A84" s="93">
        <v>15</v>
      </c>
      <c r="B84" s="99" t="str">
        <f>Dat_01!A143</f>
        <v>15/10/2020</v>
      </c>
      <c r="C84" s="105">
        <f>Dat_01!B143</f>
        <v>32805.012999999999</v>
      </c>
      <c r="D84" s="105">
        <f>Dat_01!D143</f>
        <v>672.95367899999997</v>
      </c>
    </row>
    <row r="85" spans="1:4" ht="11.25" customHeight="1">
      <c r="A85" s="93">
        <v>16</v>
      </c>
      <c r="B85" s="99" t="str">
        <f>Dat_01!A144</f>
        <v>16/10/2020</v>
      </c>
      <c r="C85" s="105">
        <f>Dat_01!B144</f>
        <v>31489.044000000002</v>
      </c>
      <c r="D85" s="105">
        <f>Dat_01!D144</f>
        <v>667.33316172000002</v>
      </c>
    </row>
    <row r="86" spans="1:4" ht="11.25" customHeight="1">
      <c r="A86" s="93">
        <v>17</v>
      </c>
      <c r="B86" s="99" t="str">
        <f>Dat_01!A145</f>
        <v>17/10/2020</v>
      </c>
      <c r="C86" s="105">
        <f>Dat_01!B145</f>
        <v>28226.008999999998</v>
      </c>
      <c r="D86" s="105">
        <f>Dat_01!D145</f>
        <v>597.57833600000004</v>
      </c>
    </row>
    <row r="87" spans="1:4" ht="11.25" customHeight="1">
      <c r="A87" s="93">
        <v>18</v>
      </c>
      <c r="B87" s="99" t="str">
        <f>Dat_01!A146</f>
        <v>18/10/2020</v>
      </c>
      <c r="C87" s="105">
        <f>Dat_01!B146</f>
        <v>27474.641</v>
      </c>
      <c r="D87" s="105">
        <f>Dat_01!D146</f>
        <v>551.01054299999998</v>
      </c>
    </row>
    <row r="88" spans="1:4" ht="11.25" customHeight="1">
      <c r="A88" s="93">
        <v>19</v>
      </c>
      <c r="B88" s="99" t="str">
        <f>Dat_01!A147</f>
        <v>19/10/2020</v>
      </c>
      <c r="C88" s="105">
        <f>Dat_01!B147</f>
        <v>32323.016199999998</v>
      </c>
      <c r="D88" s="105">
        <f>Dat_01!D147</f>
        <v>650.47056070999997</v>
      </c>
    </row>
    <row r="89" spans="1:4" ht="11.25" customHeight="1">
      <c r="A89" s="93">
        <v>20</v>
      </c>
      <c r="B89" s="99" t="str">
        <f>Dat_01!A148</f>
        <v>20/10/2020</v>
      </c>
      <c r="C89" s="105">
        <f>Dat_01!B148</f>
        <v>32704.269199999999</v>
      </c>
      <c r="D89" s="105">
        <f>Dat_01!D148</f>
        <v>675.20354899999995</v>
      </c>
    </row>
    <row r="90" spans="1:4" ht="11.25" customHeight="1">
      <c r="A90" s="93">
        <v>21</v>
      </c>
      <c r="B90" s="99" t="str">
        <f>Dat_01!A149</f>
        <v>21/10/2020</v>
      </c>
      <c r="C90" s="105">
        <f>Dat_01!B149</f>
        <v>32207.178199999998</v>
      </c>
      <c r="D90" s="105">
        <f>Dat_01!D149</f>
        <v>670.32730059999994</v>
      </c>
    </row>
    <row r="91" spans="1:4" ht="11.25" customHeight="1">
      <c r="A91" s="93">
        <v>22</v>
      </c>
      <c r="B91" s="99" t="str">
        <f>Dat_01!A150</f>
        <v>22/10/2020</v>
      </c>
      <c r="C91" s="105">
        <f>Dat_01!B150</f>
        <v>32437.602999999999</v>
      </c>
      <c r="D91" s="105">
        <f>Dat_01!D150</f>
        <v>674.22658839999997</v>
      </c>
    </row>
    <row r="92" spans="1:4" ht="11.25" customHeight="1">
      <c r="A92" s="93">
        <v>23</v>
      </c>
      <c r="B92" s="99" t="str">
        <f>Dat_01!A151</f>
        <v>23/10/2020</v>
      </c>
      <c r="C92" s="105">
        <f>Dat_01!B151</f>
        <v>31244.468680000002</v>
      </c>
      <c r="D92" s="105">
        <f>Dat_01!D151</f>
        <v>661.18475251999996</v>
      </c>
    </row>
    <row r="93" spans="1:4" ht="11.25" customHeight="1">
      <c r="A93" s="93">
        <v>24</v>
      </c>
      <c r="B93" s="99" t="str">
        <f>Dat_01!A152</f>
        <v>24/10/2020</v>
      </c>
      <c r="C93" s="105">
        <f>Dat_01!B152</f>
        <v>28013.532999999999</v>
      </c>
      <c r="D93" s="105">
        <f>Dat_01!D152</f>
        <v>591.66986799999995</v>
      </c>
    </row>
    <row r="94" spans="1:4" ht="11.25" customHeight="1">
      <c r="A94" s="93">
        <v>25</v>
      </c>
      <c r="B94" s="99" t="str">
        <f>Dat_01!A153</f>
        <v>25/10/2020</v>
      </c>
      <c r="C94" s="105">
        <f>Dat_01!B153</f>
        <v>26963.260999999999</v>
      </c>
      <c r="D94" s="105">
        <f>Dat_01!D153</f>
        <v>568.38874199999998</v>
      </c>
    </row>
    <row r="95" spans="1:4" ht="11.25" customHeight="1">
      <c r="A95" s="93">
        <v>26</v>
      </c>
      <c r="B95" s="99" t="str">
        <f>Dat_01!A154</f>
        <v>26/10/2020</v>
      </c>
      <c r="C95" s="105">
        <f>Dat_01!B154</f>
        <v>32458.664000000001</v>
      </c>
      <c r="D95" s="105">
        <f>Dat_01!D154</f>
        <v>653.37705300000005</v>
      </c>
    </row>
    <row r="96" spans="1:4" ht="11.25" customHeight="1">
      <c r="A96" s="93">
        <v>27</v>
      </c>
      <c r="B96" s="99" t="str">
        <f>Dat_01!A155</f>
        <v>27/10/2020</v>
      </c>
      <c r="C96" s="105">
        <f>Dat_01!B155</f>
        <v>32976.553999999996</v>
      </c>
      <c r="D96" s="105">
        <f>Dat_01!D155</f>
        <v>678.34771899999998</v>
      </c>
    </row>
    <row r="97" spans="1:9" ht="11.25" customHeight="1">
      <c r="A97" s="93">
        <v>28</v>
      </c>
      <c r="B97" s="99" t="str">
        <f>Dat_01!A156</f>
        <v>28/10/2020</v>
      </c>
      <c r="C97" s="105">
        <f>Dat_01!B156</f>
        <v>32952.756999999998</v>
      </c>
      <c r="D97" s="105">
        <f>Dat_01!D156</f>
        <v>679.68508799999995</v>
      </c>
    </row>
    <row r="98" spans="1:9" ht="11.25" customHeight="1">
      <c r="A98" s="93">
        <v>29</v>
      </c>
      <c r="B98" s="99" t="str">
        <f>Dat_01!A157</f>
        <v>29/10/2020</v>
      </c>
      <c r="C98" s="105">
        <f>Dat_01!B157</f>
        <v>32628.008000000002</v>
      </c>
      <c r="D98" s="105">
        <f>Dat_01!D157</f>
        <v>678.73903140000004</v>
      </c>
    </row>
    <row r="99" spans="1:9" ht="11.25" customHeight="1">
      <c r="A99" s="93">
        <v>30</v>
      </c>
      <c r="B99" s="99" t="str">
        <f>Dat_01!A158</f>
        <v>30/10/2020</v>
      </c>
      <c r="C99" s="105">
        <f>Dat_01!B158</f>
        <v>31458.53</v>
      </c>
      <c r="D99" s="105">
        <f>Dat_01!D158</f>
        <v>667.95212512000001</v>
      </c>
    </row>
    <row r="100" spans="1:9" ht="11.25" customHeight="1">
      <c r="A100" s="93">
        <v>31</v>
      </c>
      <c r="B100" s="99" t="str">
        <f>Dat_01!A159</f>
        <v>31/10/2020</v>
      </c>
      <c r="C100" s="105">
        <f>Dat_01!B159</f>
        <v>27887.040000000001</v>
      </c>
      <c r="D100" s="105">
        <f>Dat_01!D159</f>
        <v>593.28569531999995</v>
      </c>
    </row>
    <row r="101" spans="1:9" ht="11.25" customHeight="1">
      <c r="A101" s="93"/>
      <c r="B101" s="101" t="s">
        <v>107</v>
      </c>
      <c r="C101" s="108">
        <f>MAX(C70:C100)</f>
        <v>32976.553999999996</v>
      </c>
      <c r="D101" s="108">
        <f>MAX(D70:D100)</f>
        <v>679.68508799999995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oct-20</v>
      </c>
      <c r="C109" s="114">
        <f>Dat_01!B166</f>
        <v>33371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9" t="str">
        <f>Dat_01!A33</f>
        <v>Octubre 2019</v>
      </c>
      <c r="C113" s="100">
        <f>Dat_01!C33*100</f>
        <v>-0.65900000000000003</v>
      </c>
      <c r="D113" s="100">
        <f>Dat_01!D33*100</f>
        <v>1.1360000000000001</v>
      </c>
      <c r="E113" s="100">
        <f>Dat_01!E33*100</f>
        <v>0.13500000000000001</v>
      </c>
      <c r="F113" s="100">
        <f>Dat_01!F33*100</f>
        <v>-1.9300000000000002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9" t="str">
        <f>Dat_01!A34</f>
        <v>Noviembre 2019</v>
      </c>
      <c r="C114" s="100">
        <f>Dat_01!C34*100</f>
        <v>-0.40899999999999997</v>
      </c>
      <c r="D114" s="100">
        <f>Dat_01!D34*100</f>
        <v>-4.4000000000000004E-2</v>
      </c>
      <c r="E114" s="100">
        <f>Dat_01!E34*100</f>
        <v>0.92700000000000005</v>
      </c>
      <c r="F114" s="100">
        <f>Dat_01!F34*100</f>
        <v>-1.2919999999999998</v>
      </c>
    </row>
    <row r="115" spans="1:6" ht="11.25" customHeight="1">
      <c r="A115" s="104" t="str">
        <f t="shared" si="1"/>
        <v>D</v>
      </c>
      <c r="B115" s="99" t="str">
        <f>Dat_01!A35</f>
        <v>Diciembre 2019</v>
      </c>
      <c r="C115" s="100">
        <f>Dat_01!C35*100</f>
        <v>-1.262</v>
      </c>
      <c r="D115" s="100">
        <f>Dat_01!D35*100</f>
        <v>-0.24</v>
      </c>
      <c r="E115" s="100">
        <f>Dat_01!E35*100</f>
        <v>0.36</v>
      </c>
      <c r="F115" s="100">
        <f>Dat_01!F35*100</f>
        <v>-1.3820000000000001</v>
      </c>
    </row>
    <row r="116" spans="1:6" ht="11.25" customHeight="1">
      <c r="A116" s="104" t="str">
        <f t="shared" si="1"/>
        <v>E</v>
      </c>
      <c r="B116" s="99" t="str">
        <f>Dat_01!A36</f>
        <v>Enero 2020</v>
      </c>
      <c r="C116" s="100">
        <f>Dat_01!C36*100</f>
        <v>-3.097</v>
      </c>
      <c r="D116" s="100">
        <f>Dat_01!D36*100</f>
        <v>-1.163</v>
      </c>
      <c r="E116" s="100">
        <f>Dat_01!E36*100</f>
        <v>-0.129</v>
      </c>
      <c r="F116" s="100">
        <f>Dat_01!F36*100</f>
        <v>-1.8049999999999999</v>
      </c>
    </row>
    <row r="117" spans="1:6" ht="11.25" customHeight="1">
      <c r="A117" s="104" t="str">
        <f t="shared" si="1"/>
        <v>F</v>
      </c>
      <c r="B117" s="99" t="str">
        <f>Dat_01!A37</f>
        <v>Febrero 2020</v>
      </c>
      <c r="C117" s="100">
        <f>Dat_01!C37*100</f>
        <v>-1.5779999999999998</v>
      </c>
      <c r="D117" s="100">
        <f>Dat_01!D37*100</f>
        <v>-0.16800000000000001</v>
      </c>
      <c r="E117" s="100">
        <f>Dat_01!E37*100</f>
        <v>-1.429</v>
      </c>
      <c r="F117" s="100">
        <f>Dat_01!F37*100</f>
        <v>1.9E-2</v>
      </c>
    </row>
    <row r="118" spans="1:6" ht="11.25" customHeight="1">
      <c r="A118" s="104" t="str">
        <f t="shared" si="1"/>
        <v>M</v>
      </c>
      <c r="B118" s="99" t="str">
        <f>Dat_01!A38</f>
        <v>Marzo 2020</v>
      </c>
      <c r="C118" s="100">
        <f>Dat_01!C38*100</f>
        <v>-4.452</v>
      </c>
      <c r="D118" s="100">
        <f>Dat_01!D38*100</f>
        <v>0.377</v>
      </c>
      <c r="E118" s="100">
        <f>Dat_01!E38*100</f>
        <v>1.329</v>
      </c>
      <c r="F118" s="100">
        <f>Dat_01!F38*100</f>
        <v>-6.1580000000000004</v>
      </c>
    </row>
    <row r="119" spans="1:6" ht="11.25" customHeight="1">
      <c r="A119" s="104" t="str">
        <f t="shared" si="1"/>
        <v>A</v>
      </c>
      <c r="B119" s="99" t="str">
        <f>Dat_01!A39</f>
        <v>Abril 2020</v>
      </c>
      <c r="C119" s="100">
        <f>Dat_01!C39*100</f>
        <v>-17.202000000000002</v>
      </c>
      <c r="D119" s="100">
        <f>Dat_01!D39*100</f>
        <v>-1E-3</v>
      </c>
      <c r="E119" s="100">
        <f>Dat_01!E39*100</f>
        <v>-0.46699999999999997</v>
      </c>
      <c r="F119" s="100">
        <f>Dat_01!F39*100</f>
        <v>-16.733999999999998</v>
      </c>
    </row>
    <row r="120" spans="1:6" ht="11.25" customHeight="1">
      <c r="A120" s="104" t="str">
        <f t="shared" si="1"/>
        <v>M</v>
      </c>
      <c r="B120" s="99" t="str">
        <f>Dat_01!A40</f>
        <v>Mayo 2020</v>
      </c>
      <c r="C120" s="100">
        <f>Dat_01!C40*100</f>
        <v>-12.76</v>
      </c>
      <c r="D120" s="100">
        <f>Dat_01!D40*100</f>
        <v>-1.097</v>
      </c>
      <c r="E120" s="100">
        <f>Dat_01!E40*100</f>
        <v>1.478</v>
      </c>
      <c r="F120" s="100">
        <f>Dat_01!F40*100</f>
        <v>-13.141</v>
      </c>
    </row>
    <row r="121" spans="1:6" ht="11.25" customHeight="1">
      <c r="A121" s="104" t="str">
        <f t="shared" si="1"/>
        <v>J</v>
      </c>
      <c r="B121" s="99" t="str">
        <f>Dat_01!A41</f>
        <v>Junio 2020</v>
      </c>
      <c r="C121" s="100">
        <f>Dat_01!C41*100</f>
        <v>-8.1</v>
      </c>
      <c r="D121" s="100">
        <f>Dat_01!D41*100</f>
        <v>0.70000000000000007</v>
      </c>
      <c r="E121" s="100">
        <f>Dat_01!E41*100</f>
        <v>-0.52600000000000002</v>
      </c>
      <c r="F121" s="100">
        <f>Dat_01!F41*100</f>
        <v>-8.2739999999999991</v>
      </c>
    </row>
    <row r="122" spans="1:6" ht="11.25" customHeight="1">
      <c r="A122" s="104" t="str">
        <f t="shared" si="1"/>
        <v>J</v>
      </c>
      <c r="B122" s="99" t="str">
        <f>Dat_01!A42</f>
        <v>Julio 2020</v>
      </c>
      <c r="C122" s="100">
        <f>Dat_01!C42*100</f>
        <v>-3.3480000000000003</v>
      </c>
      <c r="D122" s="100">
        <f>Dat_01!D42*100</f>
        <v>0.247</v>
      </c>
      <c r="E122" s="100">
        <f>Dat_01!E42*100</f>
        <v>0.755</v>
      </c>
      <c r="F122" s="100">
        <f>Dat_01!F42*100</f>
        <v>-4.3499999999999996</v>
      </c>
    </row>
    <row r="123" spans="1:6" ht="11.25" customHeight="1">
      <c r="A123" s="104" t="str">
        <f t="shared" si="1"/>
        <v>A</v>
      </c>
      <c r="B123" s="99" t="str">
        <f>Dat_01!A43</f>
        <v>Agosto 2020</v>
      </c>
      <c r="C123" s="100">
        <f>Dat_01!C43*100</f>
        <v>-2.3959999999999999</v>
      </c>
      <c r="D123" s="100">
        <f>Dat_01!D43*100</f>
        <v>6.5000000000000002E-2</v>
      </c>
      <c r="E123" s="100">
        <f>Dat_01!E43*100</f>
        <v>0.80499999999999994</v>
      </c>
      <c r="F123" s="100">
        <f>Dat_01!F43*100</f>
        <v>-3.266</v>
      </c>
    </row>
    <row r="124" spans="1:6" ht="11.25" customHeight="1">
      <c r="A124" s="104" t="str">
        <f t="shared" si="1"/>
        <v>S</v>
      </c>
      <c r="B124" s="99" t="str">
        <f>Dat_01!A44</f>
        <v>Septiembre 2020</v>
      </c>
      <c r="C124" s="100">
        <f>Dat_01!C44*100</f>
        <v>-2.8879999999999999</v>
      </c>
      <c r="D124" s="100">
        <f>Dat_01!D44*100</f>
        <v>0.82699999999999996</v>
      </c>
      <c r="E124" s="100">
        <f>Dat_01!E44*100</f>
        <v>0.45900000000000002</v>
      </c>
      <c r="F124" s="100">
        <f>Dat_01!F44*100</f>
        <v>-4.1739999999999995</v>
      </c>
    </row>
    <row r="125" spans="1:6" ht="11.25" customHeight="1">
      <c r="A125" s="104" t="str">
        <f t="shared" si="1"/>
        <v>O</v>
      </c>
      <c r="B125" s="106" t="str">
        <f>Dat_01!A45</f>
        <v>Octubre 2020</v>
      </c>
      <c r="C125" s="100">
        <f>Dat_01!C45*100</f>
        <v>-2.8240000000000003</v>
      </c>
      <c r="D125" s="100">
        <f>Dat_01!D45*100</f>
        <v>-1.038</v>
      </c>
      <c r="E125" s="117">
        <f>Dat_01!E45*100</f>
        <v>-1.075</v>
      </c>
      <c r="F125" s="117">
        <f>Dat_01!F45*100</f>
        <v>-0.71099999999999997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52" workbookViewId="0">
      <selection activeCell="D160" sqref="D160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165</v>
      </c>
      <c r="B2" s="53" t="s">
        <v>166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53</v>
      </c>
      <c r="B4" s="138" t="s">
        <v>165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1889582.088462</v>
      </c>
      <c r="C8" s="86">
        <v>1122029.94646</v>
      </c>
      <c r="D8" s="66">
        <v>0.68407456010000001</v>
      </c>
      <c r="E8" s="86">
        <v>24941402.337602001</v>
      </c>
      <c r="F8" s="86">
        <v>17413559.364436001</v>
      </c>
      <c r="G8" s="66">
        <v>0.43229777530000002</v>
      </c>
      <c r="H8" s="86">
        <v>32243348.719678</v>
      </c>
      <c r="I8" s="86">
        <v>22061763.680893999</v>
      </c>
      <c r="J8" s="66">
        <v>0.46150367599999997</v>
      </c>
    </row>
    <row r="9" spans="1:10">
      <c r="A9" s="53" t="s">
        <v>33</v>
      </c>
      <c r="B9" s="86">
        <v>229967.12263</v>
      </c>
      <c r="C9" s="86">
        <v>116030.74081</v>
      </c>
      <c r="D9" s="66">
        <v>0.98194996450000005</v>
      </c>
      <c r="E9" s="86">
        <v>2221177.769698</v>
      </c>
      <c r="F9" s="86">
        <v>1151456.005898</v>
      </c>
      <c r="G9" s="66">
        <v>0.92901661749999997</v>
      </c>
      <c r="H9" s="86">
        <v>2715226.820142</v>
      </c>
      <c r="I9" s="86">
        <v>1422695.142362</v>
      </c>
      <c r="J9" s="66">
        <v>0.90850923669999994</v>
      </c>
    </row>
    <row r="10" spans="1:10">
      <c r="A10" s="53" t="s">
        <v>34</v>
      </c>
      <c r="B10" s="86">
        <v>4528344.2359999996</v>
      </c>
      <c r="C10" s="86">
        <v>4530668.7620000001</v>
      </c>
      <c r="D10" s="66">
        <v>-5.1306469999999995E-4</v>
      </c>
      <c r="E10" s="86">
        <v>45846273.700999998</v>
      </c>
      <c r="F10" s="86">
        <v>48046810.266999997</v>
      </c>
      <c r="G10" s="66">
        <v>-4.5799847099999999E-2</v>
      </c>
      <c r="H10" s="86">
        <v>53623690.208999999</v>
      </c>
      <c r="I10" s="86">
        <v>56163554.390000001</v>
      </c>
      <c r="J10" s="66">
        <v>-4.5222639600000003E-2</v>
      </c>
    </row>
    <row r="11" spans="1:10">
      <c r="A11" s="53" t="s">
        <v>35</v>
      </c>
      <c r="B11" s="86">
        <v>235109.96900000001</v>
      </c>
      <c r="C11" s="86">
        <v>675298.56599999999</v>
      </c>
      <c r="D11" s="66">
        <v>-0.65184293159999995</v>
      </c>
      <c r="E11" s="86">
        <v>4241844.9620000003</v>
      </c>
      <c r="F11" s="86">
        <v>9748447.4780000001</v>
      </c>
      <c r="G11" s="66">
        <v>-0.56486969109999996</v>
      </c>
      <c r="H11" s="86">
        <v>5164095.1869999999</v>
      </c>
      <c r="I11" s="86">
        <v>16468876.221999999</v>
      </c>
      <c r="J11" s="66">
        <v>-0.68643305610000005</v>
      </c>
    </row>
    <row r="12" spans="1:10">
      <c r="A12" s="53" t="s">
        <v>36</v>
      </c>
      <c r="B12" s="86">
        <v>0</v>
      </c>
      <c r="C12" s="86">
        <v>-1E-3</v>
      </c>
      <c r="D12" s="66">
        <v>-1</v>
      </c>
      <c r="E12" s="86">
        <v>0</v>
      </c>
      <c r="F12" s="86">
        <v>-1E-3</v>
      </c>
      <c r="G12" s="66">
        <v>-1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2791426.3309999998</v>
      </c>
      <c r="C13" s="86">
        <v>5624807.4539999999</v>
      </c>
      <c r="D13" s="66">
        <v>-0.50372944249999996</v>
      </c>
      <c r="E13" s="86">
        <v>32571787.866999999</v>
      </c>
      <c r="F13" s="86">
        <v>44527245.291000001</v>
      </c>
      <c r="G13" s="66">
        <v>-0.26849757590000001</v>
      </c>
      <c r="H13" s="86">
        <v>39187798.195</v>
      </c>
      <c r="I13" s="86">
        <v>50584793.740999997</v>
      </c>
      <c r="J13" s="66">
        <v>-0.2253047745</v>
      </c>
    </row>
    <row r="14" spans="1:10">
      <c r="A14" s="53" t="s">
        <v>38</v>
      </c>
      <c r="B14" s="86">
        <v>5668725.1050000004</v>
      </c>
      <c r="C14" s="86">
        <v>3719932.9819999998</v>
      </c>
      <c r="D14" s="66">
        <v>0.52387828820000004</v>
      </c>
      <c r="E14" s="86">
        <v>42157502.872000001</v>
      </c>
      <c r="F14" s="86">
        <v>40359624.030000001</v>
      </c>
      <c r="G14" s="66">
        <v>4.4546471499999997E-2</v>
      </c>
      <c r="H14" s="86">
        <v>54898733.346000001</v>
      </c>
      <c r="I14" s="86">
        <v>49204664.420000002</v>
      </c>
      <c r="J14" s="66">
        <v>0.11572213720000001</v>
      </c>
    </row>
    <row r="15" spans="1:10">
      <c r="A15" s="53" t="s">
        <v>39</v>
      </c>
      <c r="B15" s="86">
        <v>1273972.949</v>
      </c>
      <c r="C15" s="86">
        <v>764706.68700000003</v>
      </c>
      <c r="D15" s="66">
        <v>0.66596287259999998</v>
      </c>
      <c r="E15" s="86">
        <v>13372471.346000001</v>
      </c>
      <c r="F15" s="86">
        <v>7856056.4239999996</v>
      </c>
      <c r="G15" s="66">
        <v>0.70218626549999996</v>
      </c>
      <c r="H15" s="86">
        <v>14368388.299000001</v>
      </c>
      <c r="I15" s="86">
        <v>8615057.1970000006</v>
      </c>
      <c r="J15" s="66">
        <v>0.66782273989999996</v>
      </c>
    </row>
    <row r="16" spans="1:10">
      <c r="A16" s="53" t="s">
        <v>40</v>
      </c>
      <c r="B16" s="86">
        <v>340274.70899999997</v>
      </c>
      <c r="C16" s="86">
        <v>303085.25699999998</v>
      </c>
      <c r="D16" s="66">
        <v>0.1227029397</v>
      </c>
      <c r="E16" s="86">
        <v>4354037.2110000001</v>
      </c>
      <c r="F16" s="86">
        <v>5027482.358</v>
      </c>
      <c r="G16" s="66">
        <v>-0.13395276179999999</v>
      </c>
      <c r="H16" s="86">
        <v>4492985.9979999997</v>
      </c>
      <c r="I16" s="86">
        <v>5215633.3490000004</v>
      </c>
      <c r="J16" s="66">
        <v>-0.13855409360000001</v>
      </c>
    </row>
    <row r="17" spans="1:14">
      <c r="A17" s="53" t="s">
        <v>41</v>
      </c>
      <c r="B17" s="86">
        <v>413991.97600000002</v>
      </c>
      <c r="C17" s="86">
        <v>310924.59999999998</v>
      </c>
      <c r="D17" s="66">
        <v>0.33148672060000001</v>
      </c>
      <c r="E17" s="86">
        <v>3648957.713</v>
      </c>
      <c r="F17" s="86">
        <v>2998662.1770000001</v>
      </c>
      <c r="G17" s="66">
        <v>0.2168618863</v>
      </c>
      <c r="H17" s="86">
        <v>4257097.8229999999</v>
      </c>
      <c r="I17" s="86">
        <v>3590646.0090000001</v>
      </c>
      <c r="J17" s="66">
        <v>0.1856077743</v>
      </c>
    </row>
    <row r="18" spans="1:14">
      <c r="A18" s="53" t="s">
        <v>42</v>
      </c>
      <c r="B18" s="86">
        <v>2351530.1490000002</v>
      </c>
      <c r="C18" s="86">
        <v>2493678.5410000002</v>
      </c>
      <c r="D18" s="66">
        <v>-5.70034949E-2</v>
      </c>
      <c r="E18" s="86">
        <v>22333497.870000001</v>
      </c>
      <c r="F18" s="86">
        <v>24770415.739999998</v>
      </c>
      <c r="G18" s="66">
        <v>-9.8380176400000005E-2</v>
      </c>
      <c r="H18" s="86">
        <v>27143793.708999999</v>
      </c>
      <c r="I18" s="86">
        <v>29772543.57</v>
      </c>
      <c r="J18" s="66">
        <v>-8.8294433300000003E-2</v>
      </c>
    </row>
    <row r="19" spans="1:14">
      <c r="A19" s="53" t="s">
        <v>44</v>
      </c>
      <c r="B19" s="86">
        <v>64967.821499999998</v>
      </c>
      <c r="C19" s="86">
        <v>61976.173000000003</v>
      </c>
      <c r="D19" s="66">
        <v>4.8270946000000002E-2</v>
      </c>
      <c r="E19" s="86">
        <v>471884.23599999998</v>
      </c>
      <c r="F19" s="86">
        <v>613466.08499999996</v>
      </c>
      <c r="G19" s="66">
        <v>-0.23079001830000001</v>
      </c>
      <c r="H19" s="86">
        <v>597371.64150000003</v>
      </c>
      <c r="I19" s="86">
        <v>744972.80200000003</v>
      </c>
      <c r="J19" s="66">
        <v>-0.19812959629999999</v>
      </c>
    </row>
    <row r="20" spans="1:14">
      <c r="A20" s="53" t="s">
        <v>43</v>
      </c>
      <c r="B20" s="86">
        <v>156506.6275</v>
      </c>
      <c r="C20" s="86">
        <v>169348.38699999999</v>
      </c>
      <c r="D20" s="66">
        <v>-7.5830421100000003E-2</v>
      </c>
      <c r="E20" s="86">
        <v>1534730.797</v>
      </c>
      <c r="F20" s="86">
        <v>1766027.1950000001</v>
      </c>
      <c r="G20" s="66">
        <v>-0.130969896</v>
      </c>
      <c r="H20" s="86">
        <v>1840306.6495000001</v>
      </c>
      <c r="I20" s="86">
        <v>2148737.06</v>
      </c>
      <c r="J20" s="66">
        <v>-0.14354032250000001</v>
      </c>
    </row>
    <row r="21" spans="1:14">
      <c r="A21" s="67" t="s">
        <v>80</v>
      </c>
      <c r="B21" s="87">
        <v>19944399.084091999</v>
      </c>
      <c r="C21" s="87">
        <v>19892488.09527</v>
      </c>
      <c r="D21" s="68">
        <v>2.6095774999999998E-3</v>
      </c>
      <c r="E21" s="87">
        <v>197695568.6823</v>
      </c>
      <c r="F21" s="87">
        <v>204279252.414334</v>
      </c>
      <c r="G21" s="68">
        <v>-3.2228841899999999E-2</v>
      </c>
      <c r="H21" s="87">
        <v>240532836.59682</v>
      </c>
      <c r="I21" s="87">
        <v>245993937.58225599</v>
      </c>
      <c r="J21" s="68">
        <v>-2.2200144599999999E-2</v>
      </c>
    </row>
    <row r="22" spans="1:14">
      <c r="A22" s="53" t="s">
        <v>81</v>
      </c>
      <c r="B22" s="86">
        <v>-360260.88199999998</v>
      </c>
      <c r="C22" s="86">
        <v>-180300.897</v>
      </c>
      <c r="D22" s="66">
        <v>0.99810920520000002</v>
      </c>
      <c r="E22" s="86">
        <v>-3848348.0831249999</v>
      </c>
      <c r="F22" s="86">
        <v>-1974031.5942460001</v>
      </c>
      <c r="G22" s="66">
        <v>0.94948657069999998</v>
      </c>
      <c r="H22" s="86">
        <v>-4901627.112125</v>
      </c>
      <c r="I22" s="86">
        <v>-2417653.1691020001</v>
      </c>
      <c r="J22" s="66">
        <v>1.027431881</v>
      </c>
    </row>
    <row r="23" spans="1:14">
      <c r="A23" s="53" t="s">
        <v>45</v>
      </c>
      <c r="B23" s="86">
        <v>-105943.50599999999</v>
      </c>
      <c r="C23" s="86">
        <v>-137665.57</v>
      </c>
      <c r="D23" s="66">
        <v>-0.2304284506</v>
      </c>
      <c r="E23" s="86">
        <v>-1191948.3060000001</v>
      </c>
      <c r="F23" s="86">
        <v>-1483829.41</v>
      </c>
      <c r="G23" s="66">
        <v>-0.19670799219999999</v>
      </c>
      <c r="H23" s="86">
        <v>-1402959.4180000001</v>
      </c>
      <c r="I23" s="86">
        <v>-1661473.166</v>
      </c>
      <c r="J23" s="66">
        <v>-0.1555930925</v>
      </c>
    </row>
    <row r="24" spans="1:14">
      <c r="A24" s="53" t="s">
        <v>82</v>
      </c>
      <c r="B24" s="86">
        <v>108164.98299999999</v>
      </c>
      <c r="C24" s="86">
        <v>580941.92099999997</v>
      </c>
      <c r="D24" s="66">
        <v>-0.81381102120000004</v>
      </c>
      <c r="E24" s="86">
        <v>2988968.6460000002</v>
      </c>
      <c r="F24" s="86">
        <v>6710912.2419999996</v>
      </c>
      <c r="G24" s="66">
        <v>-0.55461067909999995</v>
      </c>
      <c r="H24" s="86">
        <v>3140381.4530000002</v>
      </c>
      <c r="I24" s="86">
        <v>7694777.6440000003</v>
      </c>
      <c r="J24" s="66">
        <v>-0.59188145540000003</v>
      </c>
    </row>
    <row r="25" spans="1:14">
      <c r="A25" s="67" t="s">
        <v>83</v>
      </c>
      <c r="B25" s="87">
        <v>19586359.679092001</v>
      </c>
      <c r="C25" s="87">
        <v>20155463.54927</v>
      </c>
      <c r="D25" s="68">
        <v>-2.82357123E-2</v>
      </c>
      <c r="E25" s="87">
        <v>195644240.93917501</v>
      </c>
      <c r="F25" s="87">
        <v>207532303.65208799</v>
      </c>
      <c r="G25" s="68">
        <v>-5.7282950700000002E-2</v>
      </c>
      <c r="H25" s="87">
        <v>237368631.51969501</v>
      </c>
      <c r="I25" s="87">
        <v>249609588.89115399</v>
      </c>
      <c r="J25" s="68">
        <v>-4.9040413200000001E-2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139</v>
      </c>
      <c r="B33" s="124" t="s">
        <v>140</v>
      </c>
      <c r="C33" s="128">
        <v>-6.5900000000000004E-3</v>
      </c>
      <c r="D33" s="128">
        <v>1.136E-2</v>
      </c>
      <c r="E33" s="128">
        <v>1.3500000000000001E-3</v>
      </c>
      <c r="F33" s="128">
        <v>-1.9300000000000001E-2</v>
      </c>
      <c r="G33" s="128">
        <v>-1.8710000000000001E-2</v>
      </c>
      <c r="H33" s="128">
        <v>9.2099999999999994E-3</v>
      </c>
      <c r="I33" s="128">
        <v>1.47E-3</v>
      </c>
      <c r="J33" s="128">
        <v>-2.9389999999999999E-2</v>
      </c>
      <c r="K33" s="128">
        <v>-1.9349999999999999E-2</v>
      </c>
      <c r="L33" s="128">
        <v>7.6499999999999997E-3</v>
      </c>
      <c r="M33" s="128">
        <v>8.8000000000000003E-4</v>
      </c>
      <c r="N33" s="128">
        <v>-2.7879999999999999E-2</v>
      </c>
      <c r="O33" s="65" t="str">
        <f t="shared" ref="O33:O45" si="0">MID(UPPER(TEXT(A33,"mmm")),1,1)</f>
        <v>O</v>
      </c>
    </row>
    <row r="34" spans="1:15">
      <c r="A34" s="124" t="s">
        <v>141</v>
      </c>
      <c r="B34" s="124" t="s">
        <v>142</v>
      </c>
      <c r="C34" s="128">
        <v>-4.0899999999999999E-3</v>
      </c>
      <c r="D34" s="128">
        <v>-4.4000000000000002E-4</v>
      </c>
      <c r="E34" s="128">
        <v>9.2700000000000005E-3</v>
      </c>
      <c r="F34" s="128">
        <v>-1.2919999999999999E-2</v>
      </c>
      <c r="G34" s="128">
        <v>-1.7389999999999999E-2</v>
      </c>
      <c r="H34" s="128">
        <v>8.3700000000000007E-3</v>
      </c>
      <c r="I34" s="128">
        <v>2.1700000000000001E-3</v>
      </c>
      <c r="J34" s="128">
        <v>-2.793E-2</v>
      </c>
      <c r="K34" s="128">
        <v>-1.9720000000000001E-2</v>
      </c>
      <c r="L34" s="128">
        <v>7.9600000000000001E-3</v>
      </c>
      <c r="M34" s="128">
        <v>6.4000000000000005E-4</v>
      </c>
      <c r="N34" s="128">
        <v>-2.8320000000000001E-2</v>
      </c>
      <c r="O34" s="65" t="str">
        <f t="shared" si="0"/>
        <v>N</v>
      </c>
    </row>
    <row r="35" spans="1:15">
      <c r="A35" s="124" t="s">
        <v>143</v>
      </c>
      <c r="B35" s="124" t="s">
        <v>144</v>
      </c>
      <c r="C35" s="128">
        <v>-1.2619999999999999E-2</v>
      </c>
      <c r="D35" s="128">
        <v>-2.3999999999999998E-3</v>
      </c>
      <c r="E35" s="128">
        <v>3.5999999999999999E-3</v>
      </c>
      <c r="F35" s="128">
        <v>-1.3820000000000001E-2</v>
      </c>
      <c r="G35" s="128">
        <v>-1.7000000000000001E-2</v>
      </c>
      <c r="H35" s="128">
        <v>7.43E-3</v>
      </c>
      <c r="I35" s="128">
        <v>2.2899999999999999E-3</v>
      </c>
      <c r="J35" s="128">
        <v>-2.6720000000000001E-2</v>
      </c>
      <c r="K35" s="128">
        <v>-1.7000000000000001E-2</v>
      </c>
      <c r="L35" s="128">
        <v>7.43E-3</v>
      </c>
      <c r="M35" s="128">
        <v>2.2899999999999999E-3</v>
      </c>
      <c r="N35" s="128">
        <v>-2.6720000000000001E-2</v>
      </c>
      <c r="O35" s="65" t="str">
        <f t="shared" si="0"/>
        <v>D</v>
      </c>
    </row>
    <row r="36" spans="1:15">
      <c r="A36" s="124" t="s">
        <v>145</v>
      </c>
      <c r="B36" s="124" t="s">
        <v>146</v>
      </c>
      <c r="C36" s="128">
        <v>-3.0970000000000001E-2</v>
      </c>
      <c r="D36" s="128">
        <v>-1.163E-2</v>
      </c>
      <c r="E36" s="128">
        <v>-1.2899999999999999E-3</v>
      </c>
      <c r="F36" s="128">
        <v>-1.805E-2</v>
      </c>
      <c r="G36" s="128">
        <v>-3.0970000000000001E-2</v>
      </c>
      <c r="H36" s="128">
        <v>-1.163E-2</v>
      </c>
      <c r="I36" s="128">
        <v>-1.2899999999999999E-3</v>
      </c>
      <c r="J36" s="128">
        <v>-1.805E-2</v>
      </c>
      <c r="K36" s="128">
        <v>-2.2540000000000001E-2</v>
      </c>
      <c r="L36" s="128">
        <v>6.2500000000000003E-3</v>
      </c>
      <c r="M36" s="128">
        <v>4.6999999999999999E-4</v>
      </c>
      <c r="N36" s="128">
        <v>-2.9260000000000001E-2</v>
      </c>
      <c r="O36" s="65" t="str">
        <f t="shared" si="0"/>
        <v>E</v>
      </c>
    </row>
    <row r="37" spans="1:15">
      <c r="A37" s="124" t="s">
        <v>148</v>
      </c>
      <c r="B37" s="124" t="s">
        <v>149</v>
      </c>
      <c r="C37" s="128">
        <v>-1.5779999999999999E-2</v>
      </c>
      <c r="D37" s="128">
        <v>-1.6800000000000001E-3</v>
      </c>
      <c r="E37" s="128">
        <v>-1.4290000000000001E-2</v>
      </c>
      <c r="F37" s="128">
        <v>1.9000000000000001E-4</v>
      </c>
      <c r="G37" s="128">
        <v>-2.392E-2</v>
      </c>
      <c r="H37" s="128">
        <v>-7.0000000000000001E-3</v>
      </c>
      <c r="I37" s="128">
        <v>-7.5700000000000003E-3</v>
      </c>
      <c r="J37" s="128">
        <v>-9.3500000000000007E-3</v>
      </c>
      <c r="K37" s="128">
        <v>-1.9470000000000001E-2</v>
      </c>
      <c r="L37" s="128">
        <v>6.0499999999999998E-3</v>
      </c>
      <c r="M37" s="128">
        <v>2.2399999999999998E-3</v>
      </c>
      <c r="N37" s="128">
        <v>-2.776E-2</v>
      </c>
      <c r="O37" s="65" t="str">
        <f t="shared" si="0"/>
        <v>F</v>
      </c>
    </row>
    <row r="38" spans="1:15">
      <c r="A38" s="124" t="s">
        <v>150</v>
      </c>
      <c r="B38" s="124" t="s">
        <v>151</v>
      </c>
      <c r="C38" s="128">
        <v>-4.4519999999999997E-2</v>
      </c>
      <c r="D38" s="128">
        <v>3.7699999999999999E-3</v>
      </c>
      <c r="E38" s="128">
        <v>1.329E-2</v>
      </c>
      <c r="F38" s="128">
        <v>-6.1580000000000003E-2</v>
      </c>
      <c r="G38" s="128">
        <v>-3.057E-2</v>
      </c>
      <c r="H38" s="128">
        <v>-3.48E-3</v>
      </c>
      <c r="I38" s="128">
        <v>-4.2999999999999999E-4</v>
      </c>
      <c r="J38" s="128">
        <v>-2.666E-2</v>
      </c>
      <c r="K38" s="128">
        <v>-1.789E-2</v>
      </c>
      <c r="L38" s="128">
        <v>5.2399999999999999E-3</v>
      </c>
      <c r="M38" s="128">
        <v>6.0099999999999997E-3</v>
      </c>
      <c r="N38" s="128">
        <v>-2.9139999999999999E-2</v>
      </c>
      <c r="O38" s="65" t="str">
        <f t="shared" si="0"/>
        <v>M</v>
      </c>
    </row>
    <row r="39" spans="1:15">
      <c r="A39" s="124" t="s">
        <v>152</v>
      </c>
      <c r="B39" s="124" t="s">
        <v>153</v>
      </c>
      <c r="C39" s="128">
        <v>-0.17202000000000001</v>
      </c>
      <c r="D39" s="128">
        <v>-1.0000000000000001E-5</v>
      </c>
      <c r="E39" s="128">
        <v>-4.6699999999999997E-3</v>
      </c>
      <c r="F39" s="128">
        <v>-0.16733999999999999</v>
      </c>
      <c r="G39" s="128">
        <v>-6.3549999999999995E-2</v>
      </c>
      <c r="H39" s="128">
        <v>-2.0799999999999998E-3</v>
      </c>
      <c r="I39" s="128">
        <v>-8.0000000000000004E-4</v>
      </c>
      <c r="J39" s="128">
        <v>-6.0670000000000002E-2</v>
      </c>
      <c r="K39" s="128">
        <v>-2.963E-2</v>
      </c>
      <c r="L39" s="128">
        <v>6.0600000000000003E-3</v>
      </c>
      <c r="M39" s="128">
        <v>5.9699999999999996E-3</v>
      </c>
      <c r="N39" s="128">
        <v>-4.1660000000000003E-2</v>
      </c>
      <c r="O39" s="65" t="str">
        <f t="shared" si="0"/>
        <v>A</v>
      </c>
    </row>
    <row r="40" spans="1:15">
      <c r="A40" s="124" t="s">
        <v>154</v>
      </c>
      <c r="B40" s="124" t="s">
        <v>155</v>
      </c>
      <c r="C40" s="128">
        <v>-0.12759999999999999</v>
      </c>
      <c r="D40" s="128">
        <v>-1.0970000000000001E-2</v>
      </c>
      <c r="E40" s="128">
        <v>1.478E-2</v>
      </c>
      <c r="F40" s="128">
        <v>-0.13141</v>
      </c>
      <c r="G40" s="128">
        <v>-7.5859999999999997E-2</v>
      </c>
      <c r="H40" s="128">
        <v>-3.8E-3</v>
      </c>
      <c r="I40" s="128">
        <v>2.4499999999999999E-3</v>
      </c>
      <c r="J40" s="128">
        <v>-7.4510000000000007E-2</v>
      </c>
      <c r="K40" s="128">
        <v>-3.9030000000000002E-2</v>
      </c>
      <c r="L40" s="128">
        <v>4.5700000000000003E-3</v>
      </c>
      <c r="M40" s="128">
        <v>6.6699999999999997E-3</v>
      </c>
      <c r="N40" s="128">
        <v>-5.0270000000000002E-2</v>
      </c>
      <c r="O40" s="65" t="str">
        <f t="shared" si="0"/>
        <v>M</v>
      </c>
    </row>
    <row r="41" spans="1:15">
      <c r="A41" s="124" t="s">
        <v>156</v>
      </c>
      <c r="B41" s="124" t="s">
        <v>157</v>
      </c>
      <c r="C41" s="128">
        <v>-8.1000000000000003E-2</v>
      </c>
      <c r="D41" s="128">
        <v>7.0000000000000001E-3</v>
      </c>
      <c r="E41" s="128">
        <v>-5.2599999999999999E-3</v>
      </c>
      <c r="F41" s="128">
        <v>-8.2739999999999994E-2</v>
      </c>
      <c r="G41" s="128">
        <v>-7.6689999999999994E-2</v>
      </c>
      <c r="H41" s="128">
        <v>-2.0300000000000001E-3</v>
      </c>
      <c r="I41" s="128">
        <v>1.2099999999999999E-3</v>
      </c>
      <c r="J41" s="128">
        <v>-7.5870000000000007E-2</v>
      </c>
      <c r="K41" s="128">
        <v>-4.4069999999999998E-2</v>
      </c>
      <c r="L41" s="128">
        <v>5.79E-3</v>
      </c>
      <c r="M41" s="128">
        <v>4.9800000000000001E-3</v>
      </c>
      <c r="N41" s="128">
        <v>-5.484E-2</v>
      </c>
      <c r="O41" s="65" t="str">
        <f t="shared" si="0"/>
        <v>J</v>
      </c>
    </row>
    <row r="42" spans="1:15">
      <c r="A42" s="124" t="s">
        <v>158</v>
      </c>
      <c r="B42" s="124" t="s">
        <v>159</v>
      </c>
      <c r="C42" s="128">
        <v>-3.3480000000000003E-2</v>
      </c>
      <c r="D42" s="128">
        <v>2.47E-3</v>
      </c>
      <c r="E42" s="128">
        <v>7.5500000000000003E-3</v>
      </c>
      <c r="F42" s="128">
        <v>-4.3499999999999997E-2</v>
      </c>
      <c r="G42" s="128">
        <v>-6.9980000000000001E-2</v>
      </c>
      <c r="H42" s="128">
        <v>-1.2899999999999999E-3</v>
      </c>
      <c r="I42" s="128">
        <v>2.4499999999999999E-3</v>
      </c>
      <c r="J42" s="128">
        <v>-7.1139999999999995E-2</v>
      </c>
      <c r="K42" s="128">
        <v>-4.9079999999999999E-2</v>
      </c>
      <c r="L42" s="128">
        <v>3.98E-3</v>
      </c>
      <c r="M42" s="128">
        <v>3.0300000000000001E-3</v>
      </c>
      <c r="N42" s="128">
        <v>-5.6090000000000001E-2</v>
      </c>
      <c r="O42" s="65" t="str">
        <f t="shared" si="0"/>
        <v>J</v>
      </c>
    </row>
    <row r="43" spans="1:15">
      <c r="A43" s="124" t="s">
        <v>160</v>
      </c>
      <c r="B43" s="124" t="s">
        <v>162</v>
      </c>
      <c r="C43" s="128">
        <v>-2.3959999999999999E-2</v>
      </c>
      <c r="D43" s="128">
        <v>6.4999999999999997E-4</v>
      </c>
      <c r="E43" s="128">
        <v>8.0499999999999999E-3</v>
      </c>
      <c r="F43" s="128">
        <v>-3.2660000000000002E-2</v>
      </c>
      <c r="G43" s="128">
        <v>-6.4159999999999995E-2</v>
      </c>
      <c r="H43" s="128">
        <v>-1.16E-3</v>
      </c>
      <c r="I43" s="128">
        <v>3.3300000000000001E-3</v>
      </c>
      <c r="J43" s="128">
        <v>-6.633E-2</v>
      </c>
      <c r="K43" s="128">
        <v>-4.8039999999999999E-2</v>
      </c>
      <c r="L43" s="128">
        <v>1.06E-3</v>
      </c>
      <c r="M43" s="128">
        <v>2.8600000000000001E-3</v>
      </c>
      <c r="N43" s="128">
        <v>-5.1959999999999999E-2</v>
      </c>
      <c r="O43" s="65" t="str">
        <f t="shared" si="0"/>
        <v>A</v>
      </c>
    </row>
    <row r="44" spans="1:15">
      <c r="A44" s="124" t="s">
        <v>163</v>
      </c>
      <c r="B44" s="124" t="s">
        <v>164</v>
      </c>
      <c r="C44" s="128">
        <v>-2.8879999999999999E-2</v>
      </c>
      <c r="D44" s="128">
        <v>8.2699999999999996E-3</v>
      </c>
      <c r="E44" s="128">
        <v>4.5900000000000003E-3</v>
      </c>
      <c r="F44" s="128">
        <v>-4.1739999999999999E-2</v>
      </c>
      <c r="G44" s="128">
        <v>-6.0409999999999998E-2</v>
      </c>
      <c r="H44" s="128">
        <v>-1.4999999999999999E-4</v>
      </c>
      <c r="I44" s="128">
        <v>3.4499999999999999E-3</v>
      </c>
      <c r="J44" s="128">
        <v>-6.3710000000000003E-2</v>
      </c>
      <c r="K44" s="128">
        <v>-4.727E-2</v>
      </c>
      <c r="L44" s="128">
        <v>5.0000000000000001E-4</v>
      </c>
      <c r="M44" s="128">
        <v>3.64E-3</v>
      </c>
      <c r="N44" s="128">
        <v>-5.1409999999999997E-2</v>
      </c>
      <c r="O44" s="65" t="str">
        <f t="shared" si="0"/>
        <v>S</v>
      </c>
    </row>
    <row r="45" spans="1:15">
      <c r="A45" s="124" t="s">
        <v>165</v>
      </c>
      <c r="B45" s="124" t="s">
        <v>166</v>
      </c>
      <c r="C45" s="128">
        <v>-2.8240000000000001E-2</v>
      </c>
      <c r="D45" s="128">
        <v>-1.038E-2</v>
      </c>
      <c r="E45" s="128">
        <v>-1.0749999999999999E-2</v>
      </c>
      <c r="F45" s="128">
        <v>-7.11E-3</v>
      </c>
      <c r="G45" s="128">
        <v>-5.7279999999999998E-2</v>
      </c>
      <c r="H45" s="128">
        <v>-1.07E-3</v>
      </c>
      <c r="I45" s="128">
        <v>1.9599999999999999E-3</v>
      </c>
      <c r="J45" s="128">
        <v>-5.8169999999999999E-2</v>
      </c>
      <c r="K45" s="128">
        <v>-4.904E-2</v>
      </c>
      <c r="L45" s="128">
        <v>-1.24E-3</v>
      </c>
      <c r="M45" s="128">
        <v>2.6900000000000001E-3</v>
      </c>
      <c r="N45" s="128">
        <v>-5.049E-2</v>
      </c>
      <c r="O45" s="65" t="str">
        <f t="shared" si="0"/>
        <v>O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170</v>
      </c>
      <c r="B52" s="54">
        <v>24.571999999999999</v>
      </c>
      <c r="C52" s="54">
        <v>19.344999999999999</v>
      </c>
      <c r="D52" s="54">
        <v>14.118</v>
      </c>
      <c r="E52" s="54">
        <v>21.67</v>
      </c>
      <c r="F52" s="55">
        <v>1</v>
      </c>
      <c r="G52" s="54">
        <v>24.6625789474</v>
      </c>
      <c r="H52" s="54">
        <v>14.927789473700001</v>
      </c>
      <c r="I52" s="127"/>
    </row>
    <row r="53" spans="1:9">
      <c r="A53" s="53" t="s">
        <v>171</v>
      </c>
      <c r="B53" s="54">
        <v>19.943000000000001</v>
      </c>
      <c r="C53" s="54">
        <v>15.526</v>
      </c>
      <c r="D53" s="54">
        <v>11.11</v>
      </c>
      <c r="E53" s="54">
        <v>19.942</v>
      </c>
      <c r="F53" s="55">
        <v>2</v>
      </c>
      <c r="G53" s="54">
        <v>24.6400526316</v>
      </c>
      <c r="H53" s="54">
        <v>14.6567894737</v>
      </c>
      <c r="I53" s="127"/>
    </row>
    <row r="54" spans="1:9">
      <c r="A54" s="53" t="s">
        <v>172</v>
      </c>
      <c r="B54" s="54">
        <v>19.216999999999999</v>
      </c>
      <c r="C54" s="54">
        <v>14.605</v>
      </c>
      <c r="D54" s="54">
        <v>9.9930000000000003</v>
      </c>
      <c r="E54" s="54">
        <v>19.331</v>
      </c>
      <c r="F54" s="55">
        <v>3</v>
      </c>
      <c r="G54" s="54">
        <v>24.137526315799999</v>
      </c>
      <c r="H54" s="54">
        <v>14.410684210499999</v>
      </c>
      <c r="I54" s="127"/>
    </row>
    <row r="55" spans="1:9">
      <c r="A55" s="53" t="s">
        <v>173</v>
      </c>
      <c r="B55" s="54">
        <v>20.170000000000002</v>
      </c>
      <c r="C55" s="54">
        <v>15.28</v>
      </c>
      <c r="D55" s="54">
        <v>10.391</v>
      </c>
      <c r="E55" s="54">
        <v>19.667999999999999</v>
      </c>
      <c r="F55" s="55">
        <v>4</v>
      </c>
      <c r="G55" s="54">
        <v>24.0399473684</v>
      </c>
      <c r="H55" s="54">
        <v>13.9243157895</v>
      </c>
      <c r="I55" s="127"/>
    </row>
    <row r="56" spans="1:9">
      <c r="A56" s="53" t="s">
        <v>174</v>
      </c>
      <c r="B56" s="54">
        <v>21.292999999999999</v>
      </c>
      <c r="C56" s="54">
        <v>16.268000000000001</v>
      </c>
      <c r="D56" s="54">
        <v>11.244</v>
      </c>
      <c r="E56" s="54">
        <v>19.838999999999999</v>
      </c>
      <c r="F56" s="55">
        <v>5</v>
      </c>
      <c r="G56" s="54">
        <v>24.513894736800001</v>
      </c>
      <c r="H56" s="54">
        <v>13.6999473684</v>
      </c>
      <c r="I56" s="127"/>
    </row>
    <row r="57" spans="1:9">
      <c r="A57" s="53" t="s">
        <v>175</v>
      </c>
      <c r="B57" s="54">
        <v>24.844999999999999</v>
      </c>
      <c r="C57" s="54">
        <v>18.738</v>
      </c>
      <c r="D57" s="54">
        <v>12.631</v>
      </c>
      <c r="E57" s="54">
        <v>19.738</v>
      </c>
      <c r="F57" s="55">
        <v>6</v>
      </c>
      <c r="G57" s="54">
        <v>23.967105263200001</v>
      </c>
      <c r="H57" s="54">
        <v>13.6359473684</v>
      </c>
      <c r="I57" s="127"/>
    </row>
    <row r="58" spans="1:9">
      <c r="A58" s="53" t="s">
        <v>176</v>
      </c>
      <c r="B58" s="54">
        <v>25.614999999999998</v>
      </c>
      <c r="C58" s="54">
        <v>19.917000000000002</v>
      </c>
      <c r="D58" s="54">
        <v>14.218999999999999</v>
      </c>
      <c r="E58" s="54">
        <v>20.475000000000001</v>
      </c>
      <c r="F58" s="55">
        <v>7</v>
      </c>
      <c r="G58" s="54">
        <v>23.999315789499999</v>
      </c>
      <c r="H58" s="54">
        <v>13.679947368400001</v>
      </c>
      <c r="I58" s="127"/>
    </row>
    <row r="59" spans="1:9">
      <c r="A59" s="53" t="s">
        <v>177</v>
      </c>
      <c r="B59" s="54">
        <v>25.314</v>
      </c>
      <c r="C59" s="54">
        <v>19.468</v>
      </c>
      <c r="D59" s="54">
        <v>13.622999999999999</v>
      </c>
      <c r="E59" s="54">
        <v>20.882999999999999</v>
      </c>
      <c r="F59" s="55">
        <v>8</v>
      </c>
      <c r="G59" s="54">
        <v>23.984368421100001</v>
      </c>
      <c r="H59" s="54">
        <v>13.934631578899999</v>
      </c>
      <c r="I59" s="127"/>
    </row>
    <row r="60" spans="1:9">
      <c r="A60" s="53" t="s">
        <v>178</v>
      </c>
      <c r="B60" s="54">
        <v>24.706</v>
      </c>
      <c r="C60" s="54">
        <v>19.518999999999998</v>
      </c>
      <c r="D60" s="54">
        <v>14.331</v>
      </c>
      <c r="E60" s="54">
        <v>20.024999999999999</v>
      </c>
      <c r="F60" s="55">
        <v>9</v>
      </c>
      <c r="G60" s="54">
        <v>23.108105263199999</v>
      </c>
      <c r="H60" s="54">
        <v>13.7531052632</v>
      </c>
      <c r="I60" s="127"/>
    </row>
    <row r="61" spans="1:9">
      <c r="A61" s="53" t="s">
        <v>179</v>
      </c>
      <c r="B61" s="54">
        <v>22.562000000000001</v>
      </c>
      <c r="C61" s="54">
        <v>17.905999999999999</v>
      </c>
      <c r="D61" s="54">
        <v>13.25</v>
      </c>
      <c r="E61" s="54">
        <v>19.332000000000001</v>
      </c>
      <c r="F61" s="55">
        <v>10</v>
      </c>
      <c r="G61" s="54">
        <v>22.672631578899999</v>
      </c>
      <c r="H61" s="54">
        <v>13.552578947400001</v>
      </c>
      <c r="I61" s="127"/>
    </row>
    <row r="62" spans="1:9">
      <c r="A62" s="53" t="s">
        <v>180</v>
      </c>
      <c r="B62" s="54">
        <v>20.081</v>
      </c>
      <c r="C62" s="54">
        <v>15.805999999999999</v>
      </c>
      <c r="D62" s="54">
        <v>11.531000000000001</v>
      </c>
      <c r="E62" s="54">
        <v>20.62</v>
      </c>
      <c r="F62" s="55">
        <v>11</v>
      </c>
      <c r="G62" s="54">
        <v>22.747</v>
      </c>
      <c r="H62" s="54">
        <v>13.955473684199999</v>
      </c>
      <c r="I62" s="127"/>
    </row>
    <row r="63" spans="1:9">
      <c r="A63" s="53" t="s">
        <v>181</v>
      </c>
      <c r="B63" s="54">
        <v>20.638000000000002</v>
      </c>
      <c r="C63" s="54">
        <v>15.518000000000001</v>
      </c>
      <c r="D63" s="54">
        <v>10.397</v>
      </c>
      <c r="E63" s="54">
        <v>21.817</v>
      </c>
      <c r="F63" s="55">
        <v>12</v>
      </c>
      <c r="G63" s="54">
        <v>22.275894736800002</v>
      </c>
      <c r="H63" s="54">
        <v>14.131052631599999</v>
      </c>
      <c r="I63" s="127"/>
    </row>
    <row r="64" spans="1:9">
      <c r="A64" s="53" t="s">
        <v>182</v>
      </c>
      <c r="B64" s="54">
        <v>22.103000000000002</v>
      </c>
      <c r="C64" s="54">
        <v>16.233000000000001</v>
      </c>
      <c r="D64" s="54">
        <v>10.362</v>
      </c>
      <c r="E64" s="54">
        <v>20.856000000000002</v>
      </c>
      <c r="F64" s="55">
        <v>13</v>
      </c>
      <c r="G64" s="54">
        <v>21.9341578947</v>
      </c>
      <c r="H64" s="54">
        <v>12.9506842105</v>
      </c>
      <c r="I64" s="127"/>
    </row>
    <row r="65" spans="1:9">
      <c r="A65" s="53" t="s">
        <v>183</v>
      </c>
      <c r="B65" s="54">
        <v>18.587</v>
      </c>
      <c r="C65" s="54">
        <v>14.255000000000001</v>
      </c>
      <c r="D65" s="54">
        <v>9.923</v>
      </c>
      <c r="E65" s="54">
        <v>17.885999999999999</v>
      </c>
      <c r="F65" s="55">
        <v>14</v>
      </c>
      <c r="G65" s="54">
        <v>21.5793684211</v>
      </c>
      <c r="H65" s="54">
        <v>12.230631578900001</v>
      </c>
      <c r="I65" s="127"/>
    </row>
    <row r="66" spans="1:9">
      <c r="A66" s="53" t="s">
        <v>184</v>
      </c>
      <c r="B66" s="54">
        <v>18.472000000000001</v>
      </c>
      <c r="C66" s="54">
        <v>13.196999999999999</v>
      </c>
      <c r="D66" s="54">
        <v>7.9219999999999997</v>
      </c>
      <c r="E66" s="54">
        <v>15.411</v>
      </c>
      <c r="F66" s="55">
        <v>15</v>
      </c>
      <c r="G66" s="54">
        <v>21.487263157899999</v>
      </c>
      <c r="H66" s="54">
        <v>12.175315789500001</v>
      </c>
      <c r="I66" s="127"/>
    </row>
    <row r="67" spans="1:9">
      <c r="A67" s="53" t="s">
        <v>185</v>
      </c>
      <c r="B67" s="54">
        <v>18.334</v>
      </c>
      <c r="C67" s="54">
        <v>12.541</v>
      </c>
      <c r="D67" s="54">
        <v>6.7469999999999999</v>
      </c>
      <c r="E67" s="54">
        <v>16.527999999999999</v>
      </c>
      <c r="F67" s="55">
        <v>16</v>
      </c>
      <c r="G67" s="54">
        <v>21.932368421100001</v>
      </c>
      <c r="H67" s="54">
        <v>12.377000000000001</v>
      </c>
      <c r="I67" s="127"/>
    </row>
    <row r="68" spans="1:9">
      <c r="A68" s="53" t="s">
        <v>186</v>
      </c>
      <c r="B68" s="54">
        <v>19.824999999999999</v>
      </c>
      <c r="C68" s="54">
        <v>13.35</v>
      </c>
      <c r="D68" s="54">
        <v>6.8739999999999997</v>
      </c>
      <c r="E68" s="54">
        <v>17.167999999999999</v>
      </c>
      <c r="F68" s="55">
        <v>17</v>
      </c>
      <c r="G68" s="54">
        <v>21.593263157900001</v>
      </c>
      <c r="H68" s="54">
        <v>12.6427368421</v>
      </c>
      <c r="I68" s="127"/>
    </row>
    <row r="69" spans="1:9">
      <c r="A69" s="53" t="s">
        <v>187</v>
      </c>
      <c r="B69" s="54">
        <v>21.888000000000002</v>
      </c>
      <c r="C69" s="54">
        <v>15.015000000000001</v>
      </c>
      <c r="D69" s="54">
        <v>8.1430000000000007</v>
      </c>
      <c r="E69" s="54">
        <v>18.201000000000001</v>
      </c>
      <c r="F69" s="55">
        <v>18</v>
      </c>
      <c r="G69" s="54">
        <v>21.223473684199998</v>
      </c>
      <c r="H69" s="54">
        <v>12.7362631579</v>
      </c>
      <c r="I69" s="127"/>
    </row>
    <row r="70" spans="1:9">
      <c r="A70" s="53" t="s">
        <v>188</v>
      </c>
      <c r="B70" s="54">
        <v>23.382000000000001</v>
      </c>
      <c r="C70" s="54">
        <v>16.847999999999999</v>
      </c>
      <c r="D70" s="54">
        <v>10.314</v>
      </c>
      <c r="E70" s="54">
        <v>17.443999999999999</v>
      </c>
      <c r="F70" s="55">
        <v>19</v>
      </c>
      <c r="G70" s="54">
        <v>21.2295789474</v>
      </c>
      <c r="H70" s="54">
        <v>12.8626315789</v>
      </c>
      <c r="I70" s="127"/>
    </row>
    <row r="71" spans="1:9">
      <c r="A71" s="53" t="s">
        <v>189</v>
      </c>
      <c r="B71" s="54">
        <v>21.157</v>
      </c>
      <c r="C71" s="54">
        <v>17.885999999999999</v>
      </c>
      <c r="D71" s="54">
        <v>14.616</v>
      </c>
      <c r="E71" s="54">
        <v>14.522</v>
      </c>
      <c r="F71" s="55">
        <v>20</v>
      </c>
      <c r="G71" s="54">
        <v>21.187894736800001</v>
      </c>
      <c r="H71" s="54">
        <v>13.118526315800001</v>
      </c>
      <c r="I71" s="127"/>
    </row>
    <row r="72" spans="1:9">
      <c r="A72" s="53" t="s">
        <v>190</v>
      </c>
      <c r="B72" s="54">
        <v>21.748999999999999</v>
      </c>
      <c r="C72" s="54">
        <v>18.405999999999999</v>
      </c>
      <c r="D72" s="54">
        <v>15.063000000000001</v>
      </c>
      <c r="E72" s="54">
        <v>13.29</v>
      </c>
      <c r="F72" s="55">
        <v>21</v>
      </c>
      <c r="G72" s="54">
        <v>20.444894736799998</v>
      </c>
      <c r="H72" s="54">
        <v>12.5995263158</v>
      </c>
      <c r="I72" s="127"/>
    </row>
    <row r="73" spans="1:9">
      <c r="A73" s="53" t="s">
        <v>191</v>
      </c>
      <c r="B73" s="54">
        <v>19.879000000000001</v>
      </c>
      <c r="C73" s="54">
        <v>16.983000000000001</v>
      </c>
      <c r="D73" s="54">
        <v>14.087</v>
      </c>
      <c r="E73" s="54">
        <v>12.558</v>
      </c>
      <c r="F73" s="55">
        <v>22</v>
      </c>
      <c r="G73" s="54">
        <v>20.382157894700001</v>
      </c>
      <c r="H73" s="54">
        <v>12.0662631579</v>
      </c>
      <c r="I73" s="127"/>
    </row>
    <row r="74" spans="1:9">
      <c r="A74" s="53" t="s">
        <v>192</v>
      </c>
      <c r="B74" s="54">
        <v>20.225999999999999</v>
      </c>
      <c r="C74" s="54">
        <v>16.11</v>
      </c>
      <c r="D74" s="54">
        <v>11.994</v>
      </c>
      <c r="E74" s="54">
        <v>13.411</v>
      </c>
      <c r="F74" s="55">
        <v>23</v>
      </c>
      <c r="G74" s="54">
        <v>20.835315789500001</v>
      </c>
      <c r="H74" s="54">
        <v>12.1056842105</v>
      </c>
      <c r="I74" s="127"/>
    </row>
    <row r="75" spans="1:9">
      <c r="A75" s="53" t="s">
        <v>193</v>
      </c>
      <c r="B75" s="54">
        <v>20.132000000000001</v>
      </c>
      <c r="C75" s="54">
        <v>15.169</v>
      </c>
      <c r="D75" s="54">
        <v>10.207000000000001</v>
      </c>
      <c r="E75" s="54">
        <v>14.582000000000001</v>
      </c>
      <c r="F75" s="55">
        <v>24</v>
      </c>
      <c r="G75" s="54">
        <v>21.131842105299999</v>
      </c>
      <c r="H75" s="54">
        <v>11.925736842099999</v>
      </c>
      <c r="I75" s="127"/>
    </row>
    <row r="76" spans="1:9">
      <c r="A76" s="53" t="s">
        <v>194</v>
      </c>
      <c r="B76" s="54">
        <v>19.687000000000001</v>
      </c>
      <c r="C76" s="54">
        <v>15.119</v>
      </c>
      <c r="D76" s="54">
        <v>10.551</v>
      </c>
      <c r="E76" s="54">
        <v>16.238</v>
      </c>
      <c r="F76" s="55">
        <v>25</v>
      </c>
      <c r="G76" s="54">
        <v>21.137578947400002</v>
      </c>
      <c r="H76" s="54">
        <v>12.231473684199999</v>
      </c>
      <c r="I76" s="127"/>
    </row>
    <row r="77" spans="1:9">
      <c r="A77" s="53" t="s">
        <v>195</v>
      </c>
      <c r="B77" s="54">
        <v>16.811</v>
      </c>
      <c r="C77" s="54">
        <v>13.032</v>
      </c>
      <c r="D77" s="54">
        <v>9.2539999999999996</v>
      </c>
      <c r="E77" s="54">
        <v>17.152999999999999</v>
      </c>
      <c r="F77" s="55">
        <v>26</v>
      </c>
      <c r="G77" s="54">
        <v>21.218210526299998</v>
      </c>
      <c r="H77" s="54">
        <v>11.9274210526</v>
      </c>
      <c r="I77" s="127"/>
    </row>
    <row r="78" spans="1:9">
      <c r="A78" s="53" t="s">
        <v>196</v>
      </c>
      <c r="B78" s="54">
        <v>18.509</v>
      </c>
      <c r="C78" s="54">
        <v>13.403</v>
      </c>
      <c r="D78" s="54">
        <v>8.2970000000000006</v>
      </c>
      <c r="E78" s="54">
        <v>17.097000000000001</v>
      </c>
      <c r="F78" s="55">
        <v>27</v>
      </c>
      <c r="G78" s="54">
        <v>21.101947368400001</v>
      </c>
      <c r="H78" s="54">
        <v>11.401473684200001</v>
      </c>
      <c r="I78" s="127"/>
    </row>
    <row r="79" spans="1:9">
      <c r="A79" s="53" t="s">
        <v>197</v>
      </c>
      <c r="B79" s="54">
        <v>20.120999999999999</v>
      </c>
      <c r="C79" s="54">
        <v>14.772</v>
      </c>
      <c r="D79" s="54">
        <v>9.4239999999999995</v>
      </c>
      <c r="E79" s="54">
        <v>17.443999999999999</v>
      </c>
      <c r="F79" s="55">
        <v>28</v>
      </c>
      <c r="G79" s="54">
        <v>20.420263157899999</v>
      </c>
      <c r="H79" s="54">
        <v>11.6426315789</v>
      </c>
      <c r="I79" s="127"/>
    </row>
    <row r="80" spans="1:9">
      <c r="A80" s="53" t="s">
        <v>198</v>
      </c>
      <c r="B80" s="54">
        <v>20.742000000000001</v>
      </c>
      <c r="C80" s="54">
        <v>15.154</v>
      </c>
      <c r="D80" s="54">
        <v>9.5660000000000007</v>
      </c>
      <c r="E80" s="54">
        <v>17.440000000000001</v>
      </c>
      <c r="F80" s="55">
        <v>29</v>
      </c>
      <c r="G80" s="54">
        <v>20.288947368399999</v>
      </c>
      <c r="H80" s="54">
        <v>11.008947368399999</v>
      </c>
      <c r="I80" s="127"/>
    </row>
    <row r="81" spans="1:9">
      <c r="A81" s="53" t="s">
        <v>199</v>
      </c>
      <c r="B81" s="54">
        <v>21.856999999999999</v>
      </c>
      <c r="C81" s="54">
        <v>15.602</v>
      </c>
      <c r="D81" s="54">
        <v>9.3469999999999995</v>
      </c>
      <c r="E81" s="54">
        <v>17.512</v>
      </c>
      <c r="F81" s="55">
        <v>30</v>
      </c>
      <c r="G81" s="54">
        <v>19.705263157899999</v>
      </c>
      <c r="H81" s="54">
        <v>10.7898421053</v>
      </c>
      <c r="I81" s="127"/>
    </row>
    <row r="82" spans="1:9">
      <c r="A82" s="53" t="s">
        <v>166</v>
      </c>
      <c r="B82" s="54">
        <v>22.745999999999999</v>
      </c>
      <c r="C82" s="54">
        <v>16.355</v>
      </c>
      <c r="D82" s="54">
        <v>9.9640000000000004</v>
      </c>
      <c r="E82" s="54">
        <v>19.138999999999999</v>
      </c>
      <c r="F82" s="55">
        <v>31</v>
      </c>
      <c r="G82" s="54">
        <v>19.262210526299999</v>
      </c>
      <c r="H82" s="54">
        <v>11.1550526316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O</v>
      </c>
      <c r="D87" s="80" t="str">
        <f t="shared" ref="D87:D109" si="1">TEXT(EDATE(D88,-1),"mmmm aaaa")</f>
        <v>octubre 2018</v>
      </c>
      <c r="E87" s="81">
        <f>VLOOKUP(D87,A$87:B$122,2,FALSE)</f>
        <v>20289.253281038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N</v>
      </c>
      <c r="D88" s="82" t="str">
        <f t="shared" si="1"/>
        <v>noviembre 2018</v>
      </c>
      <c r="E88" s="83">
        <f t="shared" ref="E88:E111" si="3">VLOOKUP(D88,A$87:B$122,2,FALSE)</f>
        <v>20902.808771653999</v>
      </c>
    </row>
    <row r="89" spans="1:9">
      <c r="A89" s="53" t="s">
        <v>76</v>
      </c>
      <c r="B89" s="63">
        <v>22075.624411000001</v>
      </c>
      <c r="C89" s="78" t="str">
        <f t="shared" si="2"/>
        <v>D</v>
      </c>
      <c r="D89" s="82" t="str">
        <f t="shared" si="1"/>
        <v>diciembre 2018</v>
      </c>
      <c r="E89" s="83">
        <f t="shared" si="3"/>
        <v>21174.476467412002</v>
      </c>
    </row>
    <row r="90" spans="1:9">
      <c r="A90" s="53" t="s">
        <v>75</v>
      </c>
      <c r="B90" s="63">
        <v>19925.867210815999</v>
      </c>
      <c r="C90" s="78" t="str">
        <f t="shared" si="2"/>
        <v>E</v>
      </c>
      <c r="D90" s="82" t="str">
        <f t="shared" si="1"/>
        <v>enero 2019</v>
      </c>
      <c r="E90" s="83">
        <f t="shared" si="3"/>
        <v>23296.649045549999</v>
      </c>
    </row>
    <row r="91" spans="1:9">
      <c r="A91" s="53" t="s">
        <v>77</v>
      </c>
      <c r="B91" s="63">
        <v>20083.650125371001</v>
      </c>
      <c r="C91" s="78" t="str">
        <f t="shared" si="2"/>
        <v>F</v>
      </c>
      <c r="D91" s="82" t="str">
        <f t="shared" si="1"/>
        <v>febrero 2019</v>
      </c>
      <c r="E91" s="83">
        <f t="shared" si="3"/>
        <v>20154.629677354002</v>
      </c>
    </row>
    <row r="92" spans="1:9">
      <c r="A92" s="53" t="s">
        <v>84</v>
      </c>
      <c r="B92" s="63">
        <v>20336.407753128002</v>
      </c>
      <c r="C92" s="78" t="str">
        <f t="shared" si="2"/>
        <v>M</v>
      </c>
      <c r="D92" s="82" t="str">
        <f t="shared" si="1"/>
        <v>marzo 2019</v>
      </c>
      <c r="E92" s="83">
        <f t="shared" si="3"/>
        <v>20726.895805251999</v>
      </c>
    </row>
    <row r="93" spans="1:9">
      <c r="A93" s="53" t="s">
        <v>85</v>
      </c>
      <c r="B93" s="63">
        <v>22180.933956064</v>
      </c>
      <c r="C93" s="78" t="str">
        <f t="shared" si="2"/>
        <v>A</v>
      </c>
      <c r="D93" s="82" t="str">
        <f t="shared" si="1"/>
        <v>abril 2019</v>
      </c>
      <c r="E93" s="83">
        <f t="shared" si="3"/>
        <v>19514.052023056</v>
      </c>
    </row>
    <row r="94" spans="1:9">
      <c r="A94" s="53" t="s">
        <v>79</v>
      </c>
      <c r="B94" s="63">
        <v>21984.329555839999</v>
      </c>
      <c r="C94" s="78" t="str">
        <f t="shared" si="2"/>
        <v>M</v>
      </c>
      <c r="D94" s="82" t="str">
        <f t="shared" si="1"/>
        <v>mayo 2019</v>
      </c>
      <c r="E94" s="83">
        <f t="shared" si="3"/>
        <v>19899.136009188001</v>
      </c>
    </row>
    <row r="95" spans="1:9">
      <c r="A95" s="53" t="s">
        <v>86</v>
      </c>
      <c r="B95" s="63">
        <v>20742.566139269999</v>
      </c>
      <c r="C95" s="78" t="str">
        <f t="shared" si="2"/>
        <v>J</v>
      </c>
      <c r="D95" s="82" t="str">
        <f t="shared" si="1"/>
        <v>junio 2019</v>
      </c>
      <c r="E95" s="83">
        <f t="shared" si="3"/>
        <v>19970.835457706002</v>
      </c>
    </row>
    <row r="96" spans="1:9">
      <c r="A96" s="53" t="s">
        <v>109</v>
      </c>
      <c r="B96" s="63">
        <v>20289.253281038</v>
      </c>
      <c r="C96" s="78" t="str">
        <f t="shared" si="2"/>
        <v>J</v>
      </c>
      <c r="D96" s="82" t="str">
        <f t="shared" si="1"/>
        <v>julio 2019</v>
      </c>
      <c r="E96" s="83">
        <f t="shared" si="3"/>
        <v>22701.204090208001</v>
      </c>
    </row>
    <row r="97" spans="1:5">
      <c r="A97" s="53" t="s">
        <v>110</v>
      </c>
      <c r="B97" s="63">
        <v>20902.808771653999</v>
      </c>
      <c r="C97" s="78" t="str">
        <f t="shared" si="2"/>
        <v>A</v>
      </c>
      <c r="D97" s="82" t="str">
        <f t="shared" si="1"/>
        <v>agosto 2019</v>
      </c>
      <c r="E97" s="83">
        <f t="shared" si="3"/>
        <v>21177.253561983998</v>
      </c>
    </row>
    <row r="98" spans="1:5">
      <c r="A98" s="53" t="s">
        <v>111</v>
      </c>
      <c r="B98" s="63">
        <v>21174.476467412002</v>
      </c>
      <c r="C98" s="78" t="str">
        <f t="shared" si="2"/>
        <v>S</v>
      </c>
      <c r="D98" s="82" t="str">
        <f t="shared" si="1"/>
        <v>septiembre 2019</v>
      </c>
      <c r="E98" s="83">
        <f t="shared" si="3"/>
        <v>19936.18443252</v>
      </c>
    </row>
    <row r="99" spans="1:5">
      <c r="A99" s="53" t="s">
        <v>112</v>
      </c>
      <c r="B99" s="63">
        <v>23296.649045549999</v>
      </c>
      <c r="C99" s="78" t="str">
        <f t="shared" si="2"/>
        <v>O</v>
      </c>
      <c r="D99" s="82" t="str">
        <f t="shared" si="1"/>
        <v>octubre 2019</v>
      </c>
      <c r="E99" s="83">
        <f t="shared" si="3"/>
        <v>20155.46354927</v>
      </c>
    </row>
    <row r="100" spans="1:5">
      <c r="A100" s="53" t="s">
        <v>113</v>
      </c>
      <c r="B100" s="63">
        <v>20154.629677354002</v>
      </c>
      <c r="C100" s="78" t="str">
        <f t="shared" si="2"/>
        <v>N</v>
      </c>
      <c r="D100" s="82" t="str">
        <f t="shared" si="1"/>
        <v>noviembre 2019</v>
      </c>
      <c r="E100" s="83">
        <f t="shared" si="3"/>
        <v>20817.226544469999</v>
      </c>
    </row>
    <row r="101" spans="1:5">
      <c r="A101" s="53" t="s">
        <v>115</v>
      </c>
      <c r="B101" s="63">
        <v>20726.895805251999</v>
      </c>
      <c r="C101" s="78" t="str">
        <f t="shared" si="2"/>
        <v>D</v>
      </c>
      <c r="D101" s="82" t="str">
        <f t="shared" si="1"/>
        <v>diciembre 2019</v>
      </c>
      <c r="E101" s="83">
        <f t="shared" si="3"/>
        <v>20907.164036049999</v>
      </c>
    </row>
    <row r="102" spans="1:5">
      <c r="A102" s="53" t="s">
        <v>116</v>
      </c>
      <c r="B102" s="63">
        <v>19514.052023056</v>
      </c>
      <c r="C102" s="78" t="str">
        <f t="shared" si="2"/>
        <v>E</v>
      </c>
      <c r="D102" s="82" t="str">
        <f t="shared" si="1"/>
        <v>enero 2020</v>
      </c>
      <c r="E102" s="83">
        <f t="shared" si="3"/>
        <v>22575.133778981999</v>
      </c>
    </row>
    <row r="103" spans="1:5">
      <c r="A103" s="53" t="s">
        <v>117</v>
      </c>
      <c r="B103" s="63">
        <v>19899.136009188001</v>
      </c>
      <c r="C103" s="78" t="str">
        <f t="shared" si="2"/>
        <v>F</v>
      </c>
      <c r="D103" s="82" t="str">
        <f t="shared" si="1"/>
        <v>febrero 2020</v>
      </c>
      <c r="E103" s="83">
        <f t="shared" si="3"/>
        <v>19836.657160851999</v>
      </c>
    </row>
    <row r="104" spans="1:5">
      <c r="A104" s="53" t="s">
        <v>118</v>
      </c>
      <c r="B104" s="63">
        <v>19970.835457706002</v>
      </c>
      <c r="C104" s="78" t="str">
        <f t="shared" si="2"/>
        <v>M</v>
      </c>
      <c r="D104" s="82" t="str">
        <f t="shared" si="1"/>
        <v>marzo 2020</v>
      </c>
      <c r="E104" s="83">
        <f t="shared" si="3"/>
        <v>19804.184770357999</v>
      </c>
    </row>
    <row r="105" spans="1:5">
      <c r="A105" s="53" t="s">
        <v>135</v>
      </c>
      <c r="B105" s="63">
        <v>22701.204090208001</v>
      </c>
      <c r="C105" s="78" t="str">
        <f t="shared" si="2"/>
        <v>A</v>
      </c>
      <c r="D105" s="82" t="str">
        <f t="shared" si="1"/>
        <v>abril 2020</v>
      </c>
      <c r="E105" s="83">
        <f t="shared" si="3"/>
        <v>16157.263178384001</v>
      </c>
    </row>
    <row r="106" spans="1:5">
      <c r="A106" s="53" t="s">
        <v>137</v>
      </c>
      <c r="B106" s="63">
        <v>21177.253561983998</v>
      </c>
      <c r="C106" s="78" t="str">
        <f t="shared" si="2"/>
        <v>M</v>
      </c>
      <c r="D106" s="82" t="str">
        <f t="shared" si="1"/>
        <v>mayo 2020</v>
      </c>
      <c r="E106" s="83">
        <f t="shared" si="3"/>
        <v>17360.075010903001</v>
      </c>
    </row>
    <row r="107" spans="1:5">
      <c r="A107" s="53" t="s">
        <v>138</v>
      </c>
      <c r="B107" s="63">
        <v>19936.18443252</v>
      </c>
      <c r="C107" s="78" t="str">
        <f t="shared" si="2"/>
        <v>J</v>
      </c>
      <c r="D107" s="82" t="str">
        <f t="shared" si="1"/>
        <v>junio 2020</v>
      </c>
      <c r="E107" s="83">
        <f t="shared" si="3"/>
        <v>18353.266600046001</v>
      </c>
    </row>
    <row r="108" spans="1:5">
      <c r="A108" s="53" t="s">
        <v>139</v>
      </c>
      <c r="B108" s="63">
        <v>20155.46354927</v>
      </c>
      <c r="C108" s="78" t="str">
        <f t="shared" si="2"/>
        <v>J</v>
      </c>
      <c r="D108" s="82" t="str">
        <f t="shared" si="1"/>
        <v>julio 2020</v>
      </c>
      <c r="E108" s="83">
        <f t="shared" si="3"/>
        <v>21941.099715193999</v>
      </c>
    </row>
    <row r="109" spans="1:5">
      <c r="A109" s="53" t="s">
        <v>141</v>
      </c>
      <c r="B109" s="63">
        <v>20817.226544469999</v>
      </c>
      <c r="C109" s="78" t="str">
        <f t="shared" si="2"/>
        <v>A</v>
      </c>
      <c r="D109" s="82" t="str">
        <f t="shared" si="1"/>
        <v>agosto 2020</v>
      </c>
      <c r="E109" s="83">
        <f t="shared" si="3"/>
        <v>20669.843294644001</v>
      </c>
    </row>
    <row r="110" spans="1:5">
      <c r="A110" s="53" t="s">
        <v>143</v>
      </c>
      <c r="B110" s="63">
        <v>20907.164036049999</v>
      </c>
      <c r="C110" s="78" t="str">
        <f t="shared" si="2"/>
        <v>S</v>
      </c>
      <c r="D110" s="82" t="str">
        <f>TEXT(EDATE(D111,-1),"mmmm aaaa")</f>
        <v>septiembre 2020</v>
      </c>
      <c r="E110" s="83">
        <f t="shared" si="3"/>
        <v>19360.357750719999</v>
      </c>
    </row>
    <row r="111" spans="1:5" ht="15" thickBot="1">
      <c r="A111" s="53" t="s">
        <v>145</v>
      </c>
      <c r="B111" s="63">
        <v>22575.133778981999</v>
      </c>
      <c r="C111" s="79" t="str">
        <f t="shared" si="2"/>
        <v>O</v>
      </c>
      <c r="D111" s="84" t="str">
        <f>A2</f>
        <v>Octubre 2020</v>
      </c>
      <c r="E111" s="85">
        <f t="shared" si="3"/>
        <v>19586.359679091998</v>
      </c>
    </row>
    <row r="112" spans="1:5">
      <c r="A112" s="53" t="s">
        <v>148</v>
      </c>
      <c r="B112" s="63">
        <v>19836.657160851999</v>
      </c>
    </row>
    <row r="113" spans="1:4">
      <c r="A113" s="53" t="s">
        <v>150</v>
      </c>
      <c r="B113" s="63">
        <v>19804.184770357999</v>
      </c>
    </row>
    <row r="114" spans="1:4">
      <c r="A114" s="53" t="s">
        <v>152</v>
      </c>
      <c r="B114" s="63">
        <v>16157.263178384001</v>
      </c>
    </row>
    <row r="115" spans="1:4">
      <c r="A115" s="53" t="s">
        <v>154</v>
      </c>
      <c r="B115" s="63">
        <v>17360.075010903001</v>
      </c>
      <c r="C115"/>
      <c r="D115"/>
    </row>
    <row r="116" spans="1:4">
      <c r="A116" s="53" t="s">
        <v>156</v>
      </c>
      <c r="B116" s="63">
        <v>18353.266600046001</v>
      </c>
      <c r="C116"/>
      <c r="D116"/>
    </row>
    <row r="117" spans="1:4">
      <c r="A117" s="53" t="s">
        <v>158</v>
      </c>
      <c r="B117" s="63">
        <v>21941.099715193999</v>
      </c>
      <c r="C117"/>
      <c r="D117"/>
    </row>
    <row r="118" spans="1:4">
      <c r="A118" s="53" t="s">
        <v>160</v>
      </c>
      <c r="B118" s="63">
        <v>20669.843294644001</v>
      </c>
      <c r="C118"/>
      <c r="D118"/>
    </row>
    <row r="119" spans="1:4">
      <c r="A119" s="53" t="s">
        <v>163</v>
      </c>
      <c r="B119" s="63">
        <v>19360.357750719999</v>
      </c>
      <c r="C119"/>
      <c r="D119"/>
    </row>
    <row r="120" spans="1:4">
      <c r="A120" s="53" t="s">
        <v>165</v>
      </c>
      <c r="B120" s="63">
        <v>19586.359679091998</v>
      </c>
      <c r="C120"/>
      <c r="D120"/>
    </row>
    <row r="121" spans="1:4">
      <c r="A121" s="53" t="s">
        <v>202</v>
      </c>
      <c r="B121" s="63">
        <v>7068.2597999999998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170</v>
      </c>
      <c r="B129" s="62">
        <v>31500.135399999999</v>
      </c>
      <c r="C129" s="55">
        <v>1</v>
      </c>
      <c r="D129" s="62">
        <v>663.92013920800002</v>
      </c>
      <c r="E129" s="88">
        <f>MAX(D129:D159)</f>
        <v>679.68508799999995</v>
      </c>
    </row>
    <row r="130" spans="1:5">
      <c r="A130" s="53" t="s">
        <v>171</v>
      </c>
      <c r="B130" s="62">
        <v>31839.332600000002</v>
      </c>
      <c r="C130" s="55">
        <v>2</v>
      </c>
      <c r="D130" s="62">
        <v>661.37008920799997</v>
      </c>
    </row>
    <row r="131" spans="1:5">
      <c r="A131" s="53" t="s">
        <v>172</v>
      </c>
      <c r="B131" s="62">
        <v>27205.414000000001</v>
      </c>
      <c r="C131" s="55">
        <v>3</v>
      </c>
      <c r="D131" s="62">
        <v>577.173359</v>
      </c>
    </row>
    <row r="132" spans="1:5">
      <c r="A132" s="53" t="s">
        <v>173</v>
      </c>
      <c r="B132" s="62">
        <v>26388.838</v>
      </c>
      <c r="C132" s="55">
        <v>4</v>
      </c>
      <c r="D132" s="62">
        <v>542.75271499999997</v>
      </c>
    </row>
    <row r="133" spans="1:5">
      <c r="A133" s="53" t="s">
        <v>174</v>
      </c>
      <c r="B133" s="62">
        <v>31233.392</v>
      </c>
      <c r="C133" s="55">
        <v>5</v>
      </c>
      <c r="D133" s="62">
        <v>634.64124051199997</v>
      </c>
    </row>
    <row r="134" spans="1:5">
      <c r="A134" s="53" t="s">
        <v>175</v>
      </c>
      <c r="B134" s="62">
        <v>31502.836503999999</v>
      </c>
      <c r="C134" s="55">
        <v>6</v>
      </c>
      <c r="D134" s="62">
        <v>653.98105650399998</v>
      </c>
    </row>
    <row r="135" spans="1:5">
      <c r="A135" s="53" t="s">
        <v>176</v>
      </c>
      <c r="B135" s="62">
        <v>31711.700400000002</v>
      </c>
      <c r="C135" s="55">
        <v>7</v>
      </c>
      <c r="D135" s="62">
        <v>662.853575568</v>
      </c>
    </row>
    <row r="136" spans="1:5">
      <c r="A136" s="53" t="s">
        <v>177</v>
      </c>
      <c r="B136" s="62">
        <v>31492.983</v>
      </c>
      <c r="C136" s="55">
        <v>8</v>
      </c>
      <c r="D136" s="62">
        <v>662.46695451200003</v>
      </c>
    </row>
    <row r="137" spans="1:5">
      <c r="A137" s="53" t="s">
        <v>178</v>
      </c>
      <c r="B137" s="62">
        <v>30311.535</v>
      </c>
      <c r="C137" s="55">
        <v>9</v>
      </c>
      <c r="D137" s="62">
        <v>643.28478199999995</v>
      </c>
    </row>
    <row r="138" spans="1:5">
      <c r="A138" s="53" t="s">
        <v>179</v>
      </c>
      <c r="B138" s="62">
        <v>27182.342000000001</v>
      </c>
      <c r="C138" s="55">
        <v>10</v>
      </c>
      <c r="D138" s="62">
        <v>579.99827959000004</v>
      </c>
    </row>
    <row r="139" spans="1:5">
      <c r="A139" s="53" t="s">
        <v>180</v>
      </c>
      <c r="B139" s="62">
        <v>25704.141</v>
      </c>
      <c r="C139" s="55">
        <v>11</v>
      </c>
      <c r="D139" s="62">
        <v>531.68516539999996</v>
      </c>
    </row>
    <row r="140" spans="1:5">
      <c r="A140" s="53" t="s">
        <v>181</v>
      </c>
      <c r="B140" s="62">
        <v>26816.478999999999</v>
      </c>
      <c r="C140" s="55">
        <v>12</v>
      </c>
      <c r="D140" s="62">
        <v>537.54470279999998</v>
      </c>
    </row>
    <row r="141" spans="1:5">
      <c r="A141" s="53" t="s">
        <v>182</v>
      </c>
      <c r="B141" s="62">
        <v>31649.760999999999</v>
      </c>
      <c r="C141" s="55">
        <v>13</v>
      </c>
      <c r="D141" s="62">
        <v>637.12988900000005</v>
      </c>
    </row>
    <row r="142" spans="1:5">
      <c r="A142" s="53" t="s">
        <v>183</v>
      </c>
      <c r="B142" s="62">
        <v>32255.766</v>
      </c>
      <c r="C142" s="55">
        <v>14</v>
      </c>
      <c r="D142" s="62">
        <v>665.823938</v>
      </c>
    </row>
    <row r="143" spans="1:5">
      <c r="A143" s="53" t="s">
        <v>184</v>
      </c>
      <c r="B143" s="62">
        <v>32805.012999999999</v>
      </c>
      <c r="C143" s="55">
        <v>15</v>
      </c>
      <c r="D143" s="62">
        <v>672.95367899999997</v>
      </c>
    </row>
    <row r="144" spans="1:5">
      <c r="A144" s="53" t="s">
        <v>185</v>
      </c>
      <c r="B144" s="62">
        <v>31489.044000000002</v>
      </c>
      <c r="C144" s="55">
        <v>16</v>
      </c>
      <c r="D144" s="62">
        <v>667.33316172000002</v>
      </c>
    </row>
    <row r="145" spans="1:5">
      <c r="A145" s="53" t="s">
        <v>186</v>
      </c>
      <c r="B145" s="62">
        <v>28226.008999999998</v>
      </c>
      <c r="C145" s="55">
        <v>17</v>
      </c>
      <c r="D145" s="62">
        <v>597.57833600000004</v>
      </c>
    </row>
    <row r="146" spans="1:5">
      <c r="A146" s="53" t="s">
        <v>187</v>
      </c>
      <c r="B146" s="62">
        <v>27474.641</v>
      </c>
      <c r="C146" s="55">
        <v>18</v>
      </c>
      <c r="D146" s="62">
        <v>551.01054299999998</v>
      </c>
    </row>
    <row r="147" spans="1:5">
      <c r="A147" s="53" t="s">
        <v>188</v>
      </c>
      <c r="B147" s="62">
        <v>32323.016199999998</v>
      </c>
      <c r="C147" s="55">
        <v>19</v>
      </c>
      <c r="D147" s="62">
        <v>650.47056070999997</v>
      </c>
    </row>
    <row r="148" spans="1:5">
      <c r="A148" s="53" t="s">
        <v>189</v>
      </c>
      <c r="B148" s="62">
        <v>32704.269199999999</v>
      </c>
      <c r="C148" s="55">
        <v>20</v>
      </c>
      <c r="D148" s="62">
        <v>675.20354899999995</v>
      </c>
    </row>
    <row r="149" spans="1:5">
      <c r="A149" s="53" t="s">
        <v>190</v>
      </c>
      <c r="B149" s="62">
        <v>32207.178199999998</v>
      </c>
      <c r="C149" s="55">
        <v>21</v>
      </c>
      <c r="D149" s="62">
        <v>670.32730059999994</v>
      </c>
    </row>
    <row r="150" spans="1:5">
      <c r="A150" s="53" t="s">
        <v>191</v>
      </c>
      <c r="B150" s="62">
        <v>32437.602999999999</v>
      </c>
      <c r="C150" s="55">
        <v>22</v>
      </c>
      <c r="D150" s="62">
        <v>674.22658839999997</v>
      </c>
    </row>
    <row r="151" spans="1:5">
      <c r="A151" s="53" t="s">
        <v>192</v>
      </c>
      <c r="B151" s="62">
        <v>31244.468680000002</v>
      </c>
      <c r="C151" s="55">
        <v>23</v>
      </c>
      <c r="D151" s="62">
        <v>661.18475251999996</v>
      </c>
    </row>
    <row r="152" spans="1:5">
      <c r="A152" s="53" t="s">
        <v>193</v>
      </c>
      <c r="B152" s="62">
        <v>28013.532999999999</v>
      </c>
      <c r="C152" s="55">
        <v>24</v>
      </c>
      <c r="D152" s="62">
        <v>591.66986799999995</v>
      </c>
    </row>
    <row r="153" spans="1:5">
      <c r="A153" s="53" t="s">
        <v>194</v>
      </c>
      <c r="B153" s="62">
        <v>26963.260999999999</v>
      </c>
      <c r="C153" s="55">
        <v>25</v>
      </c>
      <c r="D153" s="62">
        <v>568.38874199999998</v>
      </c>
    </row>
    <row r="154" spans="1:5">
      <c r="A154" s="53" t="s">
        <v>195</v>
      </c>
      <c r="B154" s="62">
        <v>32458.664000000001</v>
      </c>
      <c r="C154" s="55">
        <v>26</v>
      </c>
      <c r="D154" s="62">
        <v>653.37705300000005</v>
      </c>
    </row>
    <row r="155" spans="1:5">
      <c r="A155" s="53" t="s">
        <v>196</v>
      </c>
      <c r="B155" s="62">
        <v>32976.553999999996</v>
      </c>
      <c r="C155" s="55">
        <v>27</v>
      </c>
      <c r="D155" s="62">
        <v>678.34771899999998</v>
      </c>
    </row>
    <row r="156" spans="1:5">
      <c r="A156" s="53" t="s">
        <v>197</v>
      </c>
      <c r="B156" s="62">
        <v>32952.756999999998</v>
      </c>
      <c r="C156" s="55">
        <v>28</v>
      </c>
      <c r="D156" s="62">
        <v>679.68508799999995</v>
      </c>
    </row>
    <row r="157" spans="1:5">
      <c r="A157" s="53" t="s">
        <v>198</v>
      </c>
      <c r="B157" s="62">
        <v>32628.008000000002</v>
      </c>
      <c r="C157" s="55">
        <v>29</v>
      </c>
      <c r="D157" s="62">
        <v>678.73903140000004</v>
      </c>
      <c r="E157"/>
    </row>
    <row r="158" spans="1:5">
      <c r="A158" s="53" t="s">
        <v>199</v>
      </c>
      <c r="B158" s="62">
        <v>31458.53</v>
      </c>
      <c r="C158" s="55">
        <v>30</v>
      </c>
      <c r="D158" s="62">
        <v>667.95212512000001</v>
      </c>
      <c r="E158"/>
    </row>
    <row r="159" spans="1:5">
      <c r="A159" s="53" t="s">
        <v>166</v>
      </c>
      <c r="B159" s="62">
        <v>27887.040000000001</v>
      </c>
      <c r="C159" s="55">
        <v>31</v>
      </c>
      <c r="D159" s="62">
        <v>593.28569531999995</v>
      </c>
      <c r="E159"/>
    </row>
    <row r="160" spans="1:5">
      <c r="A160"/>
      <c r="C160"/>
      <c r="D160" s="89">
        <v>695</v>
      </c>
      <c r="E160" s="119">
        <f>(MAX(D129:D159)/D160-1)*100</f>
        <v>-2.2035844604316623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165</v>
      </c>
      <c r="B166" s="63">
        <v>33371</v>
      </c>
      <c r="C166" s="121" t="s">
        <v>206</v>
      </c>
      <c r="D166" s="89">
        <v>34007</v>
      </c>
      <c r="E166" s="119">
        <f>(B166/D166-1)*100</f>
        <v>-1.8702031934601737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136</v>
      </c>
    </row>
    <row r="174" spans="1:5">
      <c r="A174" s="55">
        <v>2020</v>
      </c>
      <c r="B174" s="63">
        <v>40423</v>
      </c>
      <c r="C174" s="121" t="s">
        <v>147</v>
      </c>
      <c r="D174" s="63">
        <v>38972</v>
      </c>
      <c r="E174" s="121" t="s">
        <v>161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oct-20</v>
      </c>
      <c r="B187" s="74" t="str">
        <f>IF(B163="Invierno","",B166)</f>
        <v/>
      </c>
      <c r="C187" s="74">
        <f>IF(B163="Invierno",B166,"")</f>
        <v>33371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28 octubre (20:24 h)</v>
      </c>
    </row>
    <row r="188" spans="1:6" ht="15">
      <c r="E188" s="125" t="str">
        <f>CONCATENATE(MID(E187,1,FIND(" ",E187)+3)," ",MID(E187,FIND("(",E187)+1,7))</f>
        <v>28 oct 20:24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2020-11-12T10:00:53Z</dcterms:modified>
</cp:coreProperties>
</file>