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NOV\INF_ELABORADA\"/>
    </mc:Choice>
  </mc:AlternateContent>
  <xr:revisionPtr revIDLastSave="0" documentId="13_ncr:1_{4FA3F8B9-746C-4E9A-969F-DA51737D494F}" xr6:coauthVersionLast="45" xr6:coauthVersionMax="45" xr10:uidLastSave="{00000000-0000-0000-0000-000000000000}"/>
  <bookViews>
    <workbookView xWindow="-120" yWindow="-120" windowWidth="29040" windowHeight="15840" tabRatio="395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Dat_01!$A$169:$E$174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E129" i="10" l="1"/>
  <c r="D186" i="10" l="1"/>
  <c r="D185" i="10"/>
  <c r="C186" i="10"/>
  <c r="C185" i="10"/>
  <c r="B187" i="10"/>
  <c r="D187" i="10" s="1"/>
  <c r="B186" i="10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C38" i="16" s="1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G38" i="16" l="1"/>
  <c r="D38" i="16"/>
  <c r="H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<sst xmlns="http://schemas.openxmlformats.org/spreadsheetml/2006/main" count="343" uniqueCount="212">
  <si>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</si>
  <si>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</si>
  <si>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</si>
  <si>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</si>
  <si>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</si>
  <si>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</si>
  <si>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</si>
  <si>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</si>
  <si>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</si>
  <si>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</si>
  <si>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</si>
  <si>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</si>
  <si>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</si>
  <si>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</si>
  <si>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</si>
  <si>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</si>
  <si>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</si>
  <si>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</si>
  <si>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</si>
  <si>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</si>
  <si>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</si>
  <si>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</si>
  <si>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</si>
  <si>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</si>
  <si>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</si>
  <si>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</si>
  <si>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</si>
  <si>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</si>
  <si>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</si>
  <si>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</si>
  <si>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</si>
  <si>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</si>
  <si>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</si>
  <si>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</si>
  <si>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</si>
  <si>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</si>
  <si>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</si>
  <si>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</si>
  <si>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</si>
  <si>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</si>
  <si>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</si>
  <si>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</si>
  <si>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</si>
  <si>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</si>
  <si>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</si>
  <si>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</si>
  <si>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</si>
  <si>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</si>
  <si>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</si>
  <si>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</si>
  <si>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</si>
  <si>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</si>
  <si>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</si>
  <si>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</si>
  <si>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</si>
  <si>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</si>
  <si>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</si>
  <si>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</si>
  <si>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</si>
  <si>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</si>
  <si>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</si>
  <si>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</si>
  <si>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</si>
  <si>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</si>
  <si>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</si>
  <si>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</si>
  <si>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</si>
  <si>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</si>
  <si>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</si>
  <si>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</si>
  <si>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</si>
  <si>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</si>
  <si>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</si>
  <si>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</si>
  <si>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</si>
  <si>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</si>
  <si>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</si>
  <si>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</si>
  <si>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</si>
  <si>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</si>
  <si>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</si>
  <si>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</si>
  <si>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</si>
  <si>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</si>
  <si>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</si>
  <si>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</si>
  <si>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</si>
  <si>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</si>
  <si>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</si>
  <si>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</si>
  <si>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</si>
  <si>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</si>
  <si>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</si>
  <si>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</si>
  <si>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</si>
  <si>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</si>
  <si>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</si>
  <si>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</si>
  <si>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</si>
  <si>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</si>
  <si>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</si>
  <si>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</si>
  <si>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</si>
  <si>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</si>
  <si>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</si>
  <si>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</si>
  <si>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</si>
  <si>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</si>
  <si>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</si>
  <si>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</si>
  <si>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</si>
  <si>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</si>
  <si>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</si>
  <si>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</si>
  <si>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</si>
  <si>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</si>
  <si>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</si>
  <si>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</si>
  <si>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</si>
  <si>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</si>
  <si>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</si>
  <si>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</si>
  <si>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</si>
  <si>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</si>
  <si>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</si>
  <si>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</si>
  <si>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</si>
  <si>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</si>
  <si>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</si>
  <si>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</si>
  <si>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</si>
  <si>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</si>
  <si>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</si>
  <si>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</si>
  <si>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</si>
  <si>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</si>
  <si>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</si>
  <si>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</si>
  <si>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</si>
  <si>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</si>
  <si>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</si>
  <si>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30/11/2019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</si>
  <si>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</si>
  <si>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</si>
  <si>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</si>
  <si>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</si>
  <si>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</si>
  <si>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</si>
  <si>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</si>
  <si>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</si>
  <si>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</si>
  <si>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Abril 2020</t>
  </si>
  <si>
    <t>30/04/2020</t>
  </si>
  <si>
    <t>Mayo 2020</t>
  </si>
  <si>
    <t>31/05/2020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</si>
  <si>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</si>
  <si>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</si>
  <si>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</si>
  <si>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</si>
  <si>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</si>
  <si>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</si>
  <si>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</si>
  <si>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</si>
  <si>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</si>
  <si>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</si>
  <si>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</si>
  <si>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Noviembre 2020</t>
  </si>
  <si>
    <t>30/11/2020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</si>
  <si>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ut="12/01/2020 11:22:49"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msgID="85CF280E11EB33C7559D0080EFE573F6"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</si>
  <si>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ut="12/01/2020 11:42:58"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msgID="A273612811EB33C7559D0080EFC533F6"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nrr="928" nrc="354"&gt;&lt;pg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</si>
  <si>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ut="12/01/2020 11:46:59"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msgID="D6C4386411EB33CA559D0080EF4534F9"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nrr="249" nrc="252"&gt;&lt;pg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</si>
  <si>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</si>
  <si>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</si>
  <si>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</si>
  <si>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</si>
  <si>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</si>
  <si>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</si>
  <si>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</si>
  <si>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</si>
  <si>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</si>
  <si>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</si>
  <si>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</si>
  <si>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</si>
  <si>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</si>
  <si>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</si>
  <si>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</si>
  <si>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</si>
  <si>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</si>
  <si>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</si>
  <si>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</si>
  <si>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</si>
  <si>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</si>
  <si>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</si>
  <si>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</si>
  <si>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</si>
  <si>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</si>
  <si>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</si>
  <si>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</si>
  <si>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</si>
  <si>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</si>
  <si>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ut="12/01/2020 11:51:17"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msgID="83F4122111EB33CB559D0080EFA5F4FA"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nrr="1508" nrc="200"&gt;&lt;pg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</si>
  <si>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ut="12/01/2020 11:59:21"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msgID="A4DCCF8011EB33CC559D0080EFB512F6"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nrr="1598" nrc="106"&gt;&lt;pg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</si>
  <si>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Diciembre 2020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</si>
  <si>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ut="12/01/2020 12:07:07"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msgID="6481EF5111EB33CD559D0080EFC534F8"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nrr="1471" nrc="49"&gt;&lt;pg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</si>
  <si>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ut="12/01/2020 14:00:34"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msgID="80536F0A11EB33DD559D0080EF05B3F7"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nrr="1601" nrc="55"&gt;&lt;pg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</si>
  <si>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ut="12/01/2020 14:01:24"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msgID="B21E610311EB33DD559D0080EFF593F7"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nrr="1631" nrc="56"&gt;&lt;pg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</si>
  <si>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24/11/2020 20:37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</si>
  <si>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ut="12/01/2020 14:06:11"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msgID="5C879AAA11EB33DE559D0080EF95D2F6"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nrr="54" nrc="108"&gt;&lt;pg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</si>
  <si>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ut="12/01/2020 14:06:36"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msgID="6B7EB57011EB33DE559D0080EF6572F5"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nrr="53" nrc="212"&gt;&lt;pg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</si>
  <si>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ut="12/01/2020 14:07:15" si="2.000000016d651783c18e0a9542e538c1bdef7da772fd30d47e04795053b022b123f2a3b432561b685e4b1229269f8bf080241137b3ca8a25e4445d5838c02787fffce5636d31d8e9c43c5ce023d4fa8f7b542ecbc28a13cf5c323492c582921bae3827234ac9b5ad78e98550076b2eaf0a56f2abd8a6426a802cfe3a7969434d7387.3082.0.1.Europe/Madrid.upriv*_1*_pidn2*_24*_session*-lat*_1.00000001ccfcbe5da3552ecc905db7a68c0628f0bc6025e0be081106a0eb392df74c8ced2a68c07ca452e269c6f2a4808d8e721f8c6441af.00000001d9e13429ac08590b7f52c6431441a025bc6025e0f514b93fffccb94836c3d3f5bbb4eaa8066bff3566ed817bf6f1c6a9cb88d9b0.0.1.1.BDEbi.D066E1C611E6257C10D00080EF253B44.0-3082.1.1_-0.1.0_-3082.1.1_5.5.0.*0.000000014e0650d4d589646b466c814518221397c911585ac0c917897c96a6c9a6ba2b2803a0940e.0.10*.25*.15*.214.23.10*.4*.0400*.0074J.e.000000016de940e13a912222b995b430e75fea51c911585a6471c352052ddee4618cfd32ceaa3299.0" msgID="828B2EF611EB33DE559D0080EF25F4F9"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nrr="165" nrc="228"&gt;&lt;pg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</si>
  <si>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0ffe19b6b8724e6ba28bd8bf04ef111c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</si>
  <si>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ut="12/01/2020 14:08:09" si="2.00000001c5faaed758a3e23c768c8ca5d5335ca99a8a740fc4326612591f4dc2190aa43e695408f88544a9487c3105fb2ba368f51520eb82b1110a93e21dbcbd1a8c894ebeb44f5491f1a6729e45fc31a24e60bde3a27cdfc35f70e87cfe2a710b359d9fc67c1d34187260c53df6b0131ad6a64df412c65453143a364b4f116cfe88.3082.0.1.Europe/Madrid.upriv*_1*_pidn2*_23*_session*-lat*_1.00000001e4a82788713430c36149be6fb7aa4c86bc6025e057bde42b82cfca79df04a74b63688f0a01dae6f87577c33f6f5cc96f81c3b169.00000001fdb0bc114b4b447c8bc338b3133fcdb6bc6025e058f8c131f96c81c63ff311ac5202d90c913957a502bf1f19770abb5ab0b38d77.0.1.1.BDEbi.D066E1C611E6257C10D00080EF253B44.0-3082.1.1_-0.1.0_-3082.1.1_5.5.0.*0.00000001bb2d445fcb3ea849b71e568ce914c28fc911585ae249c49a36c90d094ce722b3203a01d4.0.10*.25*.15*.214.23.10*.4*.0400*.0074J.e.00000001818667c9b62d38704c36b2d86db52e59c911585a2a34cfbfe612466e8a8f9736ffa704c0.0" msgID="9A5579E211EB33DE559D0080EF5553F7"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nrr="506" nrc="312"&gt;&lt;pg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</si>
</sst>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-4.4000000000000002E-4</c:v>
                </c:pt>
                <c:pt idx="1">
                  <c:v>-2.3999999999999998E-3</c:v>
                </c:pt>
                <c:pt idx="2">
                  <c:v>-1.163E-2</c:v>
                </c:pt>
                <c:pt idx="3">
                  <c:v>-1.6800000000000001E-3</c:v>
                </c:pt>
                <c:pt idx="4">
                  <c:v>3.7699999999999999E-3</c:v>
                </c:pt>
                <c:pt idx="5">
                  <c:v>-1.0000000000000001E-5</c:v>
                </c:pt>
                <c:pt idx="6">
                  <c:v>-1.0970000000000001E-2</c:v>
                </c:pt>
                <c:pt idx="7">
                  <c:v>7.0000000000000001E-3</c:v>
                </c:pt>
                <c:pt idx="8">
                  <c:v>2.47E-3</c:v>
                </c:pt>
                <c:pt idx="9">
                  <c:v>6.4999999999999997E-4</c:v>
                </c:pt>
                <c:pt idx="10">
                  <c:v>8.2699999999999996E-3</c:v>
                </c:pt>
                <c:pt idx="11">
                  <c:v>-1.038E-2</c:v>
                </c:pt>
                <c:pt idx="12">
                  <c:v>1.2999999999999999E-3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9.2700000000000005E-3</c:v>
                </c:pt>
                <c:pt idx="1">
                  <c:v>3.5999999999999999E-3</c:v>
                </c:pt>
                <c:pt idx="2">
                  <c:v>-1.2899999999999999E-3</c:v>
                </c:pt>
                <c:pt idx="3">
                  <c:v>-1.4290000000000001E-2</c:v>
                </c:pt>
                <c:pt idx="4">
                  <c:v>1.329E-2</c:v>
                </c:pt>
                <c:pt idx="5">
                  <c:v>-4.6699999999999997E-3</c:v>
                </c:pt>
                <c:pt idx="6">
                  <c:v>1.478E-2</c:v>
                </c:pt>
                <c:pt idx="7">
                  <c:v>-5.2599999999999999E-3</c:v>
                </c:pt>
                <c:pt idx="8">
                  <c:v>7.5500000000000003E-3</c:v>
                </c:pt>
                <c:pt idx="9">
                  <c:v>8.0499999999999999E-3</c:v>
                </c:pt>
                <c:pt idx="10">
                  <c:v>4.5900000000000003E-3</c:v>
                </c:pt>
                <c:pt idx="11">
                  <c:v>-1.0749999999999999E-2</c:v>
                </c:pt>
                <c:pt idx="12">
                  <c:v>-2.461E-2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-1.2919999999999999E-2</c:v>
                </c:pt>
                <c:pt idx="1">
                  <c:v>-1.3820000000000001E-2</c:v>
                </c:pt>
                <c:pt idx="2">
                  <c:v>-1.805E-2</c:v>
                </c:pt>
                <c:pt idx="3">
                  <c:v>1.9000000000000001E-4</c:v>
                </c:pt>
                <c:pt idx="4">
                  <c:v>-6.1580000000000003E-2</c:v>
                </c:pt>
                <c:pt idx="5">
                  <c:v>-0.16733999999999999</c:v>
                </c:pt>
                <c:pt idx="6">
                  <c:v>-0.13141</c:v>
                </c:pt>
                <c:pt idx="7">
                  <c:v>-8.2739999999999994E-2</c:v>
                </c:pt>
                <c:pt idx="8">
                  <c:v>-4.3499999999999997E-2</c:v>
                </c:pt>
                <c:pt idx="9">
                  <c:v>-3.2660000000000002E-2</c:v>
                </c:pt>
                <c:pt idx="10">
                  <c:v>-4.1739999999999999E-2</c:v>
                </c:pt>
                <c:pt idx="11">
                  <c:v>-7.11E-3</c:v>
                </c:pt>
                <c:pt idx="12">
                  <c:v>-2.852E-2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-4.0899999999999999E-3</c:v>
                </c:pt>
                <c:pt idx="1">
                  <c:v>-1.2619999999999999E-2</c:v>
                </c:pt>
                <c:pt idx="2">
                  <c:v>-3.0970000000000001E-2</c:v>
                </c:pt>
                <c:pt idx="3">
                  <c:v>-1.5779999999999999E-2</c:v>
                </c:pt>
                <c:pt idx="4">
                  <c:v>-4.4519999999999997E-2</c:v>
                </c:pt>
                <c:pt idx="5">
                  <c:v>-0.17202000000000001</c:v>
                </c:pt>
                <c:pt idx="6">
                  <c:v>-0.12759999999999999</c:v>
                </c:pt>
                <c:pt idx="7">
                  <c:v>-8.1000000000000003E-2</c:v>
                </c:pt>
                <c:pt idx="8">
                  <c:v>-3.3480000000000003E-2</c:v>
                </c:pt>
                <c:pt idx="9">
                  <c:v>-2.3959999999999999E-2</c:v>
                </c:pt>
                <c:pt idx="10">
                  <c:v>-2.8879999999999999E-2</c:v>
                </c:pt>
                <c:pt idx="11">
                  <c:v>-2.8240000000000001E-2</c:v>
                </c:pt>
                <c:pt idx="12">
                  <c:v>-5.1830000000000001E-2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19.2628947368</c:v>
                </c:pt>
                <c:pt idx="1">
                  <c:v>19.0336315789</c:v>
                </c:pt>
                <c:pt idx="2">
                  <c:v>18.491105263200001</c:v>
                </c:pt>
                <c:pt idx="3">
                  <c:v>17.946578947399999</c:v>
                </c:pt>
                <c:pt idx="4">
                  <c:v>17.6182105263</c:v>
                </c:pt>
                <c:pt idx="5">
                  <c:v>17.849052631599999</c:v>
                </c:pt>
                <c:pt idx="6">
                  <c:v>17.407157894699999</c:v>
                </c:pt>
                <c:pt idx="7">
                  <c:v>16.986315789500001</c:v>
                </c:pt>
                <c:pt idx="8">
                  <c:v>16.749315789499999</c:v>
                </c:pt>
                <c:pt idx="9">
                  <c:v>16.8791052632</c:v>
                </c:pt>
                <c:pt idx="10">
                  <c:v>17.025315789499999</c:v>
                </c:pt>
                <c:pt idx="11">
                  <c:v>17.318000000000001</c:v>
                </c:pt>
                <c:pt idx="12">
                  <c:v>17.252105263200001</c:v>
                </c:pt>
                <c:pt idx="13">
                  <c:v>16.437315789500001</c:v>
                </c:pt>
                <c:pt idx="14">
                  <c:v>15.5303684211</c:v>
                </c:pt>
                <c:pt idx="15">
                  <c:v>15.7246315789</c:v>
                </c:pt>
                <c:pt idx="16">
                  <c:v>15.6968421053</c:v>
                </c:pt>
                <c:pt idx="17">
                  <c:v>15.7385263158</c:v>
                </c:pt>
                <c:pt idx="18">
                  <c:v>16.042263157899999</c:v>
                </c:pt>
                <c:pt idx="19">
                  <c:v>16.028105263200001</c:v>
                </c:pt>
                <c:pt idx="20">
                  <c:v>16.146947368399999</c:v>
                </c:pt>
                <c:pt idx="21">
                  <c:v>15.518842105299999</c:v>
                </c:pt>
                <c:pt idx="22">
                  <c:v>15.208157894699999</c:v>
                </c:pt>
                <c:pt idx="23">
                  <c:v>14.887526315800001</c:v>
                </c:pt>
                <c:pt idx="24">
                  <c:v>14.9269473684</c:v>
                </c:pt>
                <c:pt idx="25">
                  <c:v>14.515210526300001</c:v>
                </c:pt>
                <c:pt idx="26">
                  <c:v>14.334157894700001</c:v>
                </c:pt>
                <c:pt idx="27">
                  <c:v>14.364210526300001</c:v>
                </c:pt>
                <c:pt idx="28">
                  <c:v>13.7927368421</c:v>
                </c:pt>
                <c:pt idx="29">
                  <c:v>13.987052631599999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10.5721578947</c:v>
                </c:pt>
                <c:pt idx="1">
                  <c:v>10.727052631599999</c:v>
                </c:pt>
                <c:pt idx="2">
                  <c:v>10.534105263200001</c:v>
                </c:pt>
                <c:pt idx="3">
                  <c:v>10.178526315799999</c:v>
                </c:pt>
                <c:pt idx="4">
                  <c:v>10.0339473684</c:v>
                </c:pt>
                <c:pt idx="5">
                  <c:v>9.3710526315999996</c:v>
                </c:pt>
                <c:pt idx="6">
                  <c:v>8.7835263157999997</c:v>
                </c:pt>
                <c:pt idx="7">
                  <c:v>8.5265263158</c:v>
                </c:pt>
                <c:pt idx="8">
                  <c:v>8.9082631579000005</c:v>
                </c:pt>
                <c:pt idx="9">
                  <c:v>8.4019473684000001</c:v>
                </c:pt>
                <c:pt idx="10">
                  <c:v>8.1001052631999997</c:v>
                </c:pt>
                <c:pt idx="11">
                  <c:v>8.5990526315999993</c:v>
                </c:pt>
                <c:pt idx="12">
                  <c:v>8.8018421053000004</c:v>
                </c:pt>
                <c:pt idx="13">
                  <c:v>8.3195263157999992</c:v>
                </c:pt>
                <c:pt idx="14">
                  <c:v>7.4279473683999999</c:v>
                </c:pt>
                <c:pt idx="15">
                  <c:v>6.9565789473999997</c:v>
                </c:pt>
                <c:pt idx="16">
                  <c:v>7.0304210526000004</c:v>
                </c:pt>
                <c:pt idx="17">
                  <c:v>6.6746315788999997</c:v>
                </c:pt>
                <c:pt idx="18">
                  <c:v>7.0351578947000002</c:v>
                </c:pt>
                <c:pt idx="19">
                  <c:v>7.7582631579000001</c:v>
                </c:pt>
                <c:pt idx="20">
                  <c:v>8.0476842104999999</c:v>
                </c:pt>
                <c:pt idx="21">
                  <c:v>8.4953684211000002</c:v>
                </c:pt>
                <c:pt idx="22">
                  <c:v>7.8968421053000002</c:v>
                </c:pt>
                <c:pt idx="23">
                  <c:v>6.8936315789</c:v>
                </c:pt>
                <c:pt idx="24">
                  <c:v>6.9149473684</c:v>
                </c:pt>
                <c:pt idx="25">
                  <c:v>6.8696842105</c:v>
                </c:pt>
                <c:pt idx="26">
                  <c:v>6.5949473683999997</c:v>
                </c:pt>
                <c:pt idx="27">
                  <c:v>5.9867894737</c:v>
                </c:pt>
                <c:pt idx="28">
                  <c:v>6.2583157895000001</c:v>
                </c:pt>
                <c:pt idx="29">
                  <c:v>5.8927894736999997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22.507999999999999</c:v>
                </c:pt>
                <c:pt idx="1">
                  <c:v>21.885999999999999</c:v>
                </c:pt>
                <c:pt idx="2">
                  <c:v>17.879000000000001</c:v>
                </c:pt>
                <c:pt idx="3">
                  <c:v>15.009</c:v>
                </c:pt>
                <c:pt idx="4">
                  <c:v>16.974</c:v>
                </c:pt>
                <c:pt idx="5">
                  <c:v>20.181000000000001</c:v>
                </c:pt>
                <c:pt idx="6">
                  <c:v>19.109000000000002</c:v>
                </c:pt>
                <c:pt idx="7">
                  <c:v>19.463000000000001</c:v>
                </c:pt>
                <c:pt idx="8">
                  <c:v>18.934999999999999</c:v>
                </c:pt>
                <c:pt idx="9">
                  <c:v>18.588000000000001</c:v>
                </c:pt>
                <c:pt idx="10">
                  <c:v>18.349</c:v>
                </c:pt>
                <c:pt idx="11">
                  <c:v>18.596</c:v>
                </c:pt>
                <c:pt idx="12">
                  <c:v>18.919</c:v>
                </c:pt>
                <c:pt idx="13">
                  <c:v>18.170999999999999</c:v>
                </c:pt>
                <c:pt idx="14">
                  <c:v>20.844000000000001</c:v>
                </c:pt>
                <c:pt idx="15">
                  <c:v>19.57</c:v>
                </c:pt>
                <c:pt idx="16">
                  <c:v>19.481999999999999</c:v>
                </c:pt>
                <c:pt idx="17">
                  <c:v>19.914999999999999</c:v>
                </c:pt>
                <c:pt idx="18">
                  <c:v>20.047000000000001</c:v>
                </c:pt>
                <c:pt idx="19">
                  <c:v>17.605</c:v>
                </c:pt>
                <c:pt idx="20">
                  <c:v>16.643000000000001</c:v>
                </c:pt>
                <c:pt idx="21">
                  <c:v>16.416</c:v>
                </c:pt>
                <c:pt idx="22">
                  <c:v>16.422000000000001</c:v>
                </c:pt>
                <c:pt idx="23">
                  <c:v>15.976000000000001</c:v>
                </c:pt>
                <c:pt idx="24">
                  <c:v>15.635</c:v>
                </c:pt>
                <c:pt idx="25">
                  <c:v>15.765000000000001</c:v>
                </c:pt>
                <c:pt idx="26">
                  <c:v>15.375</c:v>
                </c:pt>
                <c:pt idx="27">
                  <c:v>15.340999999999999</c:v>
                </c:pt>
                <c:pt idx="28">
                  <c:v>16.521000000000001</c:v>
                </c:pt>
                <c:pt idx="29">
                  <c:v>16.478999999999999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17.085999999999999</c:v>
                </c:pt>
                <c:pt idx="1">
                  <c:v>16.66</c:v>
                </c:pt>
                <c:pt idx="2">
                  <c:v>14.225</c:v>
                </c:pt>
                <c:pt idx="3">
                  <c:v>12.345000000000001</c:v>
                </c:pt>
                <c:pt idx="4">
                  <c:v>13.612</c:v>
                </c:pt>
                <c:pt idx="5">
                  <c:v>16.978000000000002</c:v>
                </c:pt>
                <c:pt idx="6">
                  <c:v>15.653</c:v>
                </c:pt>
                <c:pt idx="7">
                  <c:v>15.243</c:v>
                </c:pt>
                <c:pt idx="8">
                  <c:v>14.7</c:v>
                </c:pt>
                <c:pt idx="9">
                  <c:v>14.061</c:v>
                </c:pt>
                <c:pt idx="10">
                  <c:v>13.340999999999999</c:v>
                </c:pt>
                <c:pt idx="11">
                  <c:v>14.396000000000001</c:v>
                </c:pt>
                <c:pt idx="12">
                  <c:v>14.683999999999999</c:v>
                </c:pt>
                <c:pt idx="13">
                  <c:v>14.896000000000001</c:v>
                </c:pt>
                <c:pt idx="14">
                  <c:v>16.591999999999999</c:v>
                </c:pt>
                <c:pt idx="15">
                  <c:v>15.436999999999999</c:v>
                </c:pt>
                <c:pt idx="16">
                  <c:v>14.457000000000001</c:v>
                </c:pt>
                <c:pt idx="17">
                  <c:v>15.205</c:v>
                </c:pt>
                <c:pt idx="18">
                  <c:v>14.965999999999999</c:v>
                </c:pt>
                <c:pt idx="19">
                  <c:v>12.868</c:v>
                </c:pt>
                <c:pt idx="20">
                  <c:v>11.443</c:v>
                </c:pt>
                <c:pt idx="21">
                  <c:v>10.8</c:v>
                </c:pt>
                <c:pt idx="22">
                  <c:v>10.772</c:v>
                </c:pt>
                <c:pt idx="23">
                  <c:v>10.564</c:v>
                </c:pt>
                <c:pt idx="24">
                  <c:v>11.635</c:v>
                </c:pt>
                <c:pt idx="25">
                  <c:v>12.968</c:v>
                </c:pt>
                <c:pt idx="26">
                  <c:v>12.42</c:v>
                </c:pt>
                <c:pt idx="27">
                  <c:v>11.791</c:v>
                </c:pt>
                <c:pt idx="28">
                  <c:v>12.31</c:v>
                </c:pt>
                <c:pt idx="29">
                  <c:v>11.946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11.664</c:v>
                </c:pt>
                <c:pt idx="1">
                  <c:v>11.435</c:v>
                </c:pt>
                <c:pt idx="2">
                  <c:v>10.571999999999999</c:v>
                </c:pt>
                <c:pt idx="3">
                  <c:v>9.68</c:v>
                </c:pt>
                <c:pt idx="4">
                  <c:v>10.25</c:v>
                </c:pt>
                <c:pt idx="5">
                  <c:v>13.773999999999999</c:v>
                </c:pt>
                <c:pt idx="6">
                  <c:v>12.196999999999999</c:v>
                </c:pt>
                <c:pt idx="7">
                  <c:v>11.023999999999999</c:v>
                </c:pt>
                <c:pt idx="8">
                  <c:v>10.465</c:v>
                </c:pt>
                <c:pt idx="9">
                  <c:v>9.5340000000000007</c:v>
                </c:pt>
                <c:pt idx="10">
                  <c:v>8.3320000000000007</c:v>
                </c:pt>
                <c:pt idx="11">
                  <c:v>10.196999999999999</c:v>
                </c:pt>
                <c:pt idx="12">
                  <c:v>10.448</c:v>
                </c:pt>
                <c:pt idx="13">
                  <c:v>11.621</c:v>
                </c:pt>
                <c:pt idx="14">
                  <c:v>12.34</c:v>
                </c:pt>
                <c:pt idx="15">
                  <c:v>11.304</c:v>
                </c:pt>
                <c:pt idx="16">
                  <c:v>9.4320000000000004</c:v>
                </c:pt>
                <c:pt idx="17">
                  <c:v>10.494999999999999</c:v>
                </c:pt>
                <c:pt idx="18">
                  <c:v>9.8849999999999998</c:v>
                </c:pt>
                <c:pt idx="19">
                  <c:v>8.1300000000000008</c:v>
                </c:pt>
                <c:pt idx="20">
                  <c:v>6.2439999999999998</c:v>
                </c:pt>
                <c:pt idx="21">
                  <c:v>5.1849999999999996</c:v>
                </c:pt>
                <c:pt idx="22">
                  <c:v>5.1219999999999999</c:v>
                </c:pt>
                <c:pt idx="23">
                  <c:v>5.1520000000000001</c:v>
                </c:pt>
                <c:pt idx="24">
                  <c:v>7.6340000000000003</c:v>
                </c:pt>
                <c:pt idx="25">
                  <c:v>10.172000000000001</c:v>
                </c:pt>
                <c:pt idx="26">
                  <c:v>9.4649999999999999</c:v>
                </c:pt>
                <c:pt idx="27">
                  <c:v>8.24</c:v>
                </c:pt>
                <c:pt idx="28">
                  <c:v>8.1</c:v>
                </c:pt>
                <c:pt idx="29">
                  <c:v>7.4139999999999997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18.968</c:v>
                </c:pt>
                <c:pt idx="1">
                  <c:v>18.486999999999998</c:v>
                </c:pt>
                <c:pt idx="2">
                  <c:v>16.815999999999999</c:v>
                </c:pt>
                <c:pt idx="3">
                  <c:v>16.468</c:v>
                </c:pt>
                <c:pt idx="4">
                  <c:v>13.728999999999999</c:v>
                </c:pt>
                <c:pt idx="5">
                  <c:v>13.2</c:v>
                </c:pt>
                <c:pt idx="6">
                  <c:v>12.093999999999999</c:v>
                </c:pt>
                <c:pt idx="7">
                  <c:v>10.539</c:v>
                </c:pt>
                <c:pt idx="8">
                  <c:v>11.236000000000001</c:v>
                </c:pt>
                <c:pt idx="9">
                  <c:v>10.343</c:v>
                </c:pt>
                <c:pt idx="10">
                  <c:v>10.896000000000001</c:v>
                </c:pt>
                <c:pt idx="11">
                  <c:v>11.723000000000001</c:v>
                </c:pt>
                <c:pt idx="12">
                  <c:v>12.926</c:v>
                </c:pt>
                <c:pt idx="13">
                  <c:v>9.5419999999999998</c:v>
                </c:pt>
                <c:pt idx="14">
                  <c:v>8.1980000000000004</c:v>
                </c:pt>
                <c:pt idx="15">
                  <c:v>7.9779999999999998</c:v>
                </c:pt>
                <c:pt idx="16">
                  <c:v>9.032</c:v>
                </c:pt>
                <c:pt idx="17">
                  <c:v>9.5329999999999995</c:v>
                </c:pt>
                <c:pt idx="18">
                  <c:v>8.4260000000000002</c:v>
                </c:pt>
                <c:pt idx="19">
                  <c:v>8.6129999999999995</c:v>
                </c:pt>
                <c:pt idx="20">
                  <c:v>10.394</c:v>
                </c:pt>
                <c:pt idx="21">
                  <c:v>11.750999999999999</c:v>
                </c:pt>
                <c:pt idx="22">
                  <c:v>11.66</c:v>
                </c:pt>
                <c:pt idx="23">
                  <c:v>11.2</c:v>
                </c:pt>
                <c:pt idx="24">
                  <c:v>13.581</c:v>
                </c:pt>
                <c:pt idx="25">
                  <c:v>14.287000000000001</c:v>
                </c:pt>
                <c:pt idx="26">
                  <c:v>14.026999999999999</c:v>
                </c:pt>
                <c:pt idx="27">
                  <c:v>13.526</c:v>
                </c:pt>
                <c:pt idx="28">
                  <c:v>14.119</c:v>
                </c:pt>
                <c:pt idx="29">
                  <c:v>13.180999999999999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20902.808771653999</c:v>
                </c:pt>
                <c:pt idx="1">
                  <c:v>21174.476467412002</c:v>
                </c:pt>
                <c:pt idx="2">
                  <c:v>23296.649045549999</c:v>
                </c:pt>
                <c:pt idx="3">
                  <c:v>20154.629677354002</c:v>
                </c:pt>
                <c:pt idx="4">
                  <c:v>20726.895805251999</c:v>
                </c:pt>
                <c:pt idx="5">
                  <c:v>19514.052023056</c:v>
                </c:pt>
                <c:pt idx="6">
                  <c:v>19899.136009188001</c:v>
                </c:pt>
                <c:pt idx="7">
                  <c:v>19970.835457706002</c:v>
                </c:pt>
                <c:pt idx="8">
                  <c:v>22701.204090208001</c:v>
                </c:pt>
                <c:pt idx="9">
                  <c:v>21177.253561983998</c:v>
                </c:pt>
                <c:pt idx="10">
                  <c:v>19936.18443252</c:v>
                </c:pt>
                <c:pt idx="11">
                  <c:v>20155.46354927</c:v>
                </c:pt>
                <c:pt idx="12">
                  <c:v>20817.226544469999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20817.226544469999</c:v>
                </c:pt>
                <c:pt idx="1">
                  <c:v>20907.164036049999</c:v>
                </c:pt>
                <c:pt idx="2">
                  <c:v>22575.133778981999</c:v>
                </c:pt>
                <c:pt idx="3">
                  <c:v>19836.657160851999</c:v>
                </c:pt>
                <c:pt idx="4">
                  <c:v>19804.184770357999</c:v>
                </c:pt>
                <c:pt idx="5">
                  <c:v>16157.263178384001</c:v>
                </c:pt>
                <c:pt idx="6">
                  <c:v>17360.075010903001</c:v>
                </c:pt>
                <c:pt idx="7">
                  <c:v>18353.266600046001</c:v>
                </c:pt>
                <c:pt idx="8">
                  <c:v>21941.099715193999</c:v>
                </c:pt>
                <c:pt idx="9">
                  <c:v>20669.843294644001</c:v>
                </c:pt>
                <c:pt idx="10">
                  <c:v>19360.357750719999</c:v>
                </c:pt>
                <c:pt idx="11">
                  <c:v>19586.359679091998</c:v>
                </c:pt>
                <c:pt idx="12">
                  <c:v>19738.2601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nov-20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3">
                  <c:v>38972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nov-20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35645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544.51660000000004</c:v>
                </c:pt>
                <c:pt idx="1">
                  <c:v>614.71450000000004</c:v>
                </c:pt>
                <c:pt idx="2">
                  <c:v>666.2799</c:v>
                </c:pt>
                <c:pt idx="3">
                  <c:v>694.00630000000001</c:v>
                </c:pt>
                <c:pt idx="4">
                  <c:v>693.72360000000003</c:v>
                </c:pt>
                <c:pt idx="5">
                  <c:v>673.07799999999997</c:v>
                </c:pt>
                <c:pt idx="6">
                  <c:v>601.95680000000004</c:v>
                </c:pt>
                <c:pt idx="7">
                  <c:v>552.78620000000001</c:v>
                </c:pt>
                <c:pt idx="8">
                  <c:v>656.49260000000004</c:v>
                </c:pt>
                <c:pt idx="9">
                  <c:v>680.82669999999996</c:v>
                </c:pt>
                <c:pt idx="10">
                  <c:v>688.65679999999998</c:v>
                </c:pt>
                <c:pt idx="11">
                  <c:v>687.24189999999999</c:v>
                </c:pt>
                <c:pt idx="12">
                  <c:v>681.32039999999995</c:v>
                </c:pt>
                <c:pt idx="13">
                  <c:v>610.43079999999998</c:v>
                </c:pt>
                <c:pt idx="14">
                  <c:v>554.06780000000003</c:v>
                </c:pt>
                <c:pt idx="15">
                  <c:v>660.36680000000001</c:v>
                </c:pt>
                <c:pt idx="16">
                  <c:v>680.26800000000003</c:v>
                </c:pt>
                <c:pt idx="17">
                  <c:v>687.17899999999997</c:v>
                </c:pt>
                <c:pt idx="18">
                  <c:v>680.96</c:v>
                </c:pt>
                <c:pt idx="19">
                  <c:v>676.12530000000004</c:v>
                </c:pt>
                <c:pt idx="20">
                  <c:v>613.5181</c:v>
                </c:pt>
                <c:pt idx="21">
                  <c:v>578.05150000000003</c:v>
                </c:pt>
                <c:pt idx="22">
                  <c:v>696.19100000000003</c:v>
                </c:pt>
                <c:pt idx="23">
                  <c:v>724.08159999999998</c:v>
                </c:pt>
                <c:pt idx="24">
                  <c:v>732.85249999999996</c:v>
                </c:pt>
                <c:pt idx="25">
                  <c:v>729.78390000000002</c:v>
                </c:pt>
                <c:pt idx="26">
                  <c:v>722.51919999999996</c:v>
                </c:pt>
                <c:pt idx="27">
                  <c:v>643.81190000000004</c:v>
                </c:pt>
                <c:pt idx="28">
                  <c:v>602.13959999999997</c:v>
                </c:pt>
                <c:pt idx="29">
                  <c:v>710.31280000000004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26728</c:v>
                </c:pt>
                <c:pt idx="1">
                  <c:v>30243.8</c:v>
                </c:pt>
                <c:pt idx="2">
                  <c:v>32377.9</c:v>
                </c:pt>
                <c:pt idx="3">
                  <c:v>33889.800000000003</c:v>
                </c:pt>
                <c:pt idx="4">
                  <c:v>33042.800000000003</c:v>
                </c:pt>
                <c:pt idx="5">
                  <c:v>31986.7</c:v>
                </c:pt>
                <c:pt idx="6">
                  <c:v>28430</c:v>
                </c:pt>
                <c:pt idx="7">
                  <c:v>27384.9</c:v>
                </c:pt>
                <c:pt idx="8">
                  <c:v>32214.9</c:v>
                </c:pt>
                <c:pt idx="9">
                  <c:v>32669.5</c:v>
                </c:pt>
                <c:pt idx="10">
                  <c:v>33093.199999999997</c:v>
                </c:pt>
                <c:pt idx="11">
                  <c:v>32925.599999999999</c:v>
                </c:pt>
                <c:pt idx="12">
                  <c:v>32172.6</c:v>
                </c:pt>
                <c:pt idx="13">
                  <c:v>28899.8</c:v>
                </c:pt>
                <c:pt idx="14">
                  <c:v>27448.3</c:v>
                </c:pt>
                <c:pt idx="15">
                  <c:v>32361.7</c:v>
                </c:pt>
                <c:pt idx="16">
                  <c:v>32881.699999999997</c:v>
                </c:pt>
                <c:pt idx="17">
                  <c:v>32587.5</c:v>
                </c:pt>
                <c:pt idx="18">
                  <c:v>32276.6</c:v>
                </c:pt>
                <c:pt idx="19">
                  <c:v>31881.8</c:v>
                </c:pt>
                <c:pt idx="20">
                  <c:v>29248</c:v>
                </c:pt>
                <c:pt idx="21">
                  <c:v>28966.3</c:v>
                </c:pt>
                <c:pt idx="22">
                  <c:v>34348.699999999997</c:v>
                </c:pt>
                <c:pt idx="23">
                  <c:v>34977</c:v>
                </c:pt>
                <c:pt idx="24">
                  <c:v>35379.4</c:v>
                </c:pt>
                <c:pt idx="25">
                  <c:v>34980.1</c:v>
                </c:pt>
                <c:pt idx="26">
                  <c:v>34846.300000000003</c:v>
                </c:pt>
                <c:pt idx="27">
                  <c:v>30424.1</c:v>
                </c:pt>
                <c:pt idx="28">
                  <c:v>30135.5</c:v>
                </c:pt>
                <c:pt idx="29">
                  <c:v>34759.800000000003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0.4635</cdr:x>
      <cdr:y>0.25737</cdr:y>
    </cdr:from>
    <cdr:to>
      <cdr:x>0.62837</cdr:x>
      <cdr:y>0.33922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7008" y="750149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0.6446</cdr:x>
      <cdr:y>0.77021</cdr:y>
    </cdr:from>
    <cdr:to>
      <cdr:x>0.79865</cdr:x>
      <cdr:y>0.86102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3448" y="2244883"/>
          <a:ext cx="1085821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24 noviembre (20:37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30 julio (13:54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Noviembre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210</v>
      </c>
    </row>
    <row r="2" spans="1:2">
      <c r="A2" t="s">
        <v>205</v>
      </c>
    </row>
    <row r="3" spans="1:2">
      <c r="A3" t="s">
        <v>200</v>
      </c>
    </row>
    <row r="4" spans="1:2">
      <c r="A4" t="s">
        <v>201</v>
      </c>
    </row>
    <row r="5" spans="1:2">
      <c r="A5" t="s">
        <v>204</v>
      </c>
    </row>
    <row r="6" spans="1:2">
      <c r="A6" t="s">
        <v>208</v>
      </c>
    </row>
    <row r="7" spans="1:2">
      <c r="A7" t="s">
        <v>203</v>
      </c>
    </row>
    <row r="8" spans="1:2">
      <c r="A8" t="s">
        <v>168</v>
      </c>
    </row>
    <row r="9" spans="1:2">
      <c r="A9" t="s">
        <v>207</v>
      </c>
    </row>
    <row r="10" spans="1:2">
      <c r="A10" t="s">
        <v>169</v>
      </c>
    </row>
    <row r="11" spans="1:2">
      <c r="A11" t="s">
        <v>170</v>
      </c>
    </row>
    <row r="12" spans="1:2">
      <c r="A12" t="s">
        <v>211</v>
      </c>
    </row>
    <row r="13" spans="1:2">
      <c r="A1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E10" sqref="E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Noviembre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Noviembre 2020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19738.260100000003</v>
      </c>
      <c r="G9" s="47">
        <f>VLOOKUP("Demanda transporte (b.c.)",Dat_01!A4:J29,4,FALSE)*100</f>
        <v>-5.1830460799999996</v>
      </c>
      <c r="H9" s="31">
        <f>VLOOKUP("Demanda transporte (b.c.)",Dat_01!A4:J29,5,FALSE)/1000</f>
        <v>215382.501039175</v>
      </c>
      <c r="I9" s="47">
        <f>VLOOKUP("Demanda transporte (b.c.)",Dat_01!A4:J29,7,FALSE)*100</f>
        <v>-5.67858806</v>
      </c>
      <c r="J9" s="31">
        <f>VLOOKUP("Demanda transporte (b.c.)",Dat_01!A4:J29,8,FALSE)/1000</f>
        <v>236289.665075225</v>
      </c>
      <c r="K9" s="47">
        <f>VLOOKUP("Demanda transporte (b.c.)",Dat_01!A4:J29,10,FALSE)*100</f>
        <v>-5.3038349999999994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0.13</v>
      </c>
      <c r="H12" s="43"/>
      <c r="I12" s="43">
        <f>Dat_01!H45*100</f>
        <v>-8.5999999999999993E-2</v>
      </c>
      <c r="J12" s="43"/>
      <c r="K12" s="43">
        <f>Dat_01!L45*100</f>
        <v>-0.11299999999999999</v>
      </c>
    </row>
    <row r="13" spans="3:12">
      <c r="E13" s="34" t="s">
        <v>26</v>
      </c>
      <c r="F13" s="33"/>
      <c r="G13" s="43">
        <f>Dat_01!E45*100</f>
        <v>-2.4609999999999999</v>
      </c>
      <c r="H13" s="43"/>
      <c r="I13" s="43">
        <f>Dat_01!I45*100</f>
        <v>-4.7E-2</v>
      </c>
      <c r="J13" s="43"/>
      <c r="K13" s="43">
        <f>Dat_01!M45*100</f>
        <v>-1.1000000000000001E-2</v>
      </c>
    </row>
    <row r="14" spans="3:12">
      <c r="E14" s="35" t="s">
        <v>5</v>
      </c>
      <c r="F14" s="36"/>
      <c r="G14" s="44">
        <f>Dat_01!F45*100</f>
        <v>-2.8519999999999999</v>
      </c>
      <c r="H14" s="44"/>
      <c r="I14" s="44">
        <f>Dat_01!J45*100</f>
        <v>-5.5460000000000003</v>
      </c>
      <c r="J14" s="44"/>
      <c r="K14" s="44">
        <f>Dat_01!N45*100</f>
        <v>-5.18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119</v>
      </c>
      <c r="E7" s="9"/>
    </row>
    <row r="8" spans="3:11">
      <c r="C8" s="133"/>
      <c r="E8" s="9"/>
      <c r="I8" t="s">
        <v>87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Noviembre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Noviembre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Noviembre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97" workbookViewId="0">
      <selection activeCell="B37" sqref="B37:H37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Noviembre 2020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noviembre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01/11/2020</v>
      </c>
      <c r="C7" s="100">
        <f>Dat_01!B52</f>
        <v>22.507999999999999</v>
      </c>
      <c r="D7" s="100">
        <f>Dat_01!C52</f>
        <v>17.085999999999999</v>
      </c>
      <c r="E7" s="100">
        <f>Dat_01!D52</f>
        <v>11.664</v>
      </c>
      <c r="F7" s="100">
        <f>Dat_01!H52</f>
        <v>10.5721578947</v>
      </c>
      <c r="G7" s="100">
        <f>Dat_01!G52</f>
        <v>19.2628947368</v>
      </c>
      <c r="H7" s="100">
        <f>Dat_01!E52</f>
        <v>18.968</v>
      </c>
    </row>
    <row r="8" spans="1:16" ht="11.25" customHeight="1">
      <c r="A8" s="93">
        <v>2</v>
      </c>
      <c r="B8" s="99" t="str">
        <f>Dat_01!A53</f>
        <v>02/11/2020</v>
      </c>
      <c r="C8" s="100">
        <f>Dat_01!B53</f>
        <v>21.885999999999999</v>
      </c>
      <c r="D8" s="100">
        <f>Dat_01!C53</f>
        <v>16.66</v>
      </c>
      <c r="E8" s="100">
        <f>Dat_01!D53</f>
        <v>11.435</v>
      </c>
      <c r="F8" s="100">
        <f>Dat_01!H53</f>
        <v>10.727052631599999</v>
      </c>
      <c r="G8" s="100">
        <f>Dat_01!G53</f>
        <v>19.0336315789</v>
      </c>
      <c r="H8" s="100">
        <f>Dat_01!E53</f>
        <v>18.486999999999998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03/11/2020</v>
      </c>
      <c r="C9" s="100">
        <f>Dat_01!B54</f>
        <v>17.879000000000001</v>
      </c>
      <c r="D9" s="100">
        <f>Dat_01!C54</f>
        <v>14.225</v>
      </c>
      <c r="E9" s="100">
        <f>Dat_01!D54</f>
        <v>10.571999999999999</v>
      </c>
      <c r="F9" s="100">
        <f>Dat_01!H54</f>
        <v>10.534105263200001</v>
      </c>
      <c r="G9" s="100">
        <f>Dat_01!G54</f>
        <v>18.491105263200001</v>
      </c>
      <c r="H9" s="100">
        <f>Dat_01!E54</f>
        <v>16.815999999999999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04/11/2020</v>
      </c>
      <c r="C10" s="100">
        <f>Dat_01!B55</f>
        <v>15.009</v>
      </c>
      <c r="D10" s="100">
        <f>Dat_01!C55</f>
        <v>12.345000000000001</v>
      </c>
      <c r="E10" s="100">
        <f>Dat_01!D55</f>
        <v>9.68</v>
      </c>
      <c r="F10" s="100">
        <f>Dat_01!H55</f>
        <v>10.178526315799999</v>
      </c>
      <c r="G10" s="100">
        <f>Dat_01!G55</f>
        <v>17.946578947399999</v>
      </c>
      <c r="H10" s="100">
        <f>Dat_01!E55</f>
        <v>16.468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05/11/2020</v>
      </c>
      <c r="C11" s="100">
        <f>Dat_01!B56</f>
        <v>16.974</v>
      </c>
      <c r="D11" s="100">
        <f>Dat_01!C56</f>
        <v>13.612</v>
      </c>
      <c r="E11" s="100">
        <f>Dat_01!D56</f>
        <v>10.25</v>
      </c>
      <c r="F11" s="100">
        <f>Dat_01!H56</f>
        <v>10.0339473684</v>
      </c>
      <c r="G11" s="100">
        <f>Dat_01!G56</f>
        <v>17.6182105263</v>
      </c>
      <c r="H11" s="100">
        <f>Dat_01!E56</f>
        <v>13.728999999999999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06/11/2020</v>
      </c>
      <c r="C12" s="100">
        <f>Dat_01!B57</f>
        <v>20.181000000000001</v>
      </c>
      <c r="D12" s="100">
        <f>Dat_01!C57</f>
        <v>16.978000000000002</v>
      </c>
      <c r="E12" s="100">
        <f>Dat_01!D57</f>
        <v>13.773999999999999</v>
      </c>
      <c r="F12" s="100">
        <f>Dat_01!H57</f>
        <v>9.3710526315999996</v>
      </c>
      <c r="G12" s="100">
        <f>Dat_01!G57</f>
        <v>17.849052631599999</v>
      </c>
      <c r="H12" s="100">
        <f>Dat_01!E57</f>
        <v>13.2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07/11/2020</v>
      </c>
      <c r="C13" s="100">
        <f>Dat_01!B58</f>
        <v>19.109000000000002</v>
      </c>
      <c r="D13" s="100">
        <f>Dat_01!C58</f>
        <v>15.653</v>
      </c>
      <c r="E13" s="100">
        <f>Dat_01!D58</f>
        <v>12.196999999999999</v>
      </c>
      <c r="F13" s="100">
        <f>Dat_01!H58</f>
        <v>8.7835263157999997</v>
      </c>
      <c r="G13" s="100">
        <f>Dat_01!G58</f>
        <v>17.407157894699999</v>
      </c>
      <c r="H13" s="100">
        <f>Dat_01!E58</f>
        <v>12.093999999999999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08/11/2020</v>
      </c>
      <c r="C14" s="100">
        <f>Dat_01!B59</f>
        <v>19.463000000000001</v>
      </c>
      <c r="D14" s="100">
        <f>Dat_01!C59</f>
        <v>15.243</v>
      </c>
      <c r="E14" s="100">
        <f>Dat_01!D59</f>
        <v>11.023999999999999</v>
      </c>
      <c r="F14" s="100">
        <f>Dat_01!H59</f>
        <v>8.5265263158</v>
      </c>
      <c r="G14" s="100">
        <f>Dat_01!G59</f>
        <v>16.986315789500001</v>
      </c>
      <c r="H14" s="100">
        <f>Dat_01!E59</f>
        <v>10.539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09/11/2020</v>
      </c>
      <c r="C15" s="100">
        <f>Dat_01!B60</f>
        <v>18.934999999999999</v>
      </c>
      <c r="D15" s="100">
        <f>Dat_01!C60</f>
        <v>14.7</v>
      </c>
      <c r="E15" s="100">
        <f>Dat_01!D60</f>
        <v>10.465</v>
      </c>
      <c r="F15" s="100">
        <f>Dat_01!H60</f>
        <v>8.9082631579000005</v>
      </c>
      <c r="G15" s="100">
        <f>Dat_01!G60</f>
        <v>16.749315789499999</v>
      </c>
      <c r="H15" s="100">
        <f>Dat_01!E60</f>
        <v>11.236000000000001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10/11/2020</v>
      </c>
      <c r="C16" s="100">
        <f>Dat_01!B61</f>
        <v>18.588000000000001</v>
      </c>
      <c r="D16" s="100">
        <f>Dat_01!C61</f>
        <v>14.061</v>
      </c>
      <c r="E16" s="100">
        <f>Dat_01!D61</f>
        <v>9.5340000000000007</v>
      </c>
      <c r="F16" s="100">
        <f>Dat_01!H61</f>
        <v>8.4019473684000001</v>
      </c>
      <c r="G16" s="100">
        <f>Dat_01!G61</f>
        <v>16.8791052632</v>
      </c>
      <c r="H16" s="100">
        <f>Dat_01!E61</f>
        <v>10.343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11/11/2020</v>
      </c>
      <c r="C17" s="100">
        <f>Dat_01!B62</f>
        <v>18.349</v>
      </c>
      <c r="D17" s="100">
        <f>Dat_01!C62</f>
        <v>13.340999999999999</v>
      </c>
      <c r="E17" s="100">
        <f>Dat_01!D62</f>
        <v>8.3320000000000007</v>
      </c>
      <c r="F17" s="100">
        <f>Dat_01!H62</f>
        <v>8.1001052631999997</v>
      </c>
      <c r="G17" s="100">
        <f>Dat_01!G62</f>
        <v>17.025315789499999</v>
      </c>
      <c r="H17" s="100">
        <f>Dat_01!E62</f>
        <v>10.896000000000001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12/11/2020</v>
      </c>
      <c r="C18" s="100">
        <f>Dat_01!B63</f>
        <v>18.596</v>
      </c>
      <c r="D18" s="100">
        <f>Dat_01!C63</f>
        <v>14.396000000000001</v>
      </c>
      <c r="E18" s="100">
        <f>Dat_01!D63</f>
        <v>10.196999999999999</v>
      </c>
      <c r="F18" s="100">
        <f>Dat_01!H63</f>
        <v>8.5990526315999993</v>
      </c>
      <c r="G18" s="100">
        <f>Dat_01!G63</f>
        <v>17.318000000000001</v>
      </c>
      <c r="H18" s="100">
        <f>Dat_01!E63</f>
        <v>11.723000000000001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13/11/2020</v>
      </c>
      <c r="C19" s="100">
        <f>Dat_01!B64</f>
        <v>18.919</v>
      </c>
      <c r="D19" s="100">
        <f>Dat_01!C64</f>
        <v>14.683999999999999</v>
      </c>
      <c r="E19" s="100">
        <f>Dat_01!D64</f>
        <v>10.448</v>
      </c>
      <c r="F19" s="100">
        <f>Dat_01!H64</f>
        <v>8.8018421053000004</v>
      </c>
      <c r="G19" s="100">
        <f>Dat_01!G64</f>
        <v>17.252105263200001</v>
      </c>
      <c r="H19" s="100">
        <f>Dat_01!E64</f>
        <v>12.926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14/11/2020</v>
      </c>
      <c r="C20" s="100">
        <f>Dat_01!B65</f>
        <v>18.170999999999999</v>
      </c>
      <c r="D20" s="100">
        <f>Dat_01!C65</f>
        <v>14.896000000000001</v>
      </c>
      <c r="E20" s="100">
        <f>Dat_01!D65</f>
        <v>11.621</v>
      </c>
      <c r="F20" s="100">
        <f>Dat_01!H65</f>
        <v>8.3195263157999992</v>
      </c>
      <c r="G20" s="100">
        <f>Dat_01!G65</f>
        <v>16.437315789500001</v>
      </c>
      <c r="H20" s="100">
        <f>Dat_01!E65</f>
        <v>9.5419999999999998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15/11/2020</v>
      </c>
      <c r="C21" s="100">
        <f>Dat_01!B66</f>
        <v>20.844000000000001</v>
      </c>
      <c r="D21" s="100">
        <f>Dat_01!C66</f>
        <v>16.591999999999999</v>
      </c>
      <c r="E21" s="100">
        <f>Dat_01!D66</f>
        <v>12.34</v>
      </c>
      <c r="F21" s="100">
        <f>Dat_01!H66</f>
        <v>7.4279473683999999</v>
      </c>
      <c r="G21" s="100">
        <f>Dat_01!G66</f>
        <v>15.5303684211</v>
      </c>
      <c r="H21" s="100">
        <f>Dat_01!E66</f>
        <v>8.1980000000000004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16/11/2020</v>
      </c>
      <c r="C22" s="100">
        <f>Dat_01!B67</f>
        <v>19.57</v>
      </c>
      <c r="D22" s="100">
        <f>Dat_01!C67</f>
        <v>15.436999999999999</v>
      </c>
      <c r="E22" s="100">
        <f>Dat_01!D67</f>
        <v>11.304</v>
      </c>
      <c r="F22" s="100">
        <f>Dat_01!H67</f>
        <v>6.9565789473999997</v>
      </c>
      <c r="G22" s="100">
        <f>Dat_01!G67</f>
        <v>15.7246315789</v>
      </c>
      <c r="H22" s="100">
        <f>Dat_01!E67</f>
        <v>7.9779999999999998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17/11/2020</v>
      </c>
      <c r="C23" s="100">
        <f>Dat_01!B68</f>
        <v>19.481999999999999</v>
      </c>
      <c r="D23" s="100">
        <f>Dat_01!C68</f>
        <v>14.457000000000001</v>
      </c>
      <c r="E23" s="100">
        <f>Dat_01!D68</f>
        <v>9.4320000000000004</v>
      </c>
      <c r="F23" s="100">
        <f>Dat_01!H68</f>
        <v>7.0304210526000004</v>
      </c>
      <c r="G23" s="100">
        <f>Dat_01!G68</f>
        <v>15.6968421053</v>
      </c>
      <c r="H23" s="100">
        <f>Dat_01!E68</f>
        <v>9.032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18/11/2020</v>
      </c>
      <c r="C24" s="100">
        <f>Dat_01!B69</f>
        <v>19.914999999999999</v>
      </c>
      <c r="D24" s="100">
        <f>Dat_01!C69</f>
        <v>15.205</v>
      </c>
      <c r="E24" s="100">
        <f>Dat_01!D69</f>
        <v>10.494999999999999</v>
      </c>
      <c r="F24" s="100">
        <f>Dat_01!H69</f>
        <v>6.6746315788999997</v>
      </c>
      <c r="G24" s="100">
        <f>Dat_01!G69</f>
        <v>15.7385263158</v>
      </c>
      <c r="H24" s="100">
        <f>Dat_01!E69</f>
        <v>9.5329999999999995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19/11/2020</v>
      </c>
      <c r="C25" s="100">
        <f>Dat_01!B70</f>
        <v>20.047000000000001</v>
      </c>
      <c r="D25" s="100">
        <f>Dat_01!C70</f>
        <v>14.965999999999999</v>
      </c>
      <c r="E25" s="100">
        <f>Dat_01!D70</f>
        <v>9.8849999999999998</v>
      </c>
      <c r="F25" s="100">
        <f>Dat_01!H70</f>
        <v>7.0351578947000002</v>
      </c>
      <c r="G25" s="100">
        <f>Dat_01!G70</f>
        <v>16.042263157899999</v>
      </c>
      <c r="H25" s="100">
        <f>Dat_01!E70</f>
        <v>8.4260000000000002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20/11/2020</v>
      </c>
      <c r="C26" s="100">
        <f>Dat_01!B71</f>
        <v>17.605</v>
      </c>
      <c r="D26" s="100">
        <f>Dat_01!C71</f>
        <v>12.868</v>
      </c>
      <c r="E26" s="100">
        <f>Dat_01!D71</f>
        <v>8.1300000000000008</v>
      </c>
      <c r="F26" s="100">
        <f>Dat_01!H71</f>
        <v>7.7582631579000001</v>
      </c>
      <c r="G26" s="100">
        <f>Dat_01!G71</f>
        <v>16.028105263200001</v>
      </c>
      <c r="H26" s="100">
        <f>Dat_01!E71</f>
        <v>8.6129999999999995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21/11/2020</v>
      </c>
      <c r="C27" s="100">
        <f>Dat_01!B72</f>
        <v>16.643000000000001</v>
      </c>
      <c r="D27" s="100">
        <f>Dat_01!C72</f>
        <v>11.443</v>
      </c>
      <c r="E27" s="100">
        <f>Dat_01!D72</f>
        <v>6.2439999999999998</v>
      </c>
      <c r="F27" s="100">
        <f>Dat_01!H72</f>
        <v>8.0476842104999999</v>
      </c>
      <c r="G27" s="100">
        <f>Dat_01!G72</f>
        <v>16.146947368399999</v>
      </c>
      <c r="H27" s="100">
        <f>Dat_01!E72</f>
        <v>10.394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22/11/2020</v>
      </c>
      <c r="C28" s="100">
        <f>Dat_01!B73</f>
        <v>16.416</v>
      </c>
      <c r="D28" s="100">
        <f>Dat_01!C73</f>
        <v>10.8</v>
      </c>
      <c r="E28" s="100">
        <f>Dat_01!D73</f>
        <v>5.1849999999999996</v>
      </c>
      <c r="F28" s="100">
        <f>Dat_01!H73</f>
        <v>8.4953684211000002</v>
      </c>
      <c r="G28" s="100">
        <f>Dat_01!G73</f>
        <v>15.518842105299999</v>
      </c>
      <c r="H28" s="100">
        <f>Dat_01!E73</f>
        <v>11.750999999999999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23/11/2020</v>
      </c>
      <c r="C29" s="100">
        <f>Dat_01!B74</f>
        <v>16.422000000000001</v>
      </c>
      <c r="D29" s="100">
        <f>Dat_01!C74</f>
        <v>10.772</v>
      </c>
      <c r="E29" s="100">
        <f>Dat_01!D74</f>
        <v>5.1219999999999999</v>
      </c>
      <c r="F29" s="100">
        <f>Dat_01!H74</f>
        <v>7.8968421053000002</v>
      </c>
      <c r="G29" s="100">
        <f>Dat_01!G74</f>
        <v>15.208157894699999</v>
      </c>
      <c r="H29" s="100">
        <f>Dat_01!E74</f>
        <v>11.66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24/11/2020</v>
      </c>
      <c r="C30" s="100">
        <f>Dat_01!B75</f>
        <v>15.976000000000001</v>
      </c>
      <c r="D30" s="100">
        <f>Dat_01!C75</f>
        <v>10.564</v>
      </c>
      <c r="E30" s="100">
        <f>Dat_01!D75</f>
        <v>5.1520000000000001</v>
      </c>
      <c r="F30" s="100">
        <f>Dat_01!H75</f>
        <v>6.8936315789</v>
      </c>
      <c r="G30" s="100">
        <f>Dat_01!G75</f>
        <v>14.887526315800001</v>
      </c>
      <c r="H30" s="100">
        <f>Dat_01!E75</f>
        <v>11.2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25/11/2020</v>
      </c>
      <c r="C31" s="100">
        <f>Dat_01!B76</f>
        <v>15.635</v>
      </c>
      <c r="D31" s="100">
        <f>Dat_01!C76</f>
        <v>11.635</v>
      </c>
      <c r="E31" s="100">
        <f>Dat_01!D76</f>
        <v>7.6340000000000003</v>
      </c>
      <c r="F31" s="100">
        <f>Dat_01!H76</f>
        <v>6.9149473684</v>
      </c>
      <c r="G31" s="100">
        <f>Dat_01!G76</f>
        <v>14.9269473684</v>
      </c>
      <c r="H31" s="100">
        <f>Dat_01!E76</f>
        <v>13.581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26/11/2020</v>
      </c>
      <c r="C32" s="100">
        <f>Dat_01!B77</f>
        <v>15.765000000000001</v>
      </c>
      <c r="D32" s="100">
        <f>Dat_01!C77</f>
        <v>12.968</v>
      </c>
      <c r="E32" s="100">
        <f>Dat_01!D77</f>
        <v>10.172000000000001</v>
      </c>
      <c r="F32" s="100">
        <f>Dat_01!H77</f>
        <v>6.8696842105</v>
      </c>
      <c r="G32" s="100">
        <f>Dat_01!G77</f>
        <v>14.515210526300001</v>
      </c>
      <c r="H32" s="100">
        <f>Dat_01!E77</f>
        <v>14.287000000000001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27/11/2020</v>
      </c>
      <c r="C33" s="100">
        <f>Dat_01!B78</f>
        <v>15.375</v>
      </c>
      <c r="D33" s="100">
        <f>Dat_01!C78</f>
        <v>12.42</v>
      </c>
      <c r="E33" s="100">
        <f>Dat_01!D78</f>
        <v>9.4649999999999999</v>
      </c>
      <c r="F33" s="100">
        <f>Dat_01!H78</f>
        <v>6.5949473683999997</v>
      </c>
      <c r="G33" s="100">
        <f>Dat_01!G78</f>
        <v>14.334157894700001</v>
      </c>
      <c r="H33" s="100">
        <f>Dat_01!E78</f>
        <v>14.026999999999999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28/11/2020</v>
      </c>
      <c r="C34" s="100">
        <f>Dat_01!B79</f>
        <v>15.340999999999999</v>
      </c>
      <c r="D34" s="100">
        <f>Dat_01!C79</f>
        <v>11.791</v>
      </c>
      <c r="E34" s="100">
        <f>Dat_01!D79</f>
        <v>8.24</v>
      </c>
      <c r="F34" s="100">
        <f>Dat_01!H79</f>
        <v>5.9867894737</v>
      </c>
      <c r="G34" s="100">
        <f>Dat_01!G79</f>
        <v>14.364210526300001</v>
      </c>
      <c r="H34" s="100">
        <f>Dat_01!E79</f>
        <v>13.526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29/11/2020</v>
      </c>
      <c r="C35" s="100">
        <f>Dat_01!B80</f>
        <v>16.521000000000001</v>
      </c>
      <c r="D35" s="100">
        <f>Dat_01!C80</f>
        <v>12.31</v>
      </c>
      <c r="E35" s="100">
        <f>Dat_01!D80</f>
        <v>8.1</v>
      </c>
      <c r="F35" s="100">
        <f>Dat_01!H80</f>
        <v>6.2583157895000001</v>
      </c>
      <c r="G35" s="100">
        <f>Dat_01!G80</f>
        <v>13.7927368421</v>
      </c>
      <c r="H35" s="100">
        <f>Dat_01!E80</f>
        <v>14.119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30/11/2020</v>
      </c>
      <c r="C36" s="100">
        <f>Dat_01!B81</f>
        <v>16.478999999999999</v>
      </c>
      <c r="D36" s="100">
        <f>Dat_01!C81</f>
        <v>11.946</v>
      </c>
      <c r="E36" s="100">
        <f>Dat_01!D81</f>
        <v>7.4139999999999997</v>
      </c>
      <c r="F36" s="100">
        <f>Dat_01!H81</f>
        <v>5.8927894736999997</v>
      </c>
      <c r="G36" s="100">
        <f>Dat_01!G81</f>
        <v>13.987052631599999</v>
      </c>
      <c r="H36" s="100">
        <f>Dat_01!E81</f>
        <v>13.180999999999999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/>
      <c r="C37" s="100"/>
      <c r="D37" s="100"/>
      <c r="E37" s="100"/>
      <c r="F37" s="100"/>
      <c r="G37" s="100"/>
      <c r="H37" s="100"/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18.086766666666669</v>
      </c>
      <c r="D38" s="102">
        <f>AVERAGE(D7:D37)</f>
        <v>13.801800000000002</v>
      </c>
      <c r="E38" s="102">
        <f t="shared" ref="E38:F38" si="0">AVERAGE(E7:E37)</f>
        <v>9.5169000000000015</v>
      </c>
      <c r="F38" s="102">
        <f t="shared" si="0"/>
        <v>8.0863877192999993</v>
      </c>
      <c r="G38" s="102">
        <f>AVERAGE(G7:G37)</f>
        <v>16.289954385970002</v>
      </c>
      <c r="H38" s="102">
        <f>AVERAGE(H7:H37)</f>
        <v>12.215766666666667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20726.895805251999</v>
      </c>
    </row>
    <row r="50" spans="1:3" ht="11.25" customHeight="1">
      <c r="A50" s="104" t="s">
        <v>105</v>
      </c>
      <c r="B50" s="99">
        <v>42855</v>
      </c>
      <c r="C50" s="105">
        <f>Dat_01!B102</f>
        <v>19514.052023056</v>
      </c>
    </row>
    <row r="51" spans="1:3" ht="11.25" customHeight="1">
      <c r="A51" s="104" t="s">
        <v>98</v>
      </c>
      <c r="B51" s="99">
        <v>42886</v>
      </c>
      <c r="C51" s="105">
        <f>Dat_01!B103</f>
        <v>19899.136009188001</v>
      </c>
    </row>
    <row r="52" spans="1:3" ht="11.25" customHeight="1">
      <c r="A52" s="104" t="s">
        <v>105</v>
      </c>
      <c r="B52" s="99">
        <v>42916</v>
      </c>
      <c r="C52" s="105">
        <f>Dat_01!B104</f>
        <v>19970.835457706002</v>
      </c>
    </row>
    <row r="53" spans="1:3" ht="11.25" customHeight="1">
      <c r="A53" s="104" t="s">
        <v>97</v>
      </c>
      <c r="B53" s="99">
        <v>42947</v>
      </c>
      <c r="C53" s="105">
        <f>Dat_01!B105</f>
        <v>22701.204090208001</v>
      </c>
    </row>
    <row r="54" spans="1:3" ht="11.25" customHeight="1">
      <c r="A54" s="104" t="s">
        <v>97</v>
      </c>
      <c r="B54" s="99">
        <v>42978</v>
      </c>
      <c r="C54" s="105">
        <f>Dat_01!B106</f>
        <v>21177.253561983998</v>
      </c>
    </row>
    <row r="55" spans="1:3" ht="11.25" customHeight="1">
      <c r="A55" s="104" t="s">
        <v>98</v>
      </c>
      <c r="B55" s="99">
        <v>43008</v>
      </c>
      <c r="C55" s="105">
        <f>Dat_01!B107</f>
        <v>19936.18443252</v>
      </c>
    </row>
    <row r="56" spans="1:3" ht="11.25" customHeight="1">
      <c r="A56" s="104" t="s">
        <v>99</v>
      </c>
      <c r="B56" s="99">
        <v>43039</v>
      </c>
      <c r="C56" s="105">
        <f>Dat_01!B108</f>
        <v>20155.46354927</v>
      </c>
    </row>
    <row r="57" spans="1:3" ht="11.25" customHeight="1">
      <c r="A57" s="104" t="s">
        <v>100</v>
      </c>
      <c r="B57" s="99">
        <v>43069</v>
      </c>
      <c r="C57" s="105">
        <f>Dat_01!B109</f>
        <v>20817.226544469999</v>
      </c>
    </row>
    <row r="58" spans="1:3" ht="11.25" customHeight="1">
      <c r="A58" s="104" t="s">
        <v>101</v>
      </c>
      <c r="B58" s="99">
        <v>43100</v>
      </c>
      <c r="C58" s="105">
        <f>Dat_01!B110</f>
        <v>20907.164036049999</v>
      </c>
    </row>
    <row r="59" spans="1:3" ht="11.25" customHeight="1">
      <c r="A59" s="104" t="s">
        <v>102</v>
      </c>
      <c r="B59" s="99">
        <v>43131</v>
      </c>
      <c r="C59" s="105">
        <f>Dat_01!B111</f>
        <v>22575.133778981999</v>
      </c>
    </row>
    <row r="60" spans="1:3" ht="11.25" customHeight="1">
      <c r="A60" s="104" t="s">
        <v>103</v>
      </c>
      <c r="B60" s="99">
        <v>43159</v>
      </c>
      <c r="C60" s="105">
        <f>Dat_01!B112</f>
        <v>19836.657160851999</v>
      </c>
    </row>
    <row r="61" spans="1:3" ht="11.25" customHeight="1">
      <c r="A61" s="104" t="s">
        <v>104</v>
      </c>
      <c r="B61" s="99">
        <v>43190</v>
      </c>
      <c r="C61" s="105">
        <f>Dat_01!B113</f>
        <v>19804.184770357999</v>
      </c>
    </row>
    <row r="62" spans="1:3" ht="11.25" customHeight="1">
      <c r="A62" s="104" t="s">
        <v>105</v>
      </c>
      <c r="B62" s="99">
        <v>43220</v>
      </c>
      <c r="C62" s="105">
        <f>Dat_01!B114</f>
        <v>16157.263178384001</v>
      </c>
    </row>
    <row r="63" spans="1:3" ht="11.25" customHeight="1">
      <c r="A63" s="104" t="s">
        <v>98</v>
      </c>
      <c r="B63" s="99">
        <v>43251</v>
      </c>
      <c r="C63" s="105">
        <f>Dat_01!B115</f>
        <v>17360.075010903001</v>
      </c>
    </row>
    <row r="64" spans="1:3" ht="11.25" customHeight="1">
      <c r="A64" s="104" t="s">
        <v>105</v>
      </c>
      <c r="B64" s="99">
        <v>43281</v>
      </c>
      <c r="C64" s="105">
        <f>Dat_01!B116</f>
        <v>18353.266600046001</v>
      </c>
    </row>
    <row r="65" spans="1:4" ht="11.25" customHeight="1">
      <c r="A65" s="104" t="s">
        <v>97</v>
      </c>
      <c r="B65" s="99">
        <v>43312</v>
      </c>
      <c r="C65" s="105">
        <f>Dat_01!B117</f>
        <v>21941.099715193999</v>
      </c>
    </row>
    <row r="66" spans="1:4" ht="11.25" customHeight="1">
      <c r="A66" s="104" t="s">
        <v>97</v>
      </c>
      <c r="B66" s="106">
        <v>43343</v>
      </c>
      <c r="C66" s="107">
        <f>Dat_01!B118</f>
        <v>20669.843294644001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01/11/2020</v>
      </c>
      <c r="C70" s="105">
        <f>Dat_01!B129</f>
        <v>26728</v>
      </c>
      <c r="D70" s="105">
        <f>Dat_01!D129</f>
        <v>544.51660000000004</v>
      </c>
    </row>
    <row r="71" spans="1:4" ht="11.25" customHeight="1">
      <c r="A71" s="93">
        <v>2</v>
      </c>
      <c r="B71" s="99" t="str">
        <f>Dat_01!A130</f>
        <v>02/11/2020</v>
      </c>
      <c r="C71" s="105">
        <f>Dat_01!B130</f>
        <v>30243.8</v>
      </c>
      <c r="D71" s="105">
        <f>Dat_01!D130</f>
        <v>614.71450000000004</v>
      </c>
    </row>
    <row r="72" spans="1:4" ht="11.25" customHeight="1">
      <c r="A72" s="93">
        <v>3</v>
      </c>
      <c r="B72" s="99" t="str">
        <f>Dat_01!A131</f>
        <v>03/11/2020</v>
      </c>
      <c r="C72" s="105">
        <f>Dat_01!B131</f>
        <v>32377.9</v>
      </c>
      <c r="D72" s="105">
        <f>Dat_01!D131</f>
        <v>666.2799</v>
      </c>
    </row>
    <row r="73" spans="1:4" ht="11.25" customHeight="1">
      <c r="A73" s="93">
        <v>4</v>
      </c>
      <c r="B73" s="99" t="str">
        <f>Dat_01!A132</f>
        <v>04/11/2020</v>
      </c>
      <c r="C73" s="105">
        <f>Dat_01!B132</f>
        <v>33889.800000000003</v>
      </c>
      <c r="D73" s="105">
        <f>Dat_01!D132</f>
        <v>694.00630000000001</v>
      </c>
    </row>
    <row r="74" spans="1:4" ht="11.25" customHeight="1">
      <c r="A74" s="93">
        <v>5</v>
      </c>
      <c r="B74" s="99" t="str">
        <f>Dat_01!A133</f>
        <v>05/11/2020</v>
      </c>
      <c r="C74" s="105">
        <f>Dat_01!B133</f>
        <v>33042.800000000003</v>
      </c>
      <c r="D74" s="105">
        <f>Dat_01!D133</f>
        <v>693.72360000000003</v>
      </c>
    </row>
    <row r="75" spans="1:4" ht="11.25" customHeight="1">
      <c r="A75" s="93">
        <v>6</v>
      </c>
      <c r="B75" s="99" t="str">
        <f>Dat_01!A134</f>
        <v>06/11/2020</v>
      </c>
      <c r="C75" s="105">
        <f>Dat_01!B134</f>
        <v>31986.7</v>
      </c>
      <c r="D75" s="105">
        <f>Dat_01!D134</f>
        <v>673.07799999999997</v>
      </c>
    </row>
    <row r="76" spans="1:4" ht="11.25" customHeight="1">
      <c r="A76" s="93">
        <v>7</v>
      </c>
      <c r="B76" s="99" t="str">
        <f>Dat_01!A135</f>
        <v>07/11/2020</v>
      </c>
      <c r="C76" s="105">
        <f>Dat_01!B135</f>
        <v>28430</v>
      </c>
      <c r="D76" s="105">
        <f>Dat_01!D135</f>
        <v>601.95680000000004</v>
      </c>
    </row>
    <row r="77" spans="1:4" ht="11.25" customHeight="1">
      <c r="A77" s="93">
        <v>8</v>
      </c>
      <c r="B77" s="99" t="str">
        <f>Dat_01!A136</f>
        <v>08/11/2020</v>
      </c>
      <c r="C77" s="105">
        <f>Dat_01!B136</f>
        <v>27384.9</v>
      </c>
      <c r="D77" s="105">
        <f>Dat_01!D136</f>
        <v>552.78620000000001</v>
      </c>
    </row>
    <row r="78" spans="1:4" ht="11.25" customHeight="1">
      <c r="A78" s="93">
        <v>9</v>
      </c>
      <c r="B78" s="99" t="str">
        <f>Dat_01!A137</f>
        <v>09/11/2020</v>
      </c>
      <c r="C78" s="105">
        <f>Dat_01!B137</f>
        <v>32214.9</v>
      </c>
      <c r="D78" s="105">
        <f>Dat_01!D137</f>
        <v>656.49260000000004</v>
      </c>
    </row>
    <row r="79" spans="1:4" ht="11.25" customHeight="1">
      <c r="A79" s="93">
        <v>10</v>
      </c>
      <c r="B79" s="99" t="str">
        <f>Dat_01!A138</f>
        <v>10/11/2020</v>
      </c>
      <c r="C79" s="105">
        <f>Dat_01!B138</f>
        <v>32669.5</v>
      </c>
      <c r="D79" s="105">
        <f>Dat_01!D138</f>
        <v>680.82669999999996</v>
      </c>
    </row>
    <row r="80" spans="1:4" ht="11.25" customHeight="1">
      <c r="A80" s="93">
        <v>11</v>
      </c>
      <c r="B80" s="99" t="str">
        <f>Dat_01!A139</f>
        <v>11/11/2020</v>
      </c>
      <c r="C80" s="105">
        <f>Dat_01!B139</f>
        <v>33093.199999999997</v>
      </c>
      <c r="D80" s="105">
        <f>Dat_01!D139</f>
        <v>688.65679999999998</v>
      </c>
    </row>
    <row r="81" spans="1:4" ht="11.25" customHeight="1">
      <c r="A81" s="93">
        <v>12</v>
      </c>
      <c r="B81" s="99" t="str">
        <f>Dat_01!A140</f>
        <v>12/11/2020</v>
      </c>
      <c r="C81" s="105">
        <f>Dat_01!B140</f>
        <v>32925.599999999999</v>
      </c>
      <c r="D81" s="105">
        <f>Dat_01!D140</f>
        <v>687.24189999999999</v>
      </c>
    </row>
    <row r="82" spans="1:4" ht="11.25" customHeight="1">
      <c r="A82" s="93">
        <v>13</v>
      </c>
      <c r="B82" s="99" t="str">
        <f>Dat_01!A141</f>
        <v>13/11/2020</v>
      </c>
      <c r="C82" s="105">
        <f>Dat_01!B141</f>
        <v>32172.6</v>
      </c>
      <c r="D82" s="105">
        <f>Dat_01!D141</f>
        <v>681.32039999999995</v>
      </c>
    </row>
    <row r="83" spans="1:4" ht="11.25" customHeight="1">
      <c r="A83" s="93">
        <v>14</v>
      </c>
      <c r="B83" s="99" t="str">
        <f>Dat_01!A142</f>
        <v>14/11/2020</v>
      </c>
      <c r="C83" s="105">
        <f>Dat_01!B142</f>
        <v>28899.8</v>
      </c>
      <c r="D83" s="105">
        <f>Dat_01!D142</f>
        <v>610.43079999999998</v>
      </c>
    </row>
    <row r="84" spans="1:4" ht="11.25" customHeight="1">
      <c r="A84" s="93">
        <v>15</v>
      </c>
      <c r="B84" s="99" t="str">
        <f>Dat_01!A143</f>
        <v>15/11/2020</v>
      </c>
      <c r="C84" s="105">
        <f>Dat_01!B143</f>
        <v>27448.3</v>
      </c>
      <c r="D84" s="105">
        <f>Dat_01!D143</f>
        <v>554.06780000000003</v>
      </c>
    </row>
    <row r="85" spans="1:4" ht="11.25" customHeight="1">
      <c r="A85" s="93">
        <v>16</v>
      </c>
      <c r="B85" s="99" t="str">
        <f>Dat_01!A144</f>
        <v>16/11/2020</v>
      </c>
      <c r="C85" s="105">
        <f>Dat_01!B144</f>
        <v>32361.7</v>
      </c>
      <c r="D85" s="105">
        <f>Dat_01!D144</f>
        <v>660.36680000000001</v>
      </c>
    </row>
    <row r="86" spans="1:4" ht="11.25" customHeight="1">
      <c r="A86" s="93">
        <v>17</v>
      </c>
      <c r="B86" s="99" t="str">
        <f>Dat_01!A145</f>
        <v>17/11/2020</v>
      </c>
      <c r="C86" s="105">
        <f>Dat_01!B145</f>
        <v>32881.699999999997</v>
      </c>
      <c r="D86" s="105">
        <f>Dat_01!D145</f>
        <v>680.26800000000003</v>
      </c>
    </row>
    <row r="87" spans="1:4" ht="11.25" customHeight="1">
      <c r="A87" s="93">
        <v>18</v>
      </c>
      <c r="B87" s="99" t="str">
        <f>Dat_01!A146</f>
        <v>18/11/2020</v>
      </c>
      <c r="C87" s="105">
        <f>Dat_01!B146</f>
        <v>32587.5</v>
      </c>
      <c r="D87" s="105">
        <f>Dat_01!D146</f>
        <v>687.17899999999997</v>
      </c>
    </row>
    <row r="88" spans="1:4" ht="11.25" customHeight="1">
      <c r="A88" s="93">
        <v>19</v>
      </c>
      <c r="B88" s="99" t="str">
        <f>Dat_01!A147</f>
        <v>19/11/2020</v>
      </c>
      <c r="C88" s="105">
        <f>Dat_01!B147</f>
        <v>32276.6</v>
      </c>
      <c r="D88" s="105">
        <f>Dat_01!D147</f>
        <v>680.96</v>
      </c>
    </row>
    <row r="89" spans="1:4" ht="11.25" customHeight="1">
      <c r="A89" s="93">
        <v>20</v>
      </c>
      <c r="B89" s="99" t="str">
        <f>Dat_01!A148</f>
        <v>20/11/2020</v>
      </c>
      <c r="C89" s="105">
        <f>Dat_01!B148</f>
        <v>31881.8</v>
      </c>
      <c r="D89" s="105">
        <f>Dat_01!D148</f>
        <v>676.12530000000004</v>
      </c>
    </row>
    <row r="90" spans="1:4" ht="11.25" customHeight="1">
      <c r="A90" s="93">
        <v>21</v>
      </c>
      <c r="B90" s="99" t="str">
        <f>Dat_01!A149</f>
        <v>21/11/2020</v>
      </c>
      <c r="C90" s="105">
        <f>Dat_01!B149</f>
        <v>29248</v>
      </c>
      <c r="D90" s="105">
        <f>Dat_01!D149</f>
        <v>613.5181</v>
      </c>
    </row>
    <row r="91" spans="1:4" ht="11.25" customHeight="1">
      <c r="A91" s="93">
        <v>22</v>
      </c>
      <c r="B91" s="99" t="str">
        <f>Dat_01!A150</f>
        <v>22/11/2020</v>
      </c>
      <c r="C91" s="105">
        <f>Dat_01!B150</f>
        <v>28966.3</v>
      </c>
      <c r="D91" s="105">
        <f>Dat_01!D150</f>
        <v>578.05150000000003</v>
      </c>
    </row>
    <row r="92" spans="1:4" ht="11.25" customHeight="1">
      <c r="A92" s="93">
        <v>23</v>
      </c>
      <c r="B92" s="99" t="str">
        <f>Dat_01!A151</f>
        <v>23/11/2020</v>
      </c>
      <c r="C92" s="105">
        <f>Dat_01!B151</f>
        <v>34348.699999999997</v>
      </c>
      <c r="D92" s="105">
        <f>Dat_01!D151</f>
        <v>696.19100000000003</v>
      </c>
    </row>
    <row r="93" spans="1:4" ht="11.25" customHeight="1">
      <c r="A93" s="93">
        <v>24</v>
      </c>
      <c r="B93" s="99" t="str">
        <f>Dat_01!A152</f>
        <v>24/11/2020</v>
      </c>
      <c r="C93" s="105">
        <f>Dat_01!B152</f>
        <v>34977</v>
      </c>
      <c r="D93" s="105">
        <f>Dat_01!D152</f>
        <v>724.08159999999998</v>
      </c>
    </row>
    <row r="94" spans="1:4" ht="11.25" customHeight="1">
      <c r="A94" s="93">
        <v>25</v>
      </c>
      <c r="B94" s="99" t="str">
        <f>Dat_01!A153</f>
        <v>25/11/2020</v>
      </c>
      <c r="C94" s="105">
        <f>Dat_01!B153</f>
        <v>35379.4</v>
      </c>
      <c r="D94" s="105">
        <f>Dat_01!D153</f>
        <v>732.85249999999996</v>
      </c>
    </row>
    <row r="95" spans="1:4" ht="11.25" customHeight="1">
      <c r="A95" s="93">
        <v>26</v>
      </c>
      <c r="B95" s="99" t="str">
        <f>Dat_01!A154</f>
        <v>26/11/2020</v>
      </c>
      <c r="C95" s="105">
        <f>Dat_01!B154</f>
        <v>34980.1</v>
      </c>
      <c r="D95" s="105">
        <f>Dat_01!D154</f>
        <v>729.78390000000002</v>
      </c>
    </row>
    <row r="96" spans="1:4" ht="11.25" customHeight="1">
      <c r="A96" s="93">
        <v>27</v>
      </c>
      <c r="B96" s="99" t="str">
        <f>Dat_01!A155</f>
        <v>27/11/2020</v>
      </c>
      <c r="C96" s="105">
        <f>Dat_01!B155</f>
        <v>34846.300000000003</v>
      </c>
      <c r="D96" s="105">
        <f>Dat_01!D155</f>
        <v>722.51919999999996</v>
      </c>
    </row>
    <row r="97" spans="1:9" ht="11.25" customHeight="1">
      <c r="A97" s="93">
        <v>28</v>
      </c>
      <c r="B97" s="99" t="str">
        <f>Dat_01!A156</f>
        <v>28/11/2020</v>
      </c>
      <c r="C97" s="105">
        <f>Dat_01!B156</f>
        <v>30424.1</v>
      </c>
      <c r="D97" s="105">
        <f>Dat_01!D156</f>
        <v>643.81190000000004</v>
      </c>
    </row>
    <row r="98" spans="1:9" ht="11.25" customHeight="1">
      <c r="A98" s="93">
        <v>29</v>
      </c>
      <c r="B98" s="99" t="str">
        <f>Dat_01!A157</f>
        <v>29/11/2020</v>
      </c>
      <c r="C98" s="105">
        <f>Dat_01!B157</f>
        <v>30135.5</v>
      </c>
      <c r="D98" s="105">
        <f>Dat_01!D157</f>
        <v>602.13959999999997</v>
      </c>
    </row>
    <row r="99" spans="1:9" ht="11.25" customHeight="1">
      <c r="A99" s="93">
        <v>30</v>
      </c>
      <c r="B99" s="99" t="str">
        <f>Dat_01!A158</f>
        <v>30/11/2020</v>
      </c>
      <c r="C99" s="105">
        <f>Dat_01!B158</f>
        <v>34759.800000000003</v>
      </c>
      <c r="D99" s="105">
        <f>Dat_01!D158</f>
        <v>710.31280000000004</v>
      </c>
    </row>
    <row r="100" spans="1:9" ht="11.25" customHeight="1">
      <c r="A100" s="93">
        <v>31</v>
      </c>
      <c r="B100" s="99">
        <f>Dat_01!A159</f>
        <v>0</v>
      </c>
      <c r="C100" s="105">
        <f>Dat_01!B159</f>
        <v>0</v>
      </c>
      <c r="D100" s="105">
        <f>Dat_01!D159</f>
        <v>0</v>
      </c>
    </row>
    <row r="101" spans="1:9" ht="11.25" customHeight="1">
      <c r="A101" s="93"/>
      <c r="B101" s="101" t="s">
        <v>107</v>
      </c>
      <c r="C101" s="108">
        <f>MAX(C70:C100)</f>
        <v>35379.4</v>
      </c>
      <c r="D101" s="108">
        <f>MAX(D70:D100)</f>
        <v>732.85249999999996</v>
      </c>
      <c r="E101" s="130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38972</v>
      </c>
      <c r="D108" s="111">
        <f>Dat_01!B174</f>
        <v>40423</v>
      </c>
      <c r="E108" s="111"/>
      <c r="F108" s="112" t="str">
        <f>Dat_01!D186</f>
        <v>30 julio (13:54 h)</v>
      </c>
      <c r="G108" s="112" t="str">
        <f>Dat_01!E186</f>
        <v>20 enero (20:22 h)</v>
      </c>
    </row>
    <row r="109" spans="1:9" ht="11.25" customHeight="1">
      <c r="B109" s="113" t="str">
        <f>Dat_01!A187</f>
        <v>nov-20</v>
      </c>
      <c r="C109" s="114">
        <f>Dat_01!B166</f>
        <v>35645</v>
      </c>
      <c r="D109" s="114"/>
      <c r="E109" s="114"/>
      <c r="F109" s="115" t="str">
        <f>Dat_01!D187</f>
        <v/>
      </c>
      <c r="G109" s="115"/>
      <c r="H109" s="129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N</v>
      </c>
      <c r="B113" s="99" t="str">
        <f>Dat_01!A33</f>
        <v>Noviembre 2019</v>
      </c>
      <c r="C113" s="100">
        <f>Dat_01!C33*100</f>
        <v>-0.40899999999999997</v>
      </c>
      <c r="D113" s="100">
        <f>Dat_01!D33*100</f>
        <v>-4.4000000000000004E-2</v>
      </c>
      <c r="E113" s="100">
        <f>Dat_01!E33*100</f>
        <v>0.92700000000000005</v>
      </c>
      <c r="F113" s="100">
        <f>Dat_01!F33*100</f>
        <v>-1.2919999999999998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D</v>
      </c>
      <c r="B114" s="99" t="str">
        <f>Dat_01!A34</f>
        <v>Diciembre 2019</v>
      </c>
      <c r="C114" s="100">
        <f>Dat_01!C34*100</f>
        <v>-1.262</v>
      </c>
      <c r="D114" s="100">
        <f>Dat_01!D34*100</f>
        <v>-0.24</v>
      </c>
      <c r="E114" s="100">
        <f>Dat_01!E34*100</f>
        <v>0.36</v>
      </c>
      <c r="F114" s="100">
        <f>Dat_01!F34*100</f>
        <v>-1.3820000000000001</v>
      </c>
    </row>
    <row r="115" spans="1:6" ht="11.25" customHeight="1">
      <c r="A115" s="104" t="str">
        <f t="shared" si="1"/>
        <v>E</v>
      </c>
      <c r="B115" s="99" t="str">
        <f>Dat_01!A35</f>
        <v>Enero 2020</v>
      </c>
      <c r="C115" s="100">
        <f>Dat_01!C35*100</f>
        <v>-3.097</v>
      </c>
      <c r="D115" s="100">
        <f>Dat_01!D35*100</f>
        <v>-1.163</v>
      </c>
      <c r="E115" s="100">
        <f>Dat_01!E35*100</f>
        <v>-0.129</v>
      </c>
      <c r="F115" s="100">
        <f>Dat_01!F35*100</f>
        <v>-1.8049999999999999</v>
      </c>
    </row>
    <row r="116" spans="1:6" ht="11.25" customHeight="1">
      <c r="A116" s="104" t="str">
        <f t="shared" si="1"/>
        <v>F</v>
      </c>
      <c r="B116" s="99" t="str">
        <f>Dat_01!A36</f>
        <v>Febrero 2020</v>
      </c>
      <c r="C116" s="100">
        <f>Dat_01!C36*100</f>
        <v>-1.5779999999999998</v>
      </c>
      <c r="D116" s="100">
        <f>Dat_01!D36*100</f>
        <v>-0.16800000000000001</v>
      </c>
      <c r="E116" s="100">
        <f>Dat_01!E36*100</f>
        <v>-1.429</v>
      </c>
      <c r="F116" s="100">
        <f>Dat_01!F36*100</f>
        <v>1.9E-2</v>
      </c>
    </row>
    <row r="117" spans="1:6" ht="11.25" customHeight="1">
      <c r="A117" s="104" t="str">
        <f t="shared" si="1"/>
        <v>M</v>
      </c>
      <c r="B117" s="99" t="str">
        <f>Dat_01!A37</f>
        <v>Marzo 2020</v>
      </c>
      <c r="C117" s="100">
        <f>Dat_01!C37*100</f>
        <v>-4.452</v>
      </c>
      <c r="D117" s="100">
        <f>Dat_01!D37*100</f>
        <v>0.377</v>
      </c>
      <c r="E117" s="100">
        <f>Dat_01!E37*100</f>
        <v>1.329</v>
      </c>
      <c r="F117" s="100">
        <f>Dat_01!F37*100</f>
        <v>-6.1580000000000004</v>
      </c>
    </row>
    <row r="118" spans="1:6" ht="11.25" customHeight="1">
      <c r="A118" s="104" t="str">
        <f t="shared" si="1"/>
        <v>A</v>
      </c>
      <c r="B118" s="99" t="str">
        <f>Dat_01!A38</f>
        <v>Abril 2020</v>
      </c>
      <c r="C118" s="100">
        <f>Dat_01!C38*100</f>
        <v>-17.202000000000002</v>
      </c>
      <c r="D118" s="100">
        <f>Dat_01!D38*100</f>
        <v>-1E-3</v>
      </c>
      <c r="E118" s="100">
        <f>Dat_01!E38*100</f>
        <v>-0.46699999999999997</v>
      </c>
      <c r="F118" s="100">
        <f>Dat_01!F38*100</f>
        <v>-16.733999999999998</v>
      </c>
    </row>
    <row r="119" spans="1:6" ht="11.25" customHeight="1">
      <c r="A119" s="104" t="str">
        <f t="shared" si="1"/>
        <v>M</v>
      </c>
      <c r="B119" s="99" t="str">
        <f>Dat_01!A39</f>
        <v>Mayo 2020</v>
      </c>
      <c r="C119" s="100">
        <f>Dat_01!C39*100</f>
        <v>-12.76</v>
      </c>
      <c r="D119" s="100">
        <f>Dat_01!D39*100</f>
        <v>-1.097</v>
      </c>
      <c r="E119" s="100">
        <f>Dat_01!E39*100</f>
        <v>1.478</v>
      </c>
      <c r="F119" s="100">
        <f>Dat_01!F39*100</f>
        <v>-13.141</v>
      </c>
    </row>
    <row r="120" spans="1:6" ht="11.25" customHeight="1">
      <c r="A120" s="104" t="str">
        <f t="shared" si="1"/>
        <v>J</v>
      </c>
      <c r="B120" s="99" t="str">
        <f>Dat_01!A40</f>
        <v>Junio 2020</v>
      </c>
      <c r="C120" s="100">
        <f>Dat_01!C40*100</f>
        <v>-8.1</v>
      </c>
      <c r="D120" s="100">
        <f>Dat_01!D40*100</f>
        <v>0.70000000000000007</v>
      </c>
      <c r="E120" s="100">
        <f>Dat_01!E40*100</f>
        <v>-0.52600000000000002</v>
      </c>
      <c r="F120" s="100">
        <f>Dat_01!F40*100</f>
        <v>-8.2739999999999991</v>
      </c>
    </row>
    <row r="121" spans="1:6" ht="11.25" customHeight="1">
      <c r="A121" s="104" t="str">
        <f t="shared" si="1"/>
        <v>J</v>
      </c>
      <c r="B121" s="99" t="str">
        <f>Dat_01!A41</f>
        <v>Julio 2020</v>
      </c>
      <c r="C121" s="100">
        <f>Dat_01!C41*100</f>
        <v>-3.3480000000000003</v>
      </c>
      <c r="D121" s="100">
        <f>Dat_01!D41*100</f>
        <v>0.247</v>
      </c>
      <c r="E121" s="100">
        <f>Dat_01!E41*100</f>
        <v>0.755</v>
      </c>
      <c r="F121" s="100">
        <f>Dat_01!F41*100</f>
        <v>-4.3499999999999996</v>
      </c>
    </row>
    <row r="122" spans="1:6" ht="11.25" customHeight="1">
      <c r="A122" s="104" t="str">
        <f t="shared" si="1"/>
        <v>A</v>
      </c>
      <c r="B122" s="99" t="str">
        <f>Dat_01!A42</f>
        <v>Agosto 2020</v>
      </c>
      <c r="C122" s="100">
        <f>Dat_01!C42*100</f>
        <v>-2.3959999999999999</v>
      </c>
      <c r="D122" s="100">
        <f>Dat_01!D42*100</f>
        <v>6.5000000000000002E-2</v>
      </c>
      <c r="E122" s="100">
        <f>Dat_01!E42*100</f>
        <v>0.80499999999999994</v>
      </c>
      <c r="F122" s="100">
        <f>Dat_01!F42*100</f>
        <v>-3.266</v>
      </c>
    </row>
    <row r="123" spans="1:6" ht="11.25" customHeight="1">
      <c r="A123" s="104" t="str">
        <f t="shared" si="1"/>
        <v>S</v>
      </c>
      <c r="B123" s="99" t="str">
        <f>Dat_01!A43</f>
        <v>Septiembre 2020</v>
      </c>
      <c r="C123" s="100">
        <f>Dat_01!C43*100</f>
        <v>-2.8879999999999999</v>
      </c>
      <c r="D123" s="100">
        <f>Dat_01!D43*100</f>
        <v>0.82699999999999996</v>
      </c>
      <c r="E123" s="100">
        <f>Dat_01!E43*100</f>
        <v>0.45900000000000002</v>
      </c>
      <c r="F123" s="100">
        <f>Dat_01!F43*100</f>
        <v>-4.1739999999999995</v>
      </c>
    </row>
    <row r="124" spans="1:6" ht="11.25" customHeight="1">
      <c r="A124" s="104" t="str">
        <f t="shared" si="1"/>
        <v>O</v>
      </c>
      <c r="B124" s="99" t="str">
        <f>Dat_01!A44</f>
        <v>Octubre 2020</v>
      </c>
      <c r="C124" s="100">
        <f>Dat_01!C44*100</f>
        <v>-2.8240000000000003</v>
      </c>
      <c r="D124" s="100">
        <f>Dat_01!D44*100</f>
        <v>-1.038</v>
      </c>
      <c r="E124" s="100">
        <f>Dat_01!E44*100</f>
        <v>-1.075</v>
      </c>
      <c r="F124" s="100">
        <f>Dat_01!F44*100</f>
        <v>-0.71099999999999997</v>
      </c>
    </row>
    <row r="125" spans="1:6" ht="11.25" customHeight="1">
      <c r="A125" s="104" t="str">
        <f t="shared" si="1"/>
        <v>N</v>
      </c>
      <c r="B125" s="106" t="str">
        <f>Dat_01!A45</f>
        <v>Noviembre 2020</v>
      </c>
      <c r="C125" s="100">
        <f>Dat_01!C45*100</f>
        <v>-5.1829999999999998</v>
      </c>
      <c r="D125" s="100">
        <f>Dat_01!D45*100</f>
        <v>0.13</v>
      </c>
      <c r="E125" s="117">
        <f>Dat_01!E45*100</f>
        <v>-2.4609999999999999</v>
      </c>
      <c r="F125" s="117">
        <f>Dat_01!F45*100</f>
        <v>-2.8519999999999999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25" workbookViewId="0">
      <selection activeCell="D160" sqref="D160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166</v>
      </c>
      <c r="B2" s="53" t="s">
        <v>167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noviembre</v>
      </c>
    </row>
    <row r="4" spans="1:10">
      <c r="A4" s="51" t="s">
        <v>53</v>
      </c>
      <c r="B4" s="138" t="s">
        <v>166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2481467.6</v>
      </c>
      <c r="C8" s="86">
        <v>2663036.6553000002</v>
      </c>
      <c r="D8" s="66">
        <v>-6.8181207699999996E-2</v>
      </c>
      <c r="E8" s="86">
        <v>27422869.937601998</v>
      </c>
      <c r="F8" s="86">
        <v>20076596.019735999</v>
      </c>
      <c r="G8" s="66">
        <v>0.3659123245</v>
      </c>
      <c r="H8" s="86">
        <v>32061779.664377999</v>
      </c>
      <c r="I8" s="86">
        <v>22563024.85238</v>
      </c>
      <c r="J8" s="66">
        <v>0.4209876501</v>
      </c>
    </row>
    <row r="9" spans="1:10">
      <c r="A9" s="53" t="s">
        <v>33</v>
      </c>
      <c r="B9" s="86">
        <v>198047.9</v>
      </c>
      <c r="C9" s="86">
        <v>172106.35217</v>
      </c>
      <c r="D9" s="66">
        <v>0.15072975229999999</v>
      </c>
      <c r="E9" s="86">
        <v>2419225.669698</v>
      </c>
      <c r="F9" s="86">
        <v>1323562.3580680001</v>
      </c>
      <c r="G9" s="66">
        <v>0.82781389549999995</v>
      </c>
      <c r="H9" s="86">
        <v>2741168.367972</v>
      </c>
      <c r="I9" s="86">
        <v>1456040.9216440001</v>
      </c>
      <c r="J9" s="66">
        <v>0.88261767040000005</v>
      </c>
    </row>
    <row r="10" spans="1:10">
      <c r="A10" s="53" t="s">
        <v>34</v>
      </c>
      <c r="B10" s="86">
        <v>4654252.5</v>
      </c>
      <c r="C10" s="86">
        <v>3427526.2949999999</v>
      </c>
      <c r="D10" s="66">
        <v>0.35790424329999998</v>
      </c>
      <c r="E10" s="86">
        <v>50500526.200999998</v>
      </c>
      <c r="F10" s="86">
        <v>51474336.561999999</v>
      </c>
      <c r="G10" s="66">
        <v>-1.8918366400000001E-2</v>
      </c>
      <c r="H10" s="86">
        <v>54850416.413999997</v>
      </c>
      <c r="I10" s="86">
        <v>55761097.237000003</v>
      </c>
      <c r="J10" s="66">
        <v>-1.6331831099999999E-2</v>
      </c>
    </row>
    <row r="11" spans="1:10">
      <c r="A11" s="53" t="s">
        <v>35</v>
      </c>
      <c r="B11" s="86">
        <v>340170.9</v>
      </c>
      <c r="C11" s="86">
        <v>548134.11600000004</v>
      </c>
      <c r="D11" s="66">
        <v>-0.37940206589999997</v>
      </c>
      <c r="E11" s="86">
        <v>4582015.8619999997</v>
      </c>
      <c r="F11" s="86">
        <v>10296581.594000001</v>
      </c>
      <c r="G11" s="66">
        <v>-0.55499640149999996</v>
      </c>
      <c r="H11" s="86">
        <v>4956131.9709999999</v>
      </c>
      <c r="I11" s="86">
        <v>13141791.976</v>
      </c>
      <c r="J11" s="66">
        <v>-0.62287243780000001</v>
      </c>
    </row>
    <row r="12" spans="1:10">
      <c r="A12" s="53" t="s">
        <v>36</v>
      </c>
      <c r="B12" s="86">
        <v>0</v>
      </c>
      <c r="C12" s="86">
        <v>0</v>
      </c>
      <c r="D12" s="66">
        <v>0</v>
      </c>
      <c r="E12" s="86">
        <v>0</v>
      </c>
      <c r="F12" s="86">
        <v>-1E-3</v>
      </c>
      <c r="G12" s="66">
        <v>-1</v>
      </c>
      <c r="H12" s="86">
        <v>0</v>
      </c>
      <c r="I12" s="86">
        <v>-1E-3</v>
      </c>
      <c r="J12" s="66">
        <v>-1</v>
      </c>
    </row>
    <row r="13" spans="1:10">
      <c r="A13" s="53" t="s">
        <v>37</v>
      </c>
      <c r="B13" s="86">
        <v>3232452.6</v>
      </c>
      <c r="C13" s="86">
        <v>3860487.071</v>
      </c>
      <c r="D13" s="66">
        <v>-0.1626827028</v>
      </c>
      <c r="E13" s="86">
        <v>35804240.467</v>
      </c>
      <c r="F13" s="86">
        <v>48387732.362000003</v>
      </c>
      <c r="G13" s="66">
        <v>-0.26005541650000003</v>
      </c>
      <c r="H13" s="86">
        <v>38559763.723999999</v>
      </c>
      <c r="I13" s="86">
        <v>51284423.280000001</v>
      </c>
      <c r="J13" s="66">
        <v>-0.24811938480000001</v>
      </c>
    </row>
    <row r="14" spans="1:10">
      <c r="A14" s="53" t="s">
        <v>38</v>
      </c>
      <c r="B14" s="86">
        <v>4149580.4</v>
      </c>
      <c r="C14" s="86">
        <v>7333003.949</v>
      </c>
      <c r="D14" s="66">
        <v>-0.43412271029999999</v>
      </c>
      <c r="E14" s="86">
        <v>46307083.272</v>
      </c>
      <c r="F14" s="86">
        <v>47692627.979000002</v>
      </c>
      <c r="G14" s="66">
        <v>-2.90515488E-2</v>
      </c>
      <c r="H14" s="86">
        <v>51715309.796999998</v>
      </c>
      <c r="I14" s="86">
        <v>52011661.351000004</v>
      </c>
      <c r="J14" s="66">
        <v>-5.6977905999999997E-3</v>
      </c>
    </row>
    <row r="15" spans="1:10">
      <c r="A15" s="53" t="s">
        <v>39</v>
      </c>
      <c r="B15" s="86">
        <v>789422.063631</v>
      </c>
      <c r="C15" s="86">
        <v>501069.63</v>
      </c>
      <c r="D15" s="66">
        <v>0.57547377919999998</v>
      </c>
      <c r="E15" s="86">
        <v>14161893.409631001</v>
      </c>
      <c r="F15" s="86">
        <v>8357126.0539999995</v>
      </c>
      <c r="G15" s="66">
        <v>0.69458894339999999</v>
      </c>
      <c r="H15" s="86">
        <v>14656740.732631</v>
      </c>
      <c r="I15" s="86">
        <v>8761858.1989999991</v>
      </c>
      <c r="J15" s="66">
        <v>0.67278908189999997</v>
      </c>
    </row>
    <row r="16" spans="1:10">
      <c r="A16" s="53" t="s">
        <v>40</v>
      </c>
      <c r="B16" s="86">
        <v>123952.336369</v>
      </c>
      <c r="C16" s="86">
        <v>69970.611999999994</v>
      </c>
      <c r="D16" s="66">
        <v>0.77149138510000004</v>
      </c>
      <c r="E16" s="86">
        <v>4477989.5473689996</v>
      </c>
      <c r="F16" s="86">
        <v>5097452.97</v>
      </c>
      <c r="G16" s="66">
        <v>-0.12152410750000001</v>
      </c>
      <c r="H16" s="86">
        <v>4546967.7223690003</v>
      </c>
      <c r="I16" s="86">
        <v>5207027.8439999996</v>
      </c>
      <c r="J16" s="66">
        <v>-0.12676331709999999</v>
      </c>
    </row>
    <row r="17" spans="1:14">
      <c r="A17" s="53" t="s">
        <v>41</v>
      </c>
      <c r="B17" s="86">
        <v>406759.9</v>
      </c>
      <c r="C17" s="86">
        <v>308170.36200000002</v>
      </c>
      <c r="D17" s="66">
        <v>0.31991894789999997</v>
      </c>
      <c r="E17" s="86">
        <v>4055717.6129999999</v>
      </c>
      <c r="F17" s="86">
        <v>3306832.5389999999</v>
      </c>
      <c r="G17" s="66">
        <v>0.22646598070000001</v>
      </c>
      <c r="H17" s="86">
        <v>4355687.3609999996</v>
      </c>
      <c r="I17" s="86">
        <v>3606248.2409999999</v>
      </c>
      <c r="J17" s="66">
        <v>0.2078168417</v>
      </c>
    </row>
    <row r="18" spans="1:14">
      <c r="A18" s="53" t="s">
        <v>42</v>
      </c>
      <c r="B18" s="86">
        <v>2400618.5</v>
      </c>
      <c r="C18" s="86">
        <v>2467951.003</v>
      </c>
      <c r="D18" s="66">
        <v>-2.7282755200000001E-2</v>
      </c>
      <c r="E18" s="86">
        <v>24734116.370000001</v>
      </c>
      <c r="F18" s="86">
        <v>27238366.743000001</v>
      </c>
      <c r="G18" s="66">
        <v>-9.1938345500000004E-2</v>
      </c>
      <c r="H18" s="86">
        <v>27076461.206</v>
      </c>
      <c r="I18" s="86">
        <v>29768308.065000001</v>
      </c>
      <c r="J18" s="66">
        <v>-9.0426599100000005E-2</v>
      </c>
    </row>
    <row r="19" spans="1:14">
      <c r="A19" s="53" t="s">
        <v>44</v>
      </c>
      <c r="B19" s="86">
        <v>67192.899999999994</v>
      </c>
      <c r="C19" s="86">
        <v>60149.876499999998</v>
      </c>
      <c r="D19" s="66">
        <v>0.11709123790000001</v>
      </c>
      <c r="E19" s="86">
        <v>539077.13600000006</v>
      </c>
      <c r="F19" s="86">
        <v>673615.96149999998</v>
      </c>
      <c r="G19" s="66">
        <v>-0.19972630280000001</v>
      </c>
      <c r="H19" s="86">
        <v>604414.66500000004</v>
      </c>
      <c r="I19" s="86">
        <v>743528.80949999997</v>
      </c>
      <c r="J19" s="66">
        <v>-0.18709987119999999</v>
      </c>
    </row>
    <row r="20" spans="1:14">
      <c r="A20" s="53" t="s">
        <v>43</v>
      </c>
      <c r="B20" s="86">
        <v>178094</v>
      </c>
      <c r="C20" s="86">
        <v>144583.38250000001</v>
      </c>
      <c r="D20" s="66">
        <v>0.23177364449999999</v>
      </c>
      <c r="E20" s="86">
        <v>1712824.797</v>
      </c>
      <c r="F20" s="86">
        <v>1910610.5774999999</v>
      </c>
      <c r="G20" s="66">
        <v>-0.1035196721</v>
      </c>
      <c r="H20" s="86">
        <v>1873817.267</v>
      </c>
      <c r="I20" s="86">
        <v>2101371.3925000001</v>
      </c>
      <c r="J20" s="66">
        <v>-0.1082883903</v>
      </c>
    </row>
    <row r="21" spans="1:14">
      <c r="A21" s="67" t="s">
        <v>80</v>
      </c>
      <c r="B21" s="87">
        <v>19022011.600000001</v>
      </c>
      <c r="C21" s="87">
        <v>21556189.304469999</v>
      </c>
      <c r="D21" s="68">
        <v>-0.11756148869999999</v>
      </c>
      <c r="E21" s="87">
        <v>216717580.2823</v>
      </c>
      <c r="F21" s="87">
        <v>225835441.718804</v>
      </c>
      <c r="G21" s="68">
        <v>-4.0373917299999999E-2</v>
      </c>
      <c r="H21" s="87">
        <v>237998658.89234999</v>
      </c>
      <c r="I21" s="87">
        <v>246406382.168024</v>
      </c>
      <c r="J21" s="68">
        <v>-3.4121369800000002E-2</v>
      </c>
    </row>
    <row r="22" spans="1:14">
      <c r="A22" s="53" t="s">
        <v>81</v>
      </c>
      <c r="B22" s="86">
        <v>-293668.8</v>
      </c>
      <c r="C22" s="86">
        <v>-350171.47100000002</v>
      </c>
      <c r="D22" s="66">
        <v>-0.16135715119999999</v>
      </c>
      <c r="E22" s="86">
        <v>-4142016.8831250002</v>
      </c>
      <c r="F22" s="86">
        <v>-2324203.065246</v>
      </c>
      <c r="G22" s="66">
        <v>0.78212349219999999</v>
      </c>
      <c r="H22" s="86">
        <v>-4845124.4411249999</v>
      </c>
      <c r="I22" s="86">
        <v>-2547277.6040540002</v>
      </c>
      <c r="J22" s="66">
        <v>0.90207947239999997</v>
      </c>
    </row>
    <row r="23" spans="1:14">
      <c r="A23" s="53" t="s">
        <v>45</v>
      </c>
      <c r="B23" s="86">
        <v>-96525</v>
      </c>
      <c r="C23" s="86">
        <v>-91396.834000000003</v>
      </c>
      <c r="D23" s="66">
        <v>5.6108792599999999E-2</v>
      </c>
      <c r="E23" s="86">
        <v>-1288473.3060000001</v>
      </c>
      <c r="F23" s="86">
        <v>-1575226.2439999999</v>
      </c>
      <c r="G23" s="66">
        <v>-0.18203920809999999</v>
      </c>
      <c r="H23" s="86">
        <v>-1408087.584</v>
      </c>
      <c r="I23" s="86">
        <v>-1687801.6850000001</v>
      </c>
      <c r="J23" s="66">
        <v>-0.16572687629999999</v>
      </c>
    </row>
    <row r="24" spans="1:14">
      <c r="A24" s="53" t="s">
        <v>82</v>
      </c>
      <c r="B24" s="86">
        <v>1106442.3</v>
      </c>
      <c r="C24" s="86">
        <v>-297394.45500000002</v>
      </c>
      <c r="D24" s="66">
        <v>-4.7204536984000001</v>
      </c>
      <c r="E24" s="86">
        <v>4095410.946</v>
      </c>
      <c r="F24" s="86">
        <v>6413517.7869999995</v>
      </c>
      <c r="G24" s="66">
        <v>-0.36144077520000001</v>
      </c>
      <c r="H24" s="86">
        <v>4544218.2079999996</v>
      </c>
      <c r="I24" s="86">
        <v>7352703.7850000001</v>
      </c>
      <c r="J24" s="66">
        <v>-0.38196637030000002</v>
      </c>
    </row>
    <row r="25" spans="1:14">
      <c r="A25" s="67" t="s">
        <v>83</v>
      </c>
      <c r="B25" s="87">
        <v>19738260.100000001</v>
      </c>
      <c r="C25" s="87">
        <v>20817226.544470001</v>
      </c>
      <c r="D25" s="68">
        <v>-5.1830460799999999E-2</v>
      </c>
      <c r="E25" s="87">
        <v>215382501.039175</v>
      </c>
      <c r="F25" s="87">
        <v>228349530.196558</v>
      </c>
      <c r="G25" s="68">
        <v>-5.6785880599999998E-2</v>
      </c>
      <c r="H25" s="87">
        <v>236289665.075225</v>
      </c>
      <c r="I25" s="87">
        <v>249524006.66396999</v>
      </c>
      <c r="J25" s="68">
        <v>-5.3038349999999998E-2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2"/>
      <c r="B31" s="122" t="s">
        <v>55</v>
      </c>
      <c r="C31" s="132" t="s">
        <v>120</v>
      </c>
      <c r="D31" s="132" t="s">
        <v>121</v>
      </c>
      <c r="E31" s="132" t="s">
        <v>122</v>
      </c>
      <c r="F31" s="132" t="s">
        <v>123</v>
      </c>
      <c r="G31" s="132" t="s">
        <v>124</v>
      </c>
      <c r="H31" s="132" t="s">
        <v>125</v>
      </c>
      <c r="I31" s="132" t="s">
        <v>126</v>
      </c>
      <c r="J31" s="132" t="s">
        <v>127</v>
      </c>
      <c r="K31" s="132" t="s">
        <v>128</v>
      </c>
      <c r="L31" s="132" t="s">
        <v>129</v>
      </c>
      <c r="M31" s="132" t="s">
        <v>130</v>
      </c>
      <c r="N31" s="132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140</v>
      </c>
      <c r="B33" s="124" t="s">
        <v>141</v>
      </c>
      <c r="C33" s="128">
        <v>-4.0899999999999999E-3</v>
      </c>
      <c r="D33" s="128">
        <v>-4.4000000000000002E-4</v>
      </c>
      <c r="E33" s="128">
        <v>9.2700000000000005E-3</v>
      </c>
      <c r="F33" s="128">
        <v>-1.2919999999999999E-2</v>
      </c>
      <c r="G33" s="128">
        <v>-1.7389999999999999E-2</v>
      </c>
      <c r="H33" s="128">
        <v>8.3700000000000007E-3</v>
      </c>
      <c r="I33" s="128">
        <v>2.1700000000000001E-3</v>
      </c>
      <c r="J33" s="128">
        <v>-2.793E-2</v>
      </c>
      <c r="K33" s="128">
        <v>-1.9720000000000001E-2</v>
      </c>
      <c r="L33" s="128">
        <v>7.9600000000000001E-3</v>
      </c>
      <c r="M33" s="128">
        <v>6.4000000000000005E-4</v>
      </c>
      <c r="N33" s="128">
        <v>-2.8320000000000001E-2</v>
      </c>
      <c r="O33" s="65" t="str">
        <f t="shared" ref="O33:O45" si="0">MID(UPPER(TEXT(A33,"mmm")),1,1)</f>
        <v>N</v>
      </c>
    </row>
    <row r="34" spans="1:15">
      <c r="A34" s="124" t="s">
        <v>142</v>
      </c>
      <c r="B34" s="124" t="s">
        <v>143</v>
      </c>
      <c r="C34" s="128">
        <v>-1.2619999999999999E-2</v>
      </c>
      <c r="D34" s="128">
        <v>-2.3999999999999998E-3</v>
      </c>
      <c r="E34" s="128">
        <v>3.5999999999999999E-3</v>
      </c>
      <c r="F34" s="128">
        <v>-1.3820000000000001E-2</v>
      </c>
      <c r="G34" s="128">
        <v>-1.7000000000000001E-2</v>
      </c>
      <c r="H34" s="128">
        <v>7.43E-3</v>
      </c>
      <c r="I34" s="128">
        <v>2.2899999999999999E-3</v>
      </c>
      <c r="J34" s="128">
        <v>-2.6720000000000001E-2</v>
      </c>
      <c r="K34" s="128">
        <v>-1.7000000000000001E-2</v>
      </c>
      <c r="L34" s="128">
        <v>7.43E-3</v>
      </c>
      <c r="M34" s="128">
        <v>2.2899999999999999E-3</v>
      </c>
      <c r="N34" s="128">
        <v>-2.6720000000000001E-2</v>
      </c>
      <c r="O34" s="65" t="str">
        <f t="shared" si="0"/>
        <v>D</v>
      </c>
    </row>
    <row r="35" spans="1:15">
      <c r="A35" s="124" t="s">
        <v>144</v>
      </c>
      <c r="B35" s="124" t="s">
        <v>145</v>
      </c>
      <c r="C35" s="128">
        <v>-3.0970000000000001E-2</v>
      </c>
      <c r="D35" s="128">
        <v>-1.163E-2</v>
      </c>
      <c r="E35" s="128">
        <v>-1.2899999999999999E-3</v>
      </c>
      <c r="F35" s="128">
        <v>-1.805E-2</v>
      </c>
      <c r="G35" s="128">
        <v>-3.0970000000000001E-2</v>
      </c>
      <c r="H35" s="128">
        <v>-1.163E-2</v>
      </c>
      <c r="I35" s="128">
        <v>-1.2899999999999999E-3</v>
      </c>
      <c r="J35" s="128">
        <v>-1.805E-2</v>
      </c>
      <c r="K35" s="128">
        <v>-2.2540000000000001E-2</v>
      </c>
      <c r="L35" s="128">
        <v>6.2500000000000003E-3</v>
      </c>
      <c r="M35" s="128">
        <v>4.6999999999999999E-4</v>
      </c>
      <c r="N35" s="128">
        <v>-2.9260000000000001E-2</v>
      </c>
      <c r="O35" s="65" t="str">
        <f t="shared" si="0"/>
        <v>E</v>
      </c>
    </row>
    <row r="36" spans="1:15">
      <c r="A36" s="124" t="s">
        <v>147</v>
      </c>
      <c r="B36" s="124" t="s">
        <v>148</v>
      </c>
      <c r="C36" s="128">
        <v>-1.5779999999999999E-2</v>
      </c>
      <c r="D36" s="128">
        <v>-1.6800000000000001E-3</v>
      </c>
      <c r="E36" s="128">
        <v>-1.4290000000000001E-2</v>
      </c>
      <c r="F36" s="128">
        <v>1.9000000000000001E-4</v>
      </c>
      <c r="G36" s="128">
        <v>-2.392E-2</v>
      </c>
      <c r="H36" s="128">
        <v>-7.0000000000000001E-3</v>
      </c>
      <c r="I36" s="128">
        <v>-7.5700000000000003E-3</v>
      </c>
      <c r="J36" s="128">
        <v>-9.3500000000000007E-3</v>
      </c>
      <c r="K36" s="128">
        <v>-1.9470000000000001E-2</v>
      </c>
      <c r="L36" s="128">
        <v>6.0499999999999998E-3</v>
      </c>
      <c r="M36" s="128">
        <v>2.2399999999999998E-3</v>
      </c>
      <c r="N36" s="128">
        <v>-2.776E-2</v>
      </c>
      <c r="O36" s="65" t="str">
        <f t="shared" si="0"/>
        <v>F</v>
      </c>
    </row>
    <row r="37" spans="1:15">
      <c r="A37" s="124" t="s">
        <v>149</v>
      </c>
      <c r="B37" s="124" t="s">
        <v>150</v>
      </c>
      <c r="C37" s="128">
        <v>-4.4519999999999997E-2</v>
      </c>
      <c r="D37" s="128">
        <v>3.7699999999999999E-3</v>
      </c>
      <c r="E37" s="128">
        <v>1.329E-2</v>
      </c>
      <c r="F37" s="128">
        <v>-6.1580000000000003E-2</v>
      </c>
      <c r="G37" s="128">
        <v>-3.057E-2</v>
      </c>
      <c r="H37" s="128">
        <v>-3.48E-3</v>
      </c>
      <c r="I37" s="128">
        <v>-4.2999999999999999E-4</v>
      </c>
      <c r="J37" s="128">
        <v>-2.666E-2</v>
      </c>
      <c r="K37" s="128">
        <v>-1.789E-2</v>
      </c>
      <c r="L37" s="128">
        <v>5.2399999999999999E-3</v>
      </c>
      <c r="M37" s="128">
        <v>6.0099999999999997E-3</v>
      </c>
      <c r="N37" s="128">
        <v>-2.9139999999999999E-2</v>
      </c>
      <c r="O37" s="65" t="str">
        <f t="shared" si="0"/>
        <v>M</v>
      </c>
    </row>
    <row r="38" spans="1:15">
      <c r="A38" s="124" t="s">
        <v>151</v>
      </c>
      <c r="B38" s="124" t="s">
        <v>152</v>
      </c>
      <c r="C38" s="128">
        <v>-0.17202000000000001</v>
      </c>
      <c r="D38" s="128">
        <v>-1.0000000000000001E-5</v>
      </c>
      <c r="E38" s="128">
        <v>-4.6699999999999997E-3</v>
      </c>
      <c r="F38" s="128">
        <v>-0.16733999999999999</v>
      </c>
      <c r="G38" s="128">
        <v>-6.3549999999999995E-2</v>
      </c>
      <c r="H38" s="128">
        <v>-2.0799999999999998E-3</v>
      </c>
      <c r="I38" s="128">
        <v>-8.0000000000000004E-4</v>
      </c>
      <c r="J38" s="128">
        <v>-6.0670000000000002E-2</v>
      </c>
      <c r="K38" s="128">
        <v>-2.963E-2</v>
      </c>
      <c r="L38" s="128">
        <v>6.0600000000000003E-3</v>
      </c>
      <c r="M38" s="128">
        <v>5.9699999999999996E-3</v>
      </c>
      <c r="N38" s="128">
        <v>-4.1660000000000003E-2</v>
      </c>
      <c r="O38" s="65" t="str">
        <f t="shared" si="0"/>
        <v>A</v>
      </c>
    </row>
    <row r="39" spans="1:15">
      <c r="A39" s="124" t="s">
        <v>153</v>
      </c>
      <c r="B39" s="124" t="s">
        <v>154</v>
      </c>
      <c r="C39" s="128">
        <v>-0.12759999999999999</v>
      </c>
      <c r="D39" s="128">
        <v>-1.0970000000000001E-2</v>
      </c>
      <c r="E39" s="128">
        <v>1.478E-2</v>
      </c>
      <c r="F39" s="128">
        <v>-0.13141</v>
      </c>
      <c r="G39" s="128">
        <v>-7.5859999999999997E-2</v>
      </c>
      <c r="H39" s="128">
        <v>-3.8E-3</v>
      </c>
      <c r="I39" s="128">
        <v>2.4499999999999999E-3</v>
      </c>
      <c r="J39" s="128">
        <v>-7.4510000000000007E-2</v>
      </c>
      <c r="K39" s="128">
        <v>-3.9030000000000002E-2</v>
      </c>
      <c r="L39" s="128">
        <v>4.5700000000000003E-3</v>
      </c>
      <c r="M39" s="128">
        <v>6.6699999999999997E-3</v>
      </c>
      <c r="N39" s="128">
        <v>-5.0270000000000002E-2</v>
      </c>
      <c r="O39" s="65" t="str">
        <f t="shared" si="0"/>
        <v>M</v>
      </c>
    </row>
    <row r="40" spans="1:15">
      <c r="A40" s="124" t="s">
        <v>155</v>
      </c>
      <c r="B40" s="124" t="s">
        <v>156</v>
      </c>
      <c r="C40" s="128">
        <v>-8.1000000000000003E-2</v>
      </c>
      <c r="D40" s="128">
        <v>7.0000000000000001E-3</v>
      </c>
      <c r="E40" s="128">
        <v>-5.2599999999999999E-3</v>
      </c>
      <c r="F40" s="128">
        <v>-8.2739999999999994E-2</v>
      </c>
      <c r="G40" s="128">
        <v>-7.6689999999999994E-2</v>
      </c>
      <c r="H40" s="128">
        <v>-2.0300000000000001E-3</v>
      </c>
      <c r="I40" s="128">
        <v>1.2099999999999999E-3</v>
      </c>
      <c r="J40" s="128">
        <v>-7.5870000000000007E-2</v>
      </c>
      <c r="K40" s="128">
        <v>-4.4069999999999998E-2</v>
      </c>
      <c r="L40" s="128">
        <v>5.79E-3</v>
      </c>
      <c r="M40" s="128">
        <v>4.9800000000000001E-3</v>
      </c>
      <c r="N40" s="128">
        <v>-5.484E-2</v>
      </c>
      <c r="O40" s="65" t="str">
        <f t="shared" si="0"/>
        <v>J</v>
      </c>
    </row>
    <row r="41" spans="1:15">
      <c r="A41" s="124" t="s">
        <v>157</v>
      </c>
      <c r="B41" s="124" t="s">
        <v>158</v>
      </c>
      <c r="C41" s="128">
        <v>-3.3480000000000003E-2</v>
      </c>
      <c r="D41" s="128">
        <v>2.47E-3</v>
      </c>
      <c r="E41" s="128">
        <v>7.5500000000000003E-3</v>
      </c>
      <c r="F41" s="128">
        <v>-4.3499999999999997E-2</v>
      </c>
      <c r="G41" s="128">
        <v>-6.9980000000000001E-2</v>
      </c>
      <c r="H41" s="128">
        <v>-1.2899999999999999E-3</v>
      </c>
      <c r="I41" s="128">
        <v>2.4499999999999999E-3</v>
      </c>
      <c r="J41" s="128">
        <v>-7.1139999999999995E-2</v>
      </c>
      <c r="K41" s="128">
        <v>-4.9079999999999999E-2</v>
      </c>
      <c r="L41" s="128">
        <v>3.98E-3</v>
      </c>
      <c r="M41" s="128">
        <v>3.0300000000000001E-3</v>
      </c>
      <c r="N41" s="128">
        <v>-5.6090000000000001E-2</v>
      </c>
      <c r="O41" s="65" t="str">
        <f t="shared" si="0"/>
        <v>J</v>
      </c>
    </row>
    <row r="42" spans="1:15">
      <c r="A42" s="124" t="s">
        <v>159</v>
      </c>
      <c r="B42" s="124" t="s">
        <v>161</v>
      </c>
      <c r="C42" s="128">
        <v>-2.3959999999999999E-2</v>
      </c>
      <c r="D42" s="128">
        <v>6.4999999999999997E-4</v>
      </c>
      <c r="E42" s="128">
        <v>8.0499999999999999E-3</v>
      </c>
      <c r="F42" s="128">
        <v>-3.2660000000000002E-2</v>
      </c>
      <c r="G42" s="128">
        <v>-6.4159999999999995E-2</v>
      </c>
      <c r="H42" s="128">
        <v>-1.16E-3</v>
      </c>
      <c r="I42" s="128">
        <v>3.3300000000000001E-3</v>
      </c>
      <c r="J42" s="128">
        <v>-6.633E-2</v>
      </c>
      <c r="K42" s="128">
        <v>-4.8039999999999999E-2</v>
      </c>
      <c r="L42" s="128">
        <v>1.06E-3</v>
      </c>
      <c r="M42" s="128">
        <v>2.8600000000000001E-3</v>
      </c>
      <c r="N42" s="128">
        <v>-5.1959999999999999E-2</v>
      </c>
      <c r="O42" s="65" t="str">
        <f t="shared" si="0"/>
        <v>A</v>
      </c>
    </row>
    <row r="43" spans="1:15">
      <c r="A43" s="124" t="s">
        <v>162</v>
      </c>
      <c r="B43" s="124" t="s">
        <v>163</v>
      </c>
      <c r="C43" s="128">
        <v>-2.8879999999999999E-2</v>
      </c>
      <c r="D43" s="128">
        <v>8.2699999999999996E-3</v>
      </c>
      <c r="E43" s="128">
        <v>4.5900000000000003E-3</v>
      </c>
      <c r="F43" s="128">
        <v>-4.1739999999999999E-2</v>
      </c>
      <c r="G43" s="128">
        <v>-6.0409999999999998E-2</v>
      </c>
      <c r="H43" s="128">
        <v>-1.4999999999999999E-4</v>
      </c>
      <c r="I43" s="128">
        <v>3.4499999999999999E-3</v>
      </c>
      <c r="J43" s="128">
        <v>-6.3710000000000003E-2</v>
      </c>
      <c r="K43" s="128">
        <v>-4.727E-2</v>
      </c>
      <c r="L43" s="128">
        <v>5.0000000000000001E-4</v>
      </c>
      <c r="M43" s="128">
        <v>3.64E-3</v>
      </c>
      <c r="N43" s="128">
        <v>-5.1409999999999997E-2</v>
      </c>
      <c r="O43" s="65" t="str">
        <f t="shared" si="0"/>
        <v>S</v>
      </c>
    </row>
    <row r="44" spans="1:15">
      <c r="A44" s="124" t="s">
        <v>164</v>
      </c>
      <c r="B44" s="124" t="s">
        <v>165</v>
      </c>
      <c r="C44" s="128">
        <v>-2.8240000000000001E-2</v>
      </c>
      <c r="D44" s="128">
        <v>-1.038E-2</v>
      </c>
      <c r="E44" s="128">
        <v>-1.0749999999999999E-2</v>
      </c>
      <c r="F44" s="128">
        <v>-7.11E-3</v>
      </c>
      <c r="G44" s="128">
        <v>-5.7279999999999998E-2</v>
      </c>
      <c r="H44" s="128">
        <v>-1.07E-3</v>
      </c>
      <c r="I44" s="128">
        <v>1.9599999999999999E-3</v>
      </c>
      <c r="J44" s="128">
        <v>-5.8169999999999999E-2</v>
      </c>
      <c r="K44" s="128">
        <v>-4.904E-2</v>
      </c>
      <c r="L44" s="128">
        <v>-1.24E-3</v>
      </c>
      <c r="M44" s="128">
        <v>2.6900000000000001E-3</v>
      </c>
      <c r="N44" s="128">
        <v>-5.049E-2</v>
      </c>
      <c r="O44" s="65" t="str">
        <f t="shared" si="0"/>
        <v>O</v>
      </c>
    </row>
    <row r="45" spans="1:15">
      <c r="A45" s="124" t="s">
        <v>166</v>
      </c>
      <c r="B45" s="124" t="s">
        <v>167</v>
      </c>
      <c r="C45" s="128">
        <v>-5.1830000000000001E-2</v>
      </c>
      <c r="D45" s="128">
        <v>1.2999999999999999E-3</v>
      </c>
      <c r="E45" s="128">
        <v>-2.461E-2</v>
      </c>
      <c r="F45" s="128">
        <v>-2.852E-2</v>
      </c>
      <c r="G45" s="128">
        <v>-5.679E-2</v>
      </c>
      <c r="H45" s="128">
        <v>-8.5999999999999998E-4</v>
      </c>
      <c r="I45" s="128">
        <v>-4.6999999999999999E-4</v>
      </c>
      <c r="J45" s="128">
        <v>-5.5460000000000002E-2</v>
      </c>
      <c r="K45" s="128">
        <v>-5.3039999999999997E-2</v>
      </c>
      <c r="L45" s="128">
        <v>-1.1299999999999999E-3</v>
      </c>
      <c r="M45" s="128">
        <v>-1.1E-4</v>
      </c>
      <c r="N45" s="128">
        <v>-5.1799999999999999E-2</v>
      </c>
      <c r="O45" s="65" t="str">
        <f t="shared" si="0"/>
        <v>N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171</v>
      </c>
      <c r="B52" s="54">
        <v>22.507999999999999</v>
      </c>
      <c r="C52" s="54">
        <v>17.085999999999999</v>
      </c>
      <c r="D52" s="54">
        <v>11.664</v>
      </c>
      <c r="E52" s="54">
        <v>18.968</v>
      </c>
      <c r="F52" s="55">
        <v>1</v>
      </c>
      <c r="G52" s="54">
        <v>19.2628947368</v>
      </c>
      <c r="H52" s="54">
        <v>10.5721578947</v>
      </c>
      <c r="I52" s="127"/>
    </row>
    <row r="53" spans="1:9">
      <c r="A53" s="53" t="s">
        <v>172</v>
      </c>
      <c r="B53" s="54">
        <v>21.885999999999999</v>
      </c>
      <c r="C53" s="54">
        <v>16.66</v>
      </c>
      <c r="D53" s="54">
        <v>11.435</v>
      </c>
      <c r="E53" s="54">
        <v>18.486999999999998</v>
      </c>
      <c r="F53" s="55">
        <v>2</v>
      </c>
      <c r="G53" s="54">
        <v>19.0336315789</v>
      </c>
      <c r="H53" s="54">
        <v>10.727052631599999</v>
      </c>
      <c r="I53" s="127"/>
    </row>
    <row r="54" spans="1:9">
      <c r="A54" s="53" t="s">
        <v>173</v>
      </c>
      <c r="B54" s="54">
        <v>17.879000000000001</v>
      </c>
      <c r="C54" s="54">
        <v>14.225</v>
      </c>
      <c r="D54" s="54">
        <v>10.571999999999999</v>
      </c>
      <c r="E54" s="54">
        <v>16.815999999999999</v>
      </c>
      <c r="F54" s="55">
        <v>3</v>
      </c>
      <c r="G54" s="54">
        <v>18.491105263200001</v>
      </c>
      <c r="H54" s="54">
        <v>10.534105263200001</v>
      </c>
      <c r="I54" s="127"/>
    </row>
    <row r="55" spans="1:9">
      <c r="A55" s="53" t="s">
        <v>174</v>
      </c>
      <c r="B55" s="54">
        <v>15.009</v>
      </c>
      <c r="C55" s="54">
        <v>12.345000000000001</v>
      </c>
      <c r="D55" s="54">
        <v>9.68</v>
      </c>
      <c r="E55" s="54">
        <v>16.468</v>
      </c>
      <c r="F55" s="55">
        <v>4</v>
      </c>
      <c r="G55" s="54">
        <v>17.946578947399999</v>
      </c>
      <c r="H55" s="54">
        <v>10.178526315799999</v>
      </c>
      <c r="I55" s="127"/>
    </row>
    <row r="56" spans="1:9">
      <c r="A56" s="53" t="s">
        <v>175</v>
      </c>
      <c r="B56" s="54">
        <v>16.974</v>
      </c>
      <c r="C56" s="54">
        <v>13.612</v>
      </c>
      <c r="D56" s="54">
        <v>10.25</v>
      </c>
      <c r="E56" s="54">
        <v>13.728999999999999</v>
      </c>
      <c r="F56" s="55">
        <v>5</v>
      </c>
      <c r="G56" s="54">
        <v>17.6182105263</v>
      </c>
      <c r="H56" s="54">
        <v>10.0339473684</v>
      </c>
      <c r="I56" s="127"/>
    </row>
    <row r="57" spans="1:9">
      <c r="A57" s="53" t="s">
        <v>176</v>
      </c>
      <c r="B57" s="54">
        <v>20.181000000000001</v>
      </c>
      <c r="C57" s="54">
        <v>16.978000000000002</v>
      </c>
      <c r="D57" s="54">
        <v>13.773999999999999</v>
      </c>
      <c r="E57" s="54">
        <v>13.2</v>
      </c>
      <c r="F57" s="55">
        <v>6</v>
      </c>
      <c r="G57" s="54">
        <v>17.849052631599999</v>
      </c>
      <c r="H57" s="54">
        <v>9.3710526315999996</v>
      </c>
      <c r="I57" s="127"/>
    </row>
    <row r="58" spans="1:9">
      <c r="A58" s="53" t="s">
        <v>177</v>
      </c>
      <c r="B58" s="54">
        <v>19.109000000000002</v>
      </c>
      <c r="C58" s="54">
        <v>15.653</v>
      </c>
      <c r="D58" s="54">
        <v>12.196999999999999</v>
      </c>
      <c r="E58" s="54">
        <v>12.093999999999999</v>
      </c>
      <c r="F58" s="55">
        <v>7</v>
      </c>
      <c r="G58" s="54">
        <v>17.407157894699999</v>
      </c>
      <c r="H58" s="54">
        <v>8.7835263157999997</v>
      </c>
      <c r="I58" s="127"/>
    </row>
    <row r="59" spans="1:9">
      <c r="A59" s="53" t="s">
        <v>178</v>
      </c>
      <c r="B59" s="54">
        <v>19.463000000000001</v>
      </c>
      <c r="C59" s="54">
        <v>15.243</v>
      </c>
      <c r="D59" s="54">
        <v>11.023999999999999</v>
      </c>
      <c r="E59" s="54">
        <v>10.539</v>
      </c>
      <c r="F59" s="55">
        <v>8</v>
      </c>
      <c r="G59" s="54">
        <v>16.986315789500001</v>
      </c>
      <c r="H59" s="54">
        <v>8.5265263158</v>
      </c>
      <c r="I59" s="127"/>
    </row>
    <row r="60" spans="1:9">
      <c r="A60" s="53" t="s">
        <v>179</v>
      </c>
      <c r="B60" s="54">
        <v>18.934999999999999</v>
      </c>
      <c r="C60" s="54">
        <v>14.7</v>
      </c>
      <c r="D60" s="54">
        <v>10.465</v>
      </c>
      <c r="E60" s="54">
        <v>11.236000000000001</v>
      </c>
      <c r="F60" s="55">
        <v>9</v>
      </c>
      <c r="G60" s="54">
        <v>16.749315789499999</v>
      </c>
      <c r="H60" s="54">
        <v>8.9082631579000005</v>
      </c>
      <c r="I60" s="127"/>
    </row>
    <row r="61" spans="1:9">
      <c r="A61" s="53" t="s">
        <v>180</v>
      </c>
      <c r="B61" s="54">
        <v>18.588000000000001</v>
      </c>
      <c r="C61" s="54">
        <v>14.061</v>
      </c>
      <c r="D61" s="54">
        <v>9.5340000000000007</v>
      </c>
      <c r="E61" s="54">
        <v>10.343</v>
      </c>
      <c r="F61" s="55">
        <v>10</v>
      </c>
      <c r="G61" s="54">
        <v>16.8791052632</v>
      </c>
      <c r="H61" s="54">
        <v>8.4019473684000001</v>
      </c>
      <c r="I61" s="127"/>
    </row>
    <row r="62" spans="1:9">
      <c r="A62" s="53" t="s">
        <v>181</v>
      </c>
      <c r="B62" s="54">
        <v>18.349</v>
      </c>
      <c r="C62" s="54">
        <v>13.340999999999999</v>
      </c>
      <c r="D62" s="54">
        <v>8.3320000000000007</v>
      </c>
      <c r="E62" s="54">
        <v>10.896000000000001</v>
      </c>
      <c r="F62" s="55">
        <v>11</v>
      </c>
      <c r="G62" s="54">
        <v>17.025315789499999</v>
      </c>
      <c r="H62" s="54">
        <v>8.1001052631999997</v>
      </c>
      <c r="I62" s="127"/>
    </row>
    <row r="63" spans="1:9">
      <c r="A63" s="53" t="s">
        <v>182</v>
      </c>
      <c r="B63" s="54">
        <v>18.596</v>
      </c>
      <c r="C63" s="54">
        <v>14.396000000000001</v>
      </c>
      <c r="D63" s="54">
        <v>10.196999999999999</v>
      </c>
      <c r="E63" s="54">
        <v>11.723000000000001</v>
      </c>
      <c r="F63" s="55">
        <v>12</v>
      </c>
      <c r="G63" s="54">
        <v>17.318000000000001</v>
      </c>
      <c r="H63" s="54">
        <v>8.5990526315999993</v>
      </c>
      <c r="I63" s="127"/>
    </row>
    <row r="64" spans="1:9">
      <c r="A64" s="53" t="s">
        <v>183</v>
      </c>
      <c r="B64" s="54">
        <v>18.919</v>
      </c>
      <c r="C64" s="54">
        <v>14.683999999999999</v>
      </c>
      <c r="D64" s="54">
        <v>10.448</v>
      </c>
      <c r="E64" s="54">
        <v>12.926</v>
      </c>
      <c r="F64" s="55">
        <v>13</v>
      </c>
      <c r="G64" s="54">
        <v>17.252105263200001</v>
      </c>
      <c r="H64" s="54">
        <v>8.8018421053000004</v>
      </c>
      <c r="I64" s="127"/>
    </row>
    <row r="65" spans="1:9">
      <c r="A65" s="53" t="s">
        <v>184</v>
      </c>
      <c r="B65" s="54">
        <v>18.170999999999999</v>
      </c>
      <c r="C65" s="54">
        <v>14.896000000000001</v>
      </c>
      <c r="D65" s="54">
        <v>11.621</v>
      </c>
      <c r="E65" s="54">
        <v>9.5419999999999998</v>
      </c>
      <c r="F65" s="55">
        <v>14</v>
      </c>
      <c r="G65" s="54">
        <v>16.437315789500001</v>
      </c>
      <c r="H65" s="54">
        <v>8.3195263157999992</v>
      </c>
      <c r="I65" s="127"/>
    </row>
    <row r="66" spans="1:9">
      <c r="A66" s="53" t="s">
        <v>185</v>
      </c>
      <c r="B66" s="54">
        <v>20.844000000000001</v>
      </c>
      <c r="C66" s="54">
        <v>16.591999999999999</v>
      </c>
      <c r="D66" s="54">
        <v>12.34</v>
      </c>
      <c r="E66" s="54">
        <v>8.1980000000000004</v>
      </c>
      <c r="F66" s="55">
        <v>15</v>
      </c>
      <c r="G66" s="54">
        <v>15.5303684211</v>
      </c>
      <c r="H66" s="54">
        <v>7.4279473683999999</v>
      </c>
      <c r="I66" s="127"/>
    </row>
    <row r="67" spans="1:9">
      <c r="A67" s="53" t="s">
        <v>186</v>
      </c>
      <c r="B67" s="54">
        <v>19.57</v>
      </c>
      <c r="C67" s="54">
        <v>15.436999999999999</v>
      </c>
      <c r="D67" s="54">
        <v>11.304</v>
      </c>
      <c r="E67" s="54">
        <v>7.9779999999999998</v>
      </c>
      <c r="F67" s="55">
        <v>16</v>
      </c>
      <c r="G67" s="54">
        <v>15.7246315789</v>
      </c>
      <c r="H67" s="54">
        <v>6.9565789473999997</v>
      </c>
      <c r="I67" s="127"/>
    </row>
    <row r="68" spans="1:9">
      <c r="A68" s="53" t="s">
        <v>187</v>
      </c>
      <c r="B68" s="54">
        <v>19.481999999999999</v>
      </c>
      <c r="C68" s="54">
        <v>14.457000000000001</v>
      </c>
      <c r="D68" s="54">
        <v>9.4320000000000004</v>
      </c>
      <c r="E68" s="54">
        <v>9.032</v>
      </c>
      <c r="F68" s="55">
        <v>17</v>
      </c>
      <c r="G68" s="54">
        <v>15.6968421053</v>
      </c>
      <c r="H68" s="54">
        <v>7.0304210526000004</v>
      </c>
      <c r="I68" s="127"/>
    </row>
    <row r="69" spans="1:9">
      <c r="A69" s="53" t="s">
        <v>188</v>
      </c>
      <c r="B69" s="54">
        <v>19.914999999999999</v>
      </c>
      <c r="C69" s="54">
        <v>15.205</v>
      </c>
      <c r="D69" s="54">
        <v>10.494999999999999</v>
      </c>
      <c r="E69" s="54">
        <v>9.5329999999999995</v>
      </c>
      <c r="F69" s="55">
        <v>18</v>
      </c>
      <c r="G69" s="54">
        <v>15.7385263158</v>
      </c>
      <c r="H69" s="54">
        <v>6.6746315788999997</v>
      </c>
      <c r="I69" s="127"/>
    </row>
    <row r="70" spans="1:9">
      <c r="A70" s="53" t="s">
        <v>189</v>
      </c>
      <c r="B70" s="54">
        <v>20.047000000000001</v>
      </c>
      <c r="C70" s="54">
        <v>14.965999999999999</v>
      </c>
      <c r="D70" s="54">
        <v>9.8849999999999998</v>
      </c>
      <c r="E70" s="54">
        <v>8.4260000000000002</v>
      </c>
      <c r="F70" s="55">
        <v>19</v>
      </c>
      <c r="G70" s="54">
        <v>16.042263157899999</v>
      </c>
      <c r="H70" s="54">
        <v>7.0351578947000002</v>
      </c>
      <c r="I70" s="127"/>
    </row>
    <row r="71" spans="1:9">
      <c r="A71" s="53" t="s">
        <v>190</v>
      </c>
      <c r="B71" s="54">
        <v>17.605</v>
      </c>
      <c r="C71" s="54">
        <v>12.868</v>
      </c>
      <c r="D71" s="54">
        <v>8.1300000000000008</v>
      </c>
      <c r="E71" s="54">
        <v>8.6129999999999995</v>
      </c>
      <c r="F71" s="55">
        <v>20</v>
      </c>
      <c r="G71" s="54">
        <v>16.028105263200001</v>
      </c>
      <c r="H71" s="54">
        <v>7.7582631579000001</v>
      </c>
      <c r="I71" s="127"/>
    </row>
    <row r="72" spans="1:9">
      <c r="A72" s="53" t="s">
        <v>191</v>
      </c>
      <c r="B72" s="54">
        <v>16.643000000000001</v>
      </c>
      <c r="C72" s="54">
        <v>11.443</v>
      </c>
      <c r="D72" s="54">
        <v>6.2439999999999998</v>
      </c>
      <c r="E72" s="54">
        <v>10.394</v>
      </c>
      <c r="F72" s="55">
        <v>21</v>
      </c>
      <c r="G72" s="54">
        <v>16.146947368399999</v>
      </c>
      <c r="H72" s="54">
        <v>8.0476842104999999</v>
      </c>
      <c r="I72" s="127"/>
    </row>
    <row r="73" spans="1:9">
      <c r="A73" s="53" t="s">
        <v>192</v>
      </c>
      <c r="B73" s="54">
        <v>16.416</v>
      </c>
      <c r="C73" s="54">
        <v>10.8</v>
      </c>
      <c r="D73" s="54">
        <v>5.1849999999999996</v>
      </c>
      <c r="E73" s="54">
        <v>11.750999999999999</v>
      </c>
      <c r="F73" s="55">
        <v>22</v>
      </c>
      <c r="G73" s="54">
        <v>15.518842105299999</v>
      </c>
      <c r="H73" s="54">
        <v>8.4953684211000002</v>
      </c>
      <c r="I73" s="127"/>
    </row>
    <row r="74" spans="1:9">
      <c r="A74" s="53" t="s">
        <v>193</v>
      </c>
      <c r="B74" s="54">
        <v>16.422000000000001</v>
      </c>
      <c r="C74" s="54">
        <v>10.772</v>
      </c>
      <c r="D74" s="54">
        <v>5.1219999999999999</v>
      </c>
      <c r="E74" s="54">
        <v>11.66</v>
      </c>
      <c r="F74" s="55">
        <v>23</v>
      </c>
      <c r="G74" s="54">
        <v>15.208157894699999</v>
      </c>
      <c r="H74" s="54">
        <v>7.8968421053000002</v>
      </c>
      <c r="I74" s="127"/>
    </row>
    <row r="75" spans="1:9">
      <c r="A75" s="53" t="s">
        <v>194</v>
      </c>
      <c r="B75" s="54">
        <v>15.976000000000001</v>
      </c>
      <c r="C75" s="54">
        <v>10.564</v>
      </c>
      <c r="D75" s="54">
        <v>5.1520000000000001</v>
      </c>
      <c r="E75" s="54">
        <v>11.2</v>
      </c>
      <c r="F75" s="55">
        <v>24</v>
      </c>
      <c r="G75" s="54">
        <v>14.887526315800001</v>
      </c>
      <c r="H75" s="54">
        <v>6.8936315789</v>
      </c>
      <c r="I75" s="127"/>
    </row>
    <row r="76" spans="1:9">
      <c r="A76" s="53" t="s">
        <v>195</v>
      </c>
      <c r="B76" s="54">
        <v>15.635</v>
      </c>
      <c r="C76" s="54">
        <v>11.635</v>
      </c>
      <c r="D76" s="54">
        <v>7.6340000000000003</v>
      </c>
      <c r="E76" s="54">
        <v>13.581</v>
      </c>
      <c r="F76" s="55">
        <v>25</v>
      </c>
      <c r="G76" s="54">
        <v>14.9269473684</v>
      </c>
      <c r="H76" s="54">
        <v>6.9149473684</v>
      </c>
      <c r="I76" s="127"/>
    </row>
    <row r="77" spans="1:9">
      <c r="A77" s="53" t="s">
        <v>196</v>
      </c>
      <c r="B77" s="54">
        <v>15.765000000000001</v>
      </c>
      <c r="C77" s="54">
        <v>12.968</v>
      </c>
      <c r="D77" s="54">
        <v>10.172000000000001</v>
      </c>
      <c r="E77" s="54">
        <v>14.287000000000001</v>
      </c>
      <c r="F77" s="55">
        <v>26</v>
      </c>
      <c r="G77" s="54">
        <v>14.515210526300001</v>
      </c>
      <c r="H77" s="54">
        <v>6.8696842105</v>
      </c>
      <c r="I77" s="127"/>
    </row>
    <row r="78" spans="1:9">
      <c r="A78" s="53" t="s">
        <v>197</v>
      </c>
      <c r="B78" s="54">
        <v>15.375</v>
      </c>
      <c r="C78" s="54">
        <v>12.42</v>
      </c>
      <c r="D78" s="54">
        <v>9.4649999999999999</v>
      </c>
      <c r="E78" s="54">
        <v>14.026999999999999</v>
      </c>
      <c r="F78" s="55">
        <v>27</v>
      </c>
      <c r="G78" s="54">
        <v>14.334157894700001</v>
      </c>
      <c r="H78" s="54">
        <v>6.5949473683999997</v>
      </c>
      <c r="I78" s="127"/>
    </row>
    <row r="79" spans="1:9">
      <c r="A79" s="53" t="s">
        <v>198</v>
      </c>
      <c r="B79" s="54">
        <v>15.340999999999999</v>
      </c>
      <c r="C79" s="54">
        <v>11.791</v>
      </c>
      <c r="D79" s="54">
        <v>8.24</v>
      </c>
      <c r="E79" s="54">
        <v>13.526</v>
      </c>
      <c r="F79" s="55">
        <v>28</v>
      </c>
      <c r="G79" s="54">
        <v>14.364210526300001</v>
      </c>
      <c r="H79" s="54">
        <v>5.9867894737</v>
      </c>
      <c r="I79" s="127"/>
    </row>
    <row r="80" spans="1:9">
      <c r="A80" s="53" t="s">
        <v>199</v>
      </c>
      <c r="B80" s="54">
        <v>16.521000000000001</v>
      </c>
      <c r="C80" s="54">
        <v>12.31</v>
      </c>
      <c r="D80" s="54">
        <v>8.1</v>
      </c>
      <c r="E80" s="54">
        <v>14.119</v>
      </c>
      <c r="F80" s="55">
        <v>29</v>
      </c>
      <c r="G80" s="54">
        <v>13.7927368421</v>
      </c>
      <c r="H80" s="54">
        <v>6.2583157895000001</v>
      </c>
      <c r="I80" s="127"/>
    </row>
    <row r="81" spans="1:9">
      <c r="A81" s="53" t="s">
        <v>167</v>
      </c>
      <c r="B81" s="54">
        <v>16.478999999999999</v>
      </c>
      <c r="C81" s="54">
        <v>11.946</v>
      </c>
      <c r="D81" s="54">
        <v>7.4139999999999997</v>
      </c>
      <c r="E81" s="54">
        <v>13.180999999999999</v>
      </c>
      <c r="F81" s="55">
        <v>30</v>
      </c>
      <c r="G81" s="54">
        <v>13.987052631599999</v>
      </c>
      <c r="H81" s="54">
        <v>5.8927894736999997</v>
      </c>
      <c r="I81" s="127"/>
    </row>
    <row r="82" spans="1:9">
      <c r="A82"/>
      <c r="B82"/>
      <c r="C82"/>
      <c r="D82"/>
      <c r="E82"/>
      <c r="F82"/>
      <c r="G82"/>
      <c r="H82"/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N</v>
      </c>
      <c r="D87" s="80" t="str">
        <f t="shared" ref="D87:D109" si="1">TEXT(EDATE(D88,-1),"mmmm aaaa")</f>
        <v>noviembre 2018</v>
      </c>
      <c r="E87" s="81">
        <f>VLOOKUP(D87,A$87:B$122,2,FALSE)</f>
        <v>20902.808771653999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D</v>
      </c>
      <c r="D88" s="82" t="str">
        <f t="shared" si="1"/>
        <v>diciembre 2018</v>
      </c>
      <c r="E88" s="83">
        <f t="shared" ref="E88:E111" si="3">VLOOKUP(D88,A$87:B$122,2,FALSE)</f>
        <v>21174.476467412002</v>
      </c>
    </row>
    <row r="89" spans="1:9">
      <c r="A89" s="53" t="s">
        <v>76</v>
      </c>
      <c r="B89" s="63">
        <v>22075.624411000001</v>
      </c>
      <c r="C89" s="78" t="str">
        <f t="shared" si="2"/>
        <v>E</v>
      </c>
      <c r="D89" s="82" t="str">
        <f t="shared" si="1"/>
        <v>enero 2019</v>
      </c>
      <c r="E89" s="83">
        <f t="shared" si="3"/>
        <v>23296.649045549999</v>
      </c>
    </row>
    <row r="90" spans="1:9">
      <c r="A90" s="53" t="s">
        <v>75</v>
      </c>
      <c r="B90" s="63">
        <v>19925.867210815999</v>
      </c>
      <c r="C90" s="78" t="str">
        <f t="shared" si="2"/>
        <v>F</v>
      </c>
      <c r="D90" s="82" t="str">
        <f t="shared" si="1"/>
        <v>febrero 2019</v>
      </c>
      <c r="E90" s="83">
        <f t="shared" si="3"/>
        <v>20154.629677354002</v>
      </c>
    </row>
    <row r="91" spans="1:9">
      <c r="A91" s="53" t="s">
        <v>77</v>
      </c>
      <c r="B91" s="63">
        <v>20083.650125371001</v>
      </c>
      <c r="C91" s="78" t="str">
        <f t="shared" si="2"/>
        <v>M</v>
      </c>
      <c r="D91" s="82" t="str">
        <f t="shared" si="1"/>
        <v>marzo 2019</v>
      </c>
      <c r="E91" s="83">
        <f t="shared" si="3"/>
        <v>20726.895805251999</v>
      </c>
    </row>
    <row r="92" spans="1:9">
      <c r="A92" s="53" t="s">
        <v>84</v>
      </c>
      <c r="B92" s="63">
        <v>20336.407753128002</v>
      </c>
      <c r="C92" s="78" t="str">
        <f t="shared" si="2"/>
        <v>A</v>
      </c>
      <c r="D92" s="82" t="str">
        <f t="shared" si="1"/>
        <v>abril 2019</v>
      </c>
      <c r="E92" s="83">
        <f t="shared" si="3"/>
        <v>19514.052023056</v>
      </c>
    </row>
    <row r="93" spans="1:9">
      <c r="A93" s="53" t="s">
        <v>85</v>
      </c>
      <c r="B93" s="63">
        <v>22180.933956064</v>
      </c>
      <c r="C93" s="78" t="str">
        <f t="shared" si="2"/>
        <v>M</v>
      </c>
      <c r="D93" s="82" t="str">
        <f t="shared" si="1"/>
        <v>mayo 2019</v>
      </c>
      <c r="E93" s="83">
        <f t="shared" si="3"/>
        <v>19899.136009188001</v>
      </c>
    </row>
    <row r="94" spans="1:9">
      <c r="A94" s="53" t="s">
        <v>79</v>
      </c>
      <c r="B94" s="63">
        <v>21984.329555839999</v>
      </c>
      <c r="C94" s="78" t="str">
        <f t="shared" si="2"/>
        <v>J</v>
      </c>
      <c r="D94" s="82" t="str">
        <f t="shared" si="1"/>
        <v>junio 2019</v>
      </c>
      <c r="E94" s="83">
        <f t="shared" si="3"/>
        <v>19970.835457706002</v>
      </c>
    </row>
    <row r="95" spans="1:9">
      <c r="A95" s="53" t="s">
        <v>86</v>
      </c>
      <c r="B95" s="63">
        <v>20742.566139269999</v>
      </c>
      <c r="C95" s="78" t="str">
        <f t="shared" si="2"/>
        <v>J</v>
      </c>
      <c r="D95" s="82" t="str">
        <f t="shared" si="1"/>
        <v>julio 2019</v>
      </c>
      <c r="E95" s="83">
        <f t="shared" si="3"/>
        <v>22701.204090208001</v>
      </c>
    </row>
    <row r="96" spans="1:9">
      <c r="A96" s="53" t="s">
        <v>109</v>
      </c>
      <c r="B96" s="63">
        <v>20289.253281038</v>
      </c>
      <c r="C96" s="78" t="str">
        <f t="shared" si="2"/>
        <v>A</v>
      </c>
      <c r="D96" s="82" t="str">
        <f t="shared" si="1"/>
        <v>agosto 2019</v>
      </c>
      <c r="E96" s="83">
        <f t="shared" si="3"/>
        <v>21177.253561983998</v>
      </c>
    </row>
    <row r="97" spans="1:5">
      <c r="A97" s="53" t="s">
        <v>110</v>
      </c>
      <c r="B97" s="63">
        <v>20902.808771653999</v>
      </c>
      <c r="C97" s="78" t="str">
        <f t="shared" si="2"/>
        <v>S</v>
      </c>
      <c r="D97" s="82" t="str">
        <f t="shared" si="1"/>
        <v>septiembre 2019</v>
      </c>
      <c r="E97" s="83">
        <f t="shared" si="3"/>
        <v>19936.18443252</v>
      </c>
    </row>
    <row r="98" spans="1:5">
      <c r="A98" s="53" t="s">
        <v>111</v>
      </c>
      <c r="B98" s="63">
        <v>21174.476467412002</v>
      </c>
      <c r="C98" s="78" t="str">
        <f t="shared" si="2"/>
        <v>O</v>
      </c>
      <c r="D98" s="82" t="str">
        <f t="shared" si="1"/>
        <v>octubre 2019</v>
      </c>
      <c r="E98" s="83">
        <f t="shared" si="3"/>
        <v>20155.46354927</v>
      </c>
    </row>
    <row r="99" spans="1:5">
      <c r="A99" s="53" t="s">
        <v>112</v>
      </c>
      <c r="B99" s="63">
        <v>23296.649045549999</v>
      </c>
      <c r="C99" s="78" t="str">
        <f t="shared" si="2"/>
        <v>N</v>
      </c>
      <c r="D99" s="82" t="str">
        <f t="shared" si="1"/>
        <v>noviembre 2019</v>
      </c>
      <c r="E99" s="83">
        <f t="shared" si="3"/>
        <v>20817.226544469999</v>
      </c>
    </row>
    <row r="100" spans="1:5">
      <c r="A100" s="53" t="s">
        <v>113</v>
      </c>
      <c r="B100" s="63">
        <v>20154.629677354002</v>
      </c>
      <c r="C100" s="78" t="str">
        <f t="shared" si="2"/>
        <v>D</v>
      </c>
      <c r="D100" s="82" t="str">
        <f t="shared" si="1"/>
        <v>diciembre 2019</v>
      </c>
      <c r="E100" s="83">
        <f t="shared" si="3"/>
        <v>20907.164036049999</v>
      </c>
    </row>
    <row r="101" spans="1:5">
      <c r="A101" s="53" t="s">
        <v>115</v>
      </c>
      <c r="B101" s="63">
        <v>20726.895805251999</v>
      </c>
      <c r="C101" s="78" t="str">
        <f t="shared" si="2"/>
        <v>E</v>
      </c>
      <c r="D101" s="82" t="str">
        <f t="shared" si="1"/>
        <v>enero 2020</v>
      </c>
      <c r="E101" s="83">
        <f t="shared" si="3"/>
        <v>22575.133778981999</v>
      </c>
    </row>
    <row r="102" spans="1:5">
      <c r="A102" s="53" t="s">
        <v>116</v>
      </c>
      <c r="B102" s="63">
        <v>19514.052023056</v>
      </c>
      <c r="C102" s="78" t="str">
        <f t="shared" si="2"/>
        <v>F</v>
      </c>
      <c r="D102" s="82" t="str">
        <f t="shared" si="1"/>
        <v>febrero 2020</v>
      </c>
      <c r="E102" s="83">
        <f t="shared" si="3"/>
        <v>19836.657160851999</v>
      </c>
    </row>
    <row r="103" spans="1:5">
      <c r="A103" s="53" t="s">
        <v>117</v>
      </c>
      <c r="B103" s="63">
        <v>19899.136009188001</v>
      </c>
      <c r="C103" s="78" t="str">
        <f t="shared" si="2"/>
        <v>M</v>
      </c>
      <c r="D103" s="82" t="str">
        <f t="shared" si="1"/>
        <v>marzo 2020</v>
      </c>
      <c r="E103" s="83">
        <f t="shared" si="3"/>
        <v>19804.184770357999</v>
      </c>
    </row>
    <row r="104" spans="1:5">
      <c r="A104" s="53" t="s">
        <v>118</v>
      </c>
      <c r="B104" s="63">
        <v>19970.835457706002</v>
      </c>
      <c r="C104" s="78" t="str">
        <f t="shared" si="2"/>
        <v>A</v>
      </c>
      <c r="D104" s="82" t="str">
        <f t="shared" si="1"/>
        <v>abril 2020</v>
      </c>
      <c r="E104" s="83">
        <f t="shared" si="3"/>
        <v>16157.263178384001</v>
      </c>
    </row>
    <row r="105" spans="1:5">
      <c r="A105" s="53" t="s">
        <v>135</v>
      </c>
      <c r="B105" s="63">
        <v>22701.204090208001</v>
      </c>
      <c r="C105" s="78" t="str">
        <f t="shared" si="2"/>
        <v>M</v>
      </c>
      <c r="D105" s="82" t="str">
        <f t="shared" si="1"/>
        <v>mayo 2020</v>
      </c>
      <c r="E105" s="83">
        <f t="shared" si="3"/>
        <v>17360.075010903001</v>
      </c>
    </row>
    <row r="106" spans="1:5">
      <c r="A106" s="53" t="s">
        <v>137</v>
      </c>
      <c r="B106" s="63">
        <v>21177.253561983998</v>
      </c>
      <c r="C106" s="78" t="str">
        <f t="shared" si="2"/>
        <v>J</v>
      </c>
      <c r="D106" s="82" t="str">
        <f t="shared" si="1"/>
        <v>junio 2020</v>
      </c>
      <c r="E106" s="83">
        <f t="shared" si="3"/>
        <v>18353.266600046001</v>
      </c>
    </row>
    <row r="107" spans="1:5">
      <c r="A107" s="53" t="s">
        <v>138</v>
      </c>
      <c r="B107" s="63">
        <v>19936.18443252</v>
      </c>
      <c r="C107" s="78" t="str">
        <f t="shared" si="2"/>
        <v>J</v>
      </c>
      <c r="D107" s="82" t="str">
        <f t="shared" si="1"/>
        <v>julio 2020</v>
      </c>
      <c r="E107" s="83">
        <f t="shared" si="3"/>
        <v>21941.099715193999</v>
      </c>
    </row>
    <row r="108" spans="1:5">
      <c r="A108" s="53" t="s">
        <v>139</v>
      </c>
      <c r="B108" s="63">
        <v>20155.46354927</v>
      </c>
      <c r="C108" s="78" t="str">
        <f t="shared" si="2"/>
        <v>A</v>
      </c>
      <c r="D108" s="82" t="str">
        <f t="shared" si="1"/>
        <v>agosto 2020</v>
      </c>
      <c r="E108" s="83">
        <f t="shared" si="3"/>
        <v>20669.843294644001</v>
      </c>
    </row>
    <row r="109" spans="1:5">
      <c r="A109" s="53" t="s">
        <v>140</v>
      </c>
      <c r="B109" s="63">
        <v>20817.226544469999</v>
      </c>
      <c r="C109" s="78" t="str">
        <f t="shared" si="2"/>
        <v>S</v>
      </c>
      <c r="D109" s="82" t="str">
        <f t="shared" si="1"/>
        <v>septiembre 2020</v>
      </c>
      <c r="E109" s="83">
        <f t="shared" si="3"/>
        <v>19360.357750719999</v>
      </c>
    </row>
    <row r="110" spans="1:5">
      <c r="A110" s="53" t="s">
        <v>142</v>
      </c>
      <c r="B110" s="63">
        <v>20907.164036049999</v>
      </c>
      <c r="C110" s="78" t="str">
        <f t="shared" si="2"/>
        <v>O</v>
      </c>
      <c r="D110" s="82" t="str">
        <f>TEXT(EDATE(D111,-1),"mmmm aaaa")</f>
        <v>octubre 2020</v>
      </c>
      <c r="E110" s="83">
        <f t="shared" si="3"/>
        <v>19586.359679091998</v>
      </c>
    </row>
    <row r="111" spans="1:5" ht="15" thickBot="1">
      <c r="A111" s="53" t="s">
        <v>144</v>
      </c>
      <c r="B111" s="63">
        <v>22575.133778981999</v>
      </c>
      <c r="C111" s="79" t="str">
        <f t="shared" si="2"/>
        <v>N</v>
      </c>
      <c r="D111" s="84" t="str">
        <f>A2</f>
        <v>Noviembre 2020</v>
      </c>
      <c r="E111" s="85">
        <f t="shared" si="3"/>
        <v>19738.2601</v>
      </c>
    </row>
    <row r="112" spans="1:5">
      <c r="A112" s="53" t="s">
        <v>147</v>
      </c>
      <c r="B112" s="63">
        <v>19836.657160851999</v>
      </c>
    </row>
    <row r="113" spans="1:4">
      <c r="A113" s="53" t="s">
        <v>149</v>
      </c>
      <c r="B113" s="63">
        <v>19804.184770357999</v>
      </c>
    </row>
    <row r="114" spans="1:4">
      <c r="A114" s="53" t="s">
        <v>151</v>
      </c>
      <c r="B114" s="63">
        <v>16157.263178384001</v>
      </c>
    </row>
    <row r="115" spans="1:4">
      <c r="A115" s="53" t="s">
        <v>153</v>
      </c>
      <c r="B115" s="63">
        <v>17360.075010903001</v>
      </c>
      <c r="C115"/>
      <c r="D115"/>
    </row>
    <row r="116" spans="1:4">
      <c r="A116" s="53" t="s">
        <v>155</v>
      </c>
      <c r="B116" s="63">
        <v>18353.266600046001</v>
      </c>
      <c r="C116"/>
      <c r="D116"/>
    </row>
    <row r="117" spans="1:4">
      <c r="A117" s="53" t="s">
        <v>157</v>
      </c>
      <c r="B117" s="63">
        <v>21941.099715193999</v>
      </c>
      <c r="C117"/>
      <c r="D117"/>
    </row>
    <row r="118" spans="1:4">
      <c r="A118" s="53" t="s">
        <v>159</v>
      </c>
      <c r="B118" s="63">
        <v>20669.843294644001</v>
      </c>
      <c r="C118"/>
      <c r="D118"/>
    </row>
    <row r="119" spans="1:4">
      <c r="A119" s="53" t="s">
        <v>162</v>
      </c>
      <c r="B119" s="63">
        <v>19360.357750719999</v>
      </c>
      <c r="C119"/>
      <c r="D119"/>
    </row>
    <row r="120" spans="1:4">
      <c r="A120" s="53" t="s">
        <v>164</v>
      </c>
      <c r="B120" s="63">
        <v>19586.359679091998</v>
      </c>
      <c r="C120"/>
      <c r="D120"/>
    </row>
    <row r="121" spans="1:4">
      <c r="A121" s="53" t="s">
        <v>166</v>
      </c>
      <c r="B121" s="63">
        <v>19738.2601</v>
      </c>
      <c r="C121"/>
      <c r="D121"/>
    </row>
    <row r="122" spans="1:4">
      <c r="A122" s="53" t="s">
        <v>202</v>
      </c>
      <c r="B122" s="63">
        <v>714.94719999999995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171</v>
      </c>
      <c r="B129" s="62">
        <v>26728</v>
      </c>
      <c r="C129" s="55">
        <v>1</v>
      </c>
      <c r="D129" s="62">
        <v>544.51660000000004</v>
      </c>
      <c r="E129" s="88">
        <f>MAX(D129:D159)</f>
        <v>732.85249999999996</v>
      </c>
    </row>
    <row r="130" spans="1:5">
      <c r="A130" s="53" t="s">
        <v>172</v>
      </c>
      <c r="B130" s="62">
        <v>30243.8</v>
      </c>
      <c r="C130" s="55">
        <v>2</v>
      </c>
      <c r="D130" s="62">
        <v>614.71450000000004</v>
      </c>
    </row>
    <row r="131" spans="1:5">
      <c r="A131" s="53" t="s">
        <v>173</v>
      </c>
      <c r="B131" s="62">
        <v>32377.9</v>
      </c>
      <c r="C131" s="55">
        <v>3</v>
      </c>
      <c r="D131" s="62">
        <v>666.2799</v>
      </c>
    </row>
    <row r="132" spans="1:5">
      <c r="A132" s="53" t="s">
        <v>174</v>
      </c>
      <c r="B132" s="62">
        <v>33889.800000000003</v>
      </c>
      <c r="C132" s="55">
        <v>4</v>
      </c>
      <c r="D132" s="62">
        <v>694.00630000000001</v>
      </c>
    </row>
    <row r="133" spans="1:5">
      <c r="A133" s="53" t="s">
        <v>175</v>
      </c>
      <c r="B133" s="62">
        <v>33042.800000000003</v>
      </c>
      <c r="C133" s="55">
        <v>5</v>
      </c>
      <c r="D133" s="62">
        <v>693.72360000000003</v>
      </c>
    </row>
    <row r="134" spans="1:5">
      <c r="A134" s="53" t="s">
        <v>176</v>
      </c>
      <c r="B134" s="62">
        <v>31986.7</v>
      </c>
      <c r="C134" s="55">
        <v>6</v>
      </c>
      <c r="D134" s="62">
        <v>673.07799999999997</v>
      </c>
    </row>
    <row r="135" spans="1:5">
      <c r="A135" s="53" t="s">
        <v>177</v>
      </c>
      <c r="B135" s="62">
        <v>28430</v>
      </c>
      <c r="C135" s="55">
        <v>7</v>
      </c>
      <c r="D135" s="62">
        <v>601.95680000000004</v>
      </c>
    </row>
    <row r="136" spans="1:5">
      <c r="A136" s="53" t="s">
        <v>178</v>
      </c>
      <c r="B136" s="62">
        <v>27384.9</v>
      </c>
      <c r="C136" s="55">
        <v>8</v>
      </c>
      <c r="D136" s="62">
        <v>552.78620000000001</v>
      </c>
    </row>
    <row r="137" spans="1:5">
      <c r="A137" s="53" t="s">
        <v>179</v>
      </c>
      <c r="B137" s="62">
        <v>32214.9</v>
      </c>
      <c r="C137" s="55">
        <v>9</v>
      </c>
      <c r="D137" s="62">
        <v>656.49260000000004</v>
      </c>
    </row>
    <row r="138" spans="1:5">
      <c r="A138" s="53" t="s">
        <v>180</v>
      </c>
      <c r="B138" s="62">
        <v>32669.5</v>
      </c>
      <c r="C138" s="55">
        <v>10</v>
      </c>
      <c r="D138" s="62">
        <v>680.82669999999996</v>
      </c>
    </row>
    <row r="139" spans="1:5">
      <c r="A139" s="53" t="s">
        <v>181</v>
      </c>
      <c r="B139" s="62">
        <v>33093.199999999997</v>
      </c>
      <c r="C139" s="55">
        <v>11</v>
      </c>
      <c r="D139" s="62">
        <v>688.65679999999998</v>
      </c>
    </row>
    <row r="140" spans="1:5">
      <c r="A140" s="53" t="s">
        <v>182</v>
      </c>
      <c r="B140" s="62">
        <v>32925.599999999999</v>
      </c>
      <c r="C140" s="55">
        <v>12</v>
      </c>
      <c r="D140" s="62">
        <v>687.24189999999999</v>
      </c>
    </row>
    <row r="141" spans="1:5">
      <c r="A141" s="53" t="s">
        <v>183</v>
      </c>
      <c r="B141" s="62">
        <v>32172.6</v>
      </c>
      <c r="C141" s="55">
        <v>13</v>
      </c>
      <c r="D141" s="62">
        <v>681.32039999999995</v>
      </c>
    </row>
    <row r="142" spans="1:5">
      <c r="A142" s="53" t="s">
        <v>184</v>
      </c>
      <c r="B142" s="62">
        <v>28899.8</v>
      </c>
      <c r="C142" s="55">
        <v>14</v>
      </c>
      <c r="D142" s="62">
        <v>610.43079999999998</v>
      </c>
    </row>
    <row r="143" spans="1:5">
      <c r="A143" s="53" t="s">
        <v>185</v>
      </c>
      <c r="B143" s="62">
        <v>27448.3</v>
      </c>
      <c r="C143" s="55">
        <v>15</v>
      </c>
      <c r="D143" s="62">
        <v>554.06780000000003</v>
      </c>
    </row>
    <row r="144" spans="1:5">
      <c r="A144" s="53" t="s">
        <v>186</v>
      </c>
      <c r="B144" s="62">
        <v>32361.7</v>
      </c>
      <c r="C144" s="55">
        <v>16</v>
      </c>
      <c r="D144" s="62">
        <v>660.36680000000001</v>
      </c>
    </row>
    <row r="145" spans="1:5">
      <c r="A145" s="53" t="s">
        <v>187</v>
      </c>
      <c r="B145" s="62">
        <v>32881.699999999997</v>
      </c>
      <c r="C145" s="55">
        <v>17</v>
      </c>
      <c r="D145" s="62">
        <v>680.26800000000003</v>
      </c>
    </row>
    <row r="146" spans="1:5">
      <c r="A146" s="53" t="s">
        <v>188</v>
      </c>
      <c r="B146" s="62">
        <v>32587.5</v>
      </c>
      <c r="C146" s="55">
        <v>18</v>
      </c>
      <c r="D146" s="62">
        <v>687.17899999999997</v>
      </c>
    </row>
    <row r="147" spans="1:5">
      <c r="A147" s="53" t="s">
        <v>189</v>
      </c>
      <c r="B147" s="62">
        <v>32276.6</v>
      </c>
      <c r="C147" s="55">
        <v>19</v>
      </c>
      <c r="D147" s="62">
        <v>680.96</v>
      </c>
    </row>
    <row r="148" spans="1:5">
      <c r="A148" s="53" t="s">
        <v>190</v>
      </c>
      <c r="B148" s="62">
        <v>31881.8</v>
      </c>
      <c r="C148" s="55">
        <v>20</v>
      </c>
      <c r="D148" s="62">
        <v>676.12530000000004</v>
      </c>
    </row>
    <row r="149" spans="1:5">
      <c r="A149" s="53" t="s">
        <v>191</v>
      </c>
      <c r="B149" s="62">
        <v>29248</v>
      </c>
      <c r="C149" s="55">
        <v>21</v>
      </c>
      <c r="D149" s="62">
        <v>613.5181</v>
      </c>
    </row>
    <row r="150" spans="1:5">
      <c r="A150" s="53" t="s">
        <v>192</v>
      </c>
      <c r="B150" s="62">
        <v>28966.3</v>
      </c>
      <c r="C150" s="55">
        <v>22</v>
      </c>
      <c r="D150" s="62">
        <v>578.05150000000003</v>
      </c>
    </row>
    <row r="151" spans="1:5">
      <c r="A151" s="53" t="s">
        <v>193</v>
      </c>
      <c r="B151" s="62">
        <v>34348.699999999997</v>
      </c>
      <c r="C151" s="55">
        <v>23</v>
      </c>
      <c r="D151" s="62">
        <v>696.19100000000003</v>
      </c>
    </row>
    <row r="152" spans="1:5">
      <c r="A152" s="53" t="s">
        <v>194</v>
      </c>
      <c r="B152" s="62">
        <v>34977</v>
      </c>
      <c r="C152" s="55">
        <v>24</v>
      </c>
      <c r="D152" s="62">
        <v>724.08159999999998</v>
      </c>
    </row>
    <row r="153" spans="1:5">
      <c r="A153" s="53" t="s">
        <v>195</v>
      </c>
      <c r="B153" s="62">
        <v>35379.4</v>
      </c>
      <c r="C153" s="55">
        <v>25</v>
      </c>
      <c r="D153" s="62">
        <v>732.85249999999996</v>
      </c>
    </row>
    <row r="154" spans="1:5">
      <c r="A154" s="53" t="s">
        <v>196</v>
      </c>
      <c r="B154" s="62">
        <v>34980.1</v>
      </c>
      <c r="C154" s="55">
        <v>26</v>
      </c>
      <c r="D154" s="62">
        <v>729.78390000000002</v>
      </c>
    </row>
    <row r="155" spans="1:5">
      <c r="A155" s="53" t="s">
        <v>197</v>
      </c>
      <c r="B155" s="62">
        <v>34846.300000000003</v>
      </c>
      <c r="C155" s="55">
        <v>27</v>
      </c>
      <c r="D155" s="62">
        <v>722.51919999999996</v>
      </c>
    </row>
    <row r="156" spans="1:5">
      <c r="A156" s="53" t="s">
        <v>198</v>
      </c>
      <c r="B156" s="62">
        <v>30424.1</v>
      </c>
      <c r="C156" s="55">
        <v>28</v>
      </c>
      <c r="D156" s="62">
        <v>643.81190000000004</v>
      </c>
    </row>
    <row r="157" spans="1:5">
      <c r="A157" s="53" t="s">
        <v>199</v>
      </c>
      <c r="B157" s="62">
        <v>30135.5</v>
      </c>
      <c r="C157" s="55">
        <v>29</v>
      </c>
      <c r="D157" s="62">
        <v>602.13959999999997</v>
      </c>
      <c r="E157"/>
    </row>
    <row r="158" spans="1:5">
      <c r="A158" s="53" t="s">
        <v>167</v>
      </c>
      <c r="B158" s="62">
        <v>34759.800000000003</v>
      </c>
      <c r="C158" s="55">
        <v>30</v>
      </c>
      <c r="D158" s="62">
        <v>710.31280000000004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779</v>
      </c>
      <c r="E160" s="119">
        <f>(MAX(D129:D159)/D160-1)*100</f>
        <v>-5.9239409499358242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8" t="s">
        <v>13</v>
      </c>
      <c r="C163" s="139"/>
      <c r="D163"/>
      <c r="E163" s="90"/>
    </row>
    <row r="164" spans="1:5">
      <c r="A164" s="51" t="s">
        <v>55</v>
      </c>
      <c r="B164" s="131" t="s">
        <v>67</v>
      </c>
      <c r="C164" s="131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166</v>
      </c>
      <c r="B166" s="63">
        <v>35645</v>
      </c>
      <c r="C166" s="121" t="s">
        <v>206</v>
      </c>
      <c r="D166" s="89">
        <v>37936</v>
      </c>
      <c r="E166" s="119">
        <f>(B166/D166-1)*100</f>
        <v>-6.0391185153943479</v>
      </c>
    </row>
    <row r="167" spans="1:5">
      <c r="A167"/>
      <c r="B167"/>
      <c r="C167"/>
    </row>
    <row r="169" spans="1:5">
      <c r="A169" s="51" t="s">
        <v>69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67</v>
      </c>
      <c r="C170" s="131" t="s">
        <v>68</v>
      </c>
      <c r="D170" s="131" t="s">
        <v>67</v>
      </c>
      <c r="E170" s="131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136</v>
      </c>
    </row>
    <row r="174" spans="1:5">
      <c r="A174" s="55">
        <v>2020</v>
      </c>
      <c r="B174" s="63">
        <v>40423</v>
      </c>
      <c r="C174" s="121" t="s">
        <v>146</v>
      </c>
      <c r="D174" s="63">
        <v>38972</v>
      </c>
      <c r="E174" s="121" t="s">
        <v>160</v>
      </c>
    </row>
    <row r="176" spans="1:5">
      <c r="A176"/>
      <c r="B176"/>
      <c r="C176"/>
      <c r="D176"/>
      <c r="E176"/>
    </row>
    <row r="177" spans="1:6">
      <c r="A177" s="51" t="s">
        <v>69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67</v>
      </c>
      <c r="C178" s="131" t="s">
        <v>68</v>
      </c>
      <c r="D178" s="131" t="s">
        <v>67</v>
      </c>
      <c r="E178" s="131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>
        <f>D174</f>
        <v>38972</v>
      </c>
      <c r="C186" s="70">
        <f>B174</f>
        <v>40423</v>
      </c>
      <c r="D186" s="71" t="str">
        <f>MID(Dat_01!E174,1,2)+0&amp;" "&amp;TEXT(DATE(MID(Dat_01!E174,7,4),MID(Dat_01!E174,4,2),MID(Dat_01!E174,1,2)),"mmmm")&amp;" ("&amp;MID(Dat_01!E174,12,16)&amp;" h)"</f>
        <v>30 julio (13:54 h)</v>
      </c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nov-20</v>
      </c>
      <c r="B187" s="74" t="str">
        <f>IF(B163="Invierno","",B166)</f>
        <v/>
      </c>
      <c r="C187" s="74">
        <f>IF(B163="Invierno",B166,"")</f>
        <v>35645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24 noviembre (20:37 h)</v>
      </c>
    </row>
    <row r="188" spans="1:6" ht="15">
      <c r="E188" s="125" t="str">
        <f>CONCATENATE(MID(E187,1,FIND(" ",E187)+3)," ",MID(E187,FIND("(",E187)+1,7))</f>
        <v>24 nov 20:37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2020-12-11T11:16:31Z</dcterms:modified>
</cp:coreProperties>
</file>