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Y\INF_ELABORADA\"/>
    </mc:Choice>
  </mc:AlternateContent>
  <xr:revisionPtr revIDLastSave="0" documentId="8_{34C39469-8B14-49B8-8D05-41DEE846A277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E160" i="10" l="1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29" i="10" l="1"/>
  <c r="D185" i="10" l="1"/>
  <c r="C186" i="10"/>
  <c r="C185" i="10"/>
  <c r="B187" i="10"/>
  <c r="D187" i="10" s="1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<sst xmlns="http://schemas.openxmlformats.org/spreadsheetml/2006/main" count="339" uniqueCount="207">
  <si>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</si>
  <si>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</si>
  <si>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</si>
  <si>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</si>
  <si>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</si>
  <si>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</si>
  <si>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</si>
  <si>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</si>
  <si>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</si>
  <si>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</si>
  <si>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</si>
  <si>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</si>
  <si>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</si>
  <si>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</si>
  <si>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</si>
  <si>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</si>
  <si>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</si>
  <si>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</si>
  <si>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</si>
  <si>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</si>
  <si>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</si>
  <si>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</si>
  <si>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</si>
  <si>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</si>
  <si>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</si>
  <si>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</si>
  <si>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</si>
  <si>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</si>
  <si>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</si>
  <si>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</si>
  <si>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</si>
  <si>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</si>
  <si>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</si>
  <si>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</si>
  <si>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</si>
  <si>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</si>
  <si>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</si>
  <si>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</si>
  <si>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</si>
  <si>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</si>
  <si>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</si>
  <si>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</si>
  <si>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</si>
  <si>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</si>
  <si>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</si>
  <si>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</si>
  <si>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</si>
  <si>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</si>
  <si>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</si>
  <si>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</si>
  <si>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</si>
  <si>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</si>
  <si>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</si>
  <si>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</si>
  <si>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</si>
  <si>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</si>
  <si>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</si>
  <si>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</si>
  <si>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</si>
  <si>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</si>
  <si>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</si>
  <si>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</si>
  <si>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</si>
  <si>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</si>
  <si>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</si>
  <si>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</si>
  <si>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</si>
  <si>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</si>
  <si>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</si>
  <si>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</si>
  <si>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</si>
  <si>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</si>
  <si>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</si>
  <si>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</si>
  <si>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</si>
  <si>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</si>
  <si>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</si>
  <si>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</si>
  <si>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</si>
  <si>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</si>
  <si>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</si>
  <si>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</si>
  <si>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</si>
  <si>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</si>
  <si>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</si>
  <si>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</si>
  <si>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</si>
  <si>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</si>
  <si>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</si>
  <si>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</si>
  <si>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</si>
  <si>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</si>
  <si>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</si>
  <si>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</si>
  <si>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</si>
  <si>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</si>
  <si>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</si>
  <si>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</si>
  <si>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</si>
  <si>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</si>
  <si>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</si>
  <si>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</si>
  <si>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</si>
  <si>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</si>
  <si>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</si>
  <si>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</si>
  <si>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</si>
  <si>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</si>
  <si>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</si>
  <si>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</si>
  <si>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</si>
  <si>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</si>
  <si>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</si>
  <si>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</si>
  <si>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</si>
  <si>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</si>
  <si>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</si>
  <si>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</si>
  <si>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</si>
  <si>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</si>
  <si>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</si>
  <si>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</si>
  <si>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</si>
  <si>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</si>
  <si>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</si>
  <si>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</si>
  <si>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</si>
  <si>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</si>
  <si>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</si>
  <si>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</si>
  <si>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</si>
  <si>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</si>
  <si>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</si>
  <si>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</si>
  <si>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</si>
  <si>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</si>
  <si>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</si>
  <si>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</si>
  <si>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</si>
  <si>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</si>
  <si>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</si>
  <si>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</si>
  <si>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</si>
  <si>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</si>
  <si>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</si>
  <si>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</si>
  <si>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</si>
  <si>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</si>
  <si>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</si>
  <si>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</si>
  <si>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</si>
  <si>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</si>
  <si>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</si>
  <si>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</si>
  <si>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</si>
  <si>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</si>
  <si>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</si>
  <si>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</si>
  <si>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</si>
  <si>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</si>
  <si>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</si>
  <si>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ut="06/09/2021 04:56:57"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msgID="1B1D253A11EBC8DF99DF0080EFE5DB9A"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</si>
  <si>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05:22:22"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msgID="277B76B011EBC8DF99DF0080EF953A99"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nrr="1054" nrc="417"&gt;&lt;pg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</si>
  <si>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ut="06/09/2021 05:25:53"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msgID="20D49CF211EBC8E399DF0080EF357C9C"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nrr="340" nrc="336"&gt;&lt;pg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</si>
  <si>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</si>
  <si>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</si>
  <si>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</si>
  <si>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</si>
  <si>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</si>
  <si>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</si>
  <si>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</si>
  <si>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</si>
  <si>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</si>
  <si>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</si>
  <si>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</si>
  <si>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</si>
  <si>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</si>
  <si>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</si>
  <si>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</si>
  <si>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</si>
  <si>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</si>
  <si>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</si>
  <si>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</si>
  <si>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</si>
  <si>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</si>
  <si>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</si>
  <si>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</si>
  <si>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</si>
  <si>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</si>
  <si>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</si>
  <si>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</si>
  <si>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</si>
  <si>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</si>
  <si>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</si>
  <si>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05:26:12"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msgID="32C70DE611EBC8E399DF0080EF851A99"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nrr="1721" nrc="228"&gt;&lt;pg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</si>
  <si>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05:26:52"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msgID="4AAC04F211EBC8E399DF0080EF65DB9B"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nrr="1811" nrc="120"&gt;&lt;pg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</si>
  <si>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Junio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</si>
  <si>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05:30:30"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msgID="5EE0BC4D11EBC8E399DF0080EF851C9D"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nrr="1683" nrc="56"&gt;&lt;pg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</si>
  <si>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05:31:41"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msgID="E7267CEA11EBC8E399DF0080EF255C9C"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nrr="1814" nrc="62"&gt;&lt;pg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</si>
  <si>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05:32:01"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msgID="0368401E11EBC8E499DF0080EF459C9D"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nrr="1844" nrc="63"&gt;&lt;pg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</si>
  <si>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31/05/2021 13:38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</si>
  <si>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ut="06/09/2021 05:32:13"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msgID="0ACDEE1211EBC8E499DF0080EF55BC9D"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nrr="61" nrc="122"&gt;&lt;pg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</si>
  <si>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08/06/2021 14:17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</si>
  <si>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05:32:22"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msgID="0F74F54711EBC8E499DF0080EFB57C9D"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nrr="186" nrc="256"&gt;&lt;pg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</si>
  <si>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ut="06/09/2021 05:32:33" si="2.000000018338ba4d4660dc1feb502b7754e740b01b3448e9bf1e8be9faba55d651e67629bd40123c252c11994d0f8ab6de4ede637f713dc019e9890536016ff431d93138696b34c7a0fc1de09dd38b587b120443e2181fda26420d1aa06f63b202faa44b9c7aa3437ea4196ecfb338d850873e763ca77d2447dd7f386b7c026c32a174f7ec93e26abbdba99f22f326be0eff731e7493bde6d308b9f9ccf5ebce723a.p.3082.0.1.Europe/Madrid.upriv*_1*_pidn2*_19*_session*-lat*_1.0000000112870155d92f9fd3ec7e1d3a65f75c7cbc6025e0443c80d8f115b2c05f4cb98f8cf10da364a4fb2625e07f1c1482874fab827e30.00000001dc10ea5a5f393a4032f52003712d55fbbc6025e065174d30dd5981e55b86f21cd58ef9a971bb648e7d66b52931ee5c30b0e7847b.0.1.1.BDEbi.D066E1C611E6257C10D00080EF253B44.0-3082.1.1_-0.1.0_-3082.1.1_5.5.0.*0.00000001036ec9c34619b68d4e77e87d54ccb418c911585a50065f81ae6baa95d11600f5f19f6840.0.23.11*.2*.0400*.31152J.e.00000001f0bd1d8f27f65ac6287bef955897d836c911585a93e68f7d2fc15d25609bcf458ad1992a.0.10*.131*.122*.122.0.0" msgID="16AA108011EBC8E499DF0080EF255B9A"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nrr="60" nrc="240"&gt;&lt;pg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</si>
  <si>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92826dce28ba43b39d4f474a6e3627ca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</si>
  <si>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ut="06/09/2021 05:33:27" si="2.000000010eacc3dccf9a93f1ce4fd7c6c93e82241a9382ad90837ba84bf778023b712524875717e2d3398a926182b3f19f37cf83810db6b139752758972dd2a6cd32f8b3f9a0482cec29a7e335b9ac1ae9fe16788696d3e4adbbd9de55a64372564973494ea42a36bf4f72cb9689ecdb6a0da68535c9703dacff5739059b0466161a5e4fd5d42a66117829591423a87b807d7595ef96d66a0e36fc4796c82ce29d2f.p.3082.0.1.Europe/Madrid.upriv*_1*_pidn2*_20*_session*-lat*_1.0000000198fbf5886d2bae3f9aaa2b02bd2f9e9cbc6025e0ebf3e9a1d36e239167ff8f76a355b993f111bf9c259e671743fb9d8bfc6244a8.00000001471189bd14fd542a62f69e915e4fa2fdbc6025e03215db025bb8409c9c0703b4b28f9545bfd852ef7ca65e6adccc2cae6a72ad1e.0.1.1.BDEbi.D066E1C611E6257C10D00080EF253B44.0-3082.1.1_-0.1.0_-3082.1.1_5.5.0.*0.000000019cebfffcffbcd48ee6d8fb5a95d295a2c911585a317731bf0b5d46b8c2c1221d0ec69475.0.23.11*.2*.0400*.31152J.e.000000019318af6908f7d0a9e2c83c656f5b1569c911585ad8f8ece5fb0acfccb9f48bdf2476e626.0.10*.131*.122*.122.0.0" msgID="286ED1CA11EBC8E499DF0080EF153C9C"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nrr="720" nrc="432"&gt;&lt;pg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</si>
</sst>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70" fontId="1" fillId="0" borderId="0" xfId="26" applyNumberFormat="1" applyFont="1"/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-1.099E-2</c:v>
                </c:pt>
                <c:pt idx="1">
                  <c:v>7.0000000000000001E-3</c:v>
                </c:pt>
                <c:pt idx="2">
                  <c:v>2.48E-3</c:v>
                </c:pt>
                <c:pt idx="3">
                  <c:v>6.4999999999999997E-4</c:v>
                </c:pt>
                <c:pt idx="4">
                  <c:v>8.2799999999999992E-3</c:v>
                </c:pt>
                <c:pt idx="5">
                  <c:v>-1.038E-2</c:v>
                </c:pt>
                <c:pt idx="6">
                  <c:v>1.3600000000000001E-3</c:v>
                </c:pt>
                <c:pt idx="7">
                  <c:v>-8.0000000000000004E-4</c:v>
                </c:pt>
                <c:pt idx="8">
                  <c:v>-1.506E-2</c:v>
                </c:pt>
                <c:pt idx="9">
                  <c:v>3.4399999999999999E-3</c:v>
                </c:pt>
                <c:pt idx="10">
                  <c:v>5.9699999999999996E-3</c:v>
                </c:pt>
                <c:pt idx="11">
                  <c:v>7.7999999999999996E-3</c:v>
                </c:pt>
                <c:pt idx="12">
                  <c:v>6.6E-3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1.4800000000000001E-2</c:v>
                </c:pt>
                <c:pt idx="1">
                  <c:v>-5.2700000000000004E-3</c:v>
                </c:pt>
                <c:pt idx="2">
                  <c:v>7.5500000000000003E-3</c:v>
                </c:pt>
                <c:pt idx="3">
                  <c:v>8.0800000000000004E-3</c:v>
                </c:pt>
                <c:pt idx="4">
                  <c:v>4.5799999999999999E-3</c:v>
                </c:pt>
                <c:pt idx="5">
                  <c:v>-1.073E-2</c:v>
                </c:pt>
                <c:pt idx="6">
                  <c:v>-2.452E-2</c:v>
                </c:pt>
                <c:pt idx="7">
                  <c:v>1.396E-2</c:v>
                </c:pt>
                <c:pt idx="8">
                  <c:v>1.78E-2</c:v>
                </c:pt>
                <c:pt idx="9">
                  <c:v>1.431E-2</c:v>
                </c:pt>
                <c:pt idx="10">
                  <c:v>4.1999999999999997E-3</c:v>
                </c:pt>
                <c:pt idx="11">
                  <c:v>8.4000000000000003E-4</c:v>
                </c:pt>
                <c:pt idx="12">
                  <c:v>-2.172E-2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-0.13099</c:v>
                </c:pt>
                <c:pt idx="1">
                  <c:v>-8.2680000000000003E-2</c:v>
                </c:pt>
                <c:pt idx="2">
                  <c:v>-4.335E-2</c:v>
                </c:pt>
                <c:pt idx="3">
                  <c:v>-2.9350000000000001E-2</c:v>
                </c:pt>
                <c:pt idx="4">
                  <c:v>-4.0980000000000003E-2</c:v>
                </c:pt>
                <c:pt idx="5">
                  <c:v>-6.4599999999999996E-3</c:v>
                </c:pt>
                <c:pt idx="6">
                  <c:v>-3.3369999999999997E-2</c:v>
                </c:pt>
                <c:pt idx="7">
                  <c:v>5.0000000000000001E-3</c:v>
                </c:pt>
                <c:pt idx="8">
                  <c:v>4.5700000000000003E-3</c:v>
                </c:pt>
                <c:pt idx="9">
                  <c:v>-4.9450000000000001E-2</c:v>
                </c:pt>
                <c:pt idx="10">
                  <c:v>3.406E-2</c:v>
                </c:pt>
                <c:pt idx="11">
                  <c:v>0.15767</c:v>
                </c:pt>
                <c:pt idx="12">
                  <c:v>0.12132999999999999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-0.12717999999999999</c:v>
                </c:pt>
                <c:pt idx="1">
                  <c:v>-8.0949999999999994E-2</c:v>
                </c:pt>
                <c:pt idx="2">
                  <c:v>-3.3320000000000002E-2</c:v>
                </c:pt>
                <c:pt idx="3">
                  <c:v>-2.0619999999999999E-2</c:v>
                </c:pt>
                <c:pt idx="4">
                  <c:v>-2.8119999999999999E-2</c:v>
                </c:pt>
                <c:pt idx="5">
                  <c:v>-2.7570000000000001E-2</c:v>
                </c:pt>
                <c:pt idx="6">
                  <c:v>-5.6529999999999997E-2</c:v>
                </c:pt>
                <c:pt idx="7">
                  <c:v>1.8159999999999999E-2</c:v>
                </c:pt>
                <c:pt idx="8">
                  <c:v>7.3099999999999997E-3</c:v>
                </c:pt>
                <c:pt idx="9">
                  <c:v>-3.1699999999999999E-2</c:v>
                </c:pt>
                <c:pt idx="10">
                  <c:v>4.4229999999999998E-2</c:v>
                </c:pt>
                <c:pt idx="11">
                  <c:v>0.16631000000000001</c:v>
                </c:pt>
                <c:pt idx="12">
                  <c:v>0.10621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19.759631578899999</c:v>
                </c:pt>
                <c:pt idx="1">
                  <c:v>20.501105263199999</c:v>
                </c:pt>
                <c:pt idx="2">
                  <c:v>20.744052631599999</c:v>
                </c:pt>
                <c:pt idx="3">
                  <c:v>20.997631578899998</c:v>
                </c:pt>
                <c:pt idx="4">
                  <c:v>20.468</c:v>
                </c:pt>
                <c:pt idx="5">
                  <c:v>21.005105263200001</c:v>
                </c:pt>
                <c:pt idx="6">
                  <c:v>21.443473684200001</c:v>
                </c:pt>
                <c:pt idx="7">
                  <c:v>21.282368421099999</c:v>
                </c:pt>
                <c:pt idx="8">
                  <c:v>21.812105263199999</c:v>
                </c:pt>
                <c:pt idx="9">
                  <c:v>21.882315789500002</c:v>
                </c:pt>
                <c:pt idx="10">
                  <c:v>22.110052631599999</c:v>
                </c:pt>
                <c:pt idx="11">
                  <c:v>22.156210526300001</c:v>
                </c:pt>
                <c:pt idx="12">
                  <c:v>21.952315789499998</c:v>
                </c:pt>
                <c:pt idx="13">
                  <c:v>21.683684210500001</c:v>
                </c:pt>
                <c:pt idx="14">
                  <c:v>22.215</c:v>
                </c:pt>
                <c:pt idx="15">
                  <c:v>22.9511578947</c:v>
                </c:pt>
                <c:pt idx="16">
                  <c:v>22.668947368400001</c:v>
                </c:pt>
                <c:pt idx="17">
                  <c:v>22.753052631599999</c:v>
                </c:pt>
                <c:pt idx="18">
                  <c:v>22.769473684200001</c:v>
                </c:pt>
                <c:pt idx="19">
                  <c:v>22.9401578947</c:v>
                </c:pt>
                <c:pt idx="20">
                  <c:v>23.266684210499999</c:v>
                </c:pt>
                <c:pt idx="21">
                  <c:v>23.374473684200002</c:v>
                </c:pt>
                <c:pt idx="22">
                  <c:v>23.240052631600001</c:v>
                </c:pt>
                <c:pt idx="23">
                  <c:v>23.625473684199999</c:v>
                </c:pt>
                <c:pt idx="24">
                  <c:v>23.2833684211</c:v>
                </c:pt>
                <c:pt idx="25">
                  <c:v>23.63</c:v>
                </c:pt>
                <c:pt idx="26">
                  <c:v>24.323684210500002</c:v>
                </c:pt>
                <c:pt idx="27">
                  <c:v>24.376736842100001</c:v>
                </c:pt>
                <c:pt idx="28">
                  <c:v>24.61</c:v>
                </c:pt>
                <c:pt idx="29">
                  <c:v>24.766684210499999</c:v>
                </c:pt>
                <c:pt idx="30">
                  <c:v>24.867421052600001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9.4354210526000006</c:v>
                </c:pt>
                <c:pt idx="1">
                  <c:v>9.9401578947000004</c:v>
                </c:pt>
                <c:pt idx="2">
                  <c:v>10.457842105299999</c:v>
                </c:pt>
                <c:pt idx="3">
                  <c:v>10.680894736799999</c:v>
                </c:pt>
                <c:pt idx="4">
                  <c:v>10.953210526299999</c:v>
                </c:pt>
                <c:pt idx="5">
                  <c:v>10.4047368421</c:v>
                </c:pt>
                <c:pt idx="6">
                  <c:v>11.1196315789</c:v>
                </c:pt>
                <c:pt idx="7">
                  <c:v>12.0145263158</c:v>
                </c:pt>
                <c:pt idx="8">
                  <c:v>12.2103684211</c:v>
                </c:pt>
                <c:pt idx="9">
                  <c:v>12.5087894737</c:v>
                </c:pt>
                <c:pt idx="10">
                  <c:v>12.242315789499999</c:v>
                </c:pt>
                <c:pt idx="11">
                  <c:v>11.744368421100001</c:v>
                </c:pt>
                <c:pt idx="12">
                  <c:v>11.906105263200001</c:v>
                </c:pt>
                <c:pt idx="13">
                  <c:v>11.724368421099999</c:v>
                </c:pt>
                <c:pt idx="14">
                  <c:v>11.454105263200001</c:v>
                </c:pt>
                <c:pt idx="15">
                  <c:v>11.725368421100001</c:v>
                </c:pt>
                <c:pt idx="16">
                  <c:v>12.113473684200001</c:v>
                </c:pt>
                <c:pt idx="17">
                  <c:v>12.194105263200001</c:v>
                </c:pt>
                <c:pt idx="18">
                  <c:v>12.033789473700001</c:v>
                </c:pt>
                <c:pt idx="19">
                  <c:v>12.072526315799999</c:v>
                </c:pt>
                <c:pt idx="20">
                  <c:v>12.5020526316</c:v>
                </c:pt>
                <c:pt idx="21">
                  <c:v>12.9051578947</c:v>
                </c:pt>
                <c:pt idx="22">
                  <c:v>12.664999999999999</c:v>
                </c:pt>
                <c:pt idx="23">
                  <c:v>13.046315789499999</c:v>
                </c:pt>
                <c:pt idx="24">
                  <c:v>13.153105263200001</c:v>
                </c:pt>
                <c:pt idx="25">
                  <c:v>13.0920526316</c:v>
                </c:pt>
                <c:pt idx="26">
                  <c:v>13.3077894737</c:v>
                </c:pt>
                <c:pt idx="27">
                  <c:v>13.691315789500001</c:v>
                </c:pt>
                <c:pt idx="28">
                  <c:v>13.7460526316</c:v>
                </c:pt>
                <c:pt idx="29">
                  <c:v>14.0871052632</c:v>
                </c:pt>
                <c:pt idx="30">
                  <c:v>14.435526315800001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17.782</c:v>
                </c:pt>
                <c:pt idx="1">
                  <c:v>18.114999999999998</c:v>
                </c:pt>
                <c:pt idx="2">
                  <c:v>19.085000000000001</c:v>
                </c:pt>
                <c:pt idx="3">
                  <c:v>21.478000000000002</c:v>
                </c:pt>
                <c:pt idx="4">
                  <c:v>22.783999999999999</c:v>
                </c:pt>
                <c:pt idx="5">
                  <c:v>23.9</c:v>
                </c:pt>
                <c:pt idx="6">
                  <c:v>25.193999999999999</c:v>
                </c:pt>
                <c:pt idx="7">
                  <c:v>26.052</c:v>
                </c:pt>
                <c:pt idx="8">
                  <c:v>20.946000000000002</c:v>
                </c:pt>
                <c:pt idx="9">
                  <c:v>19.655999999999999</c:v>
                </c:pt>
                <c:pt idx="10">
                  <c:v>19.943000000000001</c:v>
                </c:pt>
                <c:pt idx="11">
                  <c:v>21.558</c:v>
                </c:pt>
                <c:pt idx="12">
                  <c:v>21.411000000000001</c:v>
                </c:pt>
                <c:pt idx="13">
                  <c:v>21.879000000000001</c:v>
                </c:pt>
                <c:pt idx="14">
                  <c:v>24.643000000000001</c:v>
                </c:pt>
                <c:pt idx="15">
                  <c:v>25.414000000000001</c:v>
                </c:pt>
                <c:pt idx="16">
                  <c:v>23.207999999999998</c:v>
                </c:pt>
                <c:pt idx="17">
                  <c:v>24.161000000000001</c:v>
                </c:pt>
                <c:pt idx="18">
                  <c:v>23.013000000000002</c:v>
                </c:pt>
                <c:pt idx="19">
                  <c:v>25.222999999999999</c:v>
                </c:pt>
                <c:pt idx="20">
                  <c:v>23.97</c:v>
                </c:pt>
                <c:pt idx="21">
                  <c:v>21.367999999999999</c:v>
                </c:pt>
                <c:pt idx="22">
                  <c:v>19.489000000000001</c:v>
                </c:pt>
                <c:pt idx="23">
                  <c:v>22.440999999999999</c:v>
                </c:pt>
                <c:pt idx="24">
                  <c:v>22.547999999999998</c:v>
                </c:pt>
                <c:pt idx="25">
                  <c:v>23.45</c:v>
                </c:pt>
                <c:pt idx="26">
                  <c:v>23.832999999999998</c:v>
                </c:pt>
                <c:pt idx="27">
                  <c:v>25.138999999999999</c:v>
                </c:pt>
                <c:pt idx="28">
                  <c:v>27.170999999999999</c:v>
                </c:pt>
                <c:pt idx="29">
                  <c:v>26.963999999999999</c:v>
                </c:pt>
                <c:pt idx="30">
                  <c:v>27.225999999999999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13.491</c:v>
                </c:pt>
                <c:pt idx="1">
                  <c:v>13.079000000000001</c:v>
                </c:pt>
                <c:pt idx="2">
                  <c:v>14.02</c:v>
                </c:pt>
                <c:pt idx="3">
                  <c:v>15.352</c:v>
                </c:pt>
                <c:pt idx="4">
                  <c:v>17.14</c:v>
                </c:pt>
                <c:pt idx="5">
                  <c:v>17.713999999999999</c:v>
                </c:pt>
                <c:pt idx="6">
                  <c:v>18.977</c:v>
                </c:pt>
                <c:pt idx="7">
                  <c:v>19.527999999999999</c:v>
                </c:pt>
                <c:pt idx="8">
                  <c:v>16.754999999999999</c:v>
                </c:pt>
                <c:pt idx="9">
                  <c:v>15.260999999999999</c:v>
                </c:pt>
                <c:pt idx="10">
                  <c:v>14.731</c:v>
                </c:pt>
                <c:pt idx="11">
                  <c:v>16.044</c:v>
                </c:pt>
                <c:pt idx="12">
                  <c:v>16.189</c:v>
                </c:pt>
                <c:pt idx="13">
                  <c:v>16.568999999999999</c:v>
                </c:pt>
                <c:pt idx="14">
                  <c:v>18.678000000000001</c:v>
                </c:pt>
                <c:pt idx="15">
                  <c:v>19.856999999999999</c:v>
                </c:pt>
                <c:pt idx="16">
                  <c:v>18.164000000000001</c:v>
                </c:pt>
                <c:pt idx="17">
                  <c:v>18.518000000000001</c:v>
                </c:pt>
                <c:pt idx="18">
                  <c:v>17.824000000000002</c:v>
                </c:pt>
                <c:pt idx="19">
                  <c:v>18.591000000000001</c:v>
                </c:pt>
                <c:pt idx="20">
                  <c:v>18.725000000000001</c:v>
                </c:pt>
                <c:pt idx="21">
                  <c:v>17.027000000000001</c:v>
                </c:pt>
                <c:pt idx="22">
                  <c:v>15.292999999999999</c:v>
                </c:pt>
                <c:pt idx="23">
                  <c:v>16.641999999999999</c:v>
                </c:pt>
                <c:pt idx="24">
                  <c:v>17.123999999999999</c:v>
                </c:pt>
                <c:pt idx="25">
                  <c:v>17.917999999999999</c:v>
                </c:pt>
                <c:pt idx="26">
                  <c:v>18.54</c:v>
                </c:pt>
                <c:pt idx="27">
                  <c:v>20.122</c:v>
                </c:pt>
                <c:pt idx="28">
                  <c:v>21.081</c:v>
                </c:pt>
                <c:pt idx="29">
                  <c:v>21.524000000000001</c:v>
                </c:pt>
                <c:pt idx="30">
                  <c:v>21.655000000000001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9.1999999999999993</c:v>
                </c:pt>
                <c:pt idx="1">
                  <c:v>8.0440000000000005</c:v>
                </c:pt>
                <c:pt idx="2">
                  <c:v>8.9559999999999995</c:v>
                </c:pt>
                <c:pt idx="3">
                  <c:v>9.2249999999999996</c:v>
                </c:pt>
                <c:pt idx="4">
                  <c:v>11.496</c:v>
                </c:pt>
                <c:pt idx="5">
                  <c:v>11.528</c:v>
                </c:pt>
                <c:pt idx="6">
                  <c:v>12.759</c:v>
                </c:pt>
                <c:pt idx="7">
                  <c:v>13.003</c:v>
                </c:pt>
                <c:pt idx="8">
                  <c:v>12.564</c:v>
                </c:pt>
                <c:pt idx="9">
                  <c:v>10.865</c:v>
                </c:pt>
                <c:pt idx="10">
                  <c:v>9.5190000000000001</c:v>
                </c:pt>
                <c:pt idx="11">
                  <c:v>10.529</c:v>
                </c:pt>
                <c:pt idx="12">
                  <c:v>10.967000000000001</c:v>
                </c:pt>
                <c:pt idx="13">
                  <c:v>11.259</c:v>
                </c:pt>
                <c:pt idx="14">
                  <c:v>12.712999999999999</c:v>
                </c:pt>
                <c:pt idx="15">
                  <c:v>14.301</c:v>
                </c:pt>
                <c:pt idx="16">
                  <c:v>13.12</c:v>
                </c:pt>
                <c:pt idx="17">
                  <c:v>12.875</c:v>
                </c:pt>
                <c:pt idx="18">
                  <c:v>12.635</c:v>
                </c:pt>
                <c:pt idx="19">
                  <c:v>11.959</c:v>
                </c:pt>
                <c:pt idx="20">
                  <c:v>13.48</c:v>
                </c:pt>
                <c:pt idx="21">
                  <c:v>12.686</c:v>
                </c:pt>
                <c:pt idx="22">
                  <c:v>11.098000000000001</c:v>
                </c:pt>
                <c:pt idx="23">
                  <c:v>10.843999999999999</c:v>
                </c:pt>
                <c:pt idx="24">
                  <c:v>11.7</c:v>
                </c:pt>
                <c:pt idx="25">
                  <c:v>12.385999999999999</c:v>
                </c:pt>
                <c:pt idx="26">
                  <c:v>13.247</c:v>
                </c:pt>
                <c:pt idx="27">
                  <c:v>15.106</c:v>
                </c:pt>
                <c:pt idx="28">
                  <c:v>14.992000000000001</c:v>
                </c:pt>
                <c:pt idx="29">
                  <c:v>16.084</c:v>
                </c:pt>
                <c:pt idx="30">
                  <c:v>16.085000000000001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16.965</c:v>
                </c:pt>
                <c:pt idx="1">
                  <c:v>19.3</c:v>
                </c:pt>
                <c:pt idx="2">
                  <c:v>20.491</c:v>
                </c:pt>
                <c:pt idx="3">
                  <c:v>21.347999999999999</c:v>
                </c:pt>
                <c:pt idx="4">
                  <c:v>19.379000000000001</c:v>
                </c:pt>
                <c:pt idx="5">
                  <c:v>19.298999999999999</c:v>
                </c:pt>
                <c:pt idx="6">
                  <c:v>20.056999999999999</c:v>
                </c:pt>
                <c:pt idx="7">
                  <c:v>20.056000000000001</c:v>
                </c:pt>
                <c:pt idx="8">
                  <c:v>18.241</c:v>
                </c:pt>
                <c:pt idx="9">
                  <c:v>16.529</c:v>
                </c:pt>
                <c:pt idx="10">
                  <c:v>17.440000000000001</c:v>
                </c:pt>
                <c:pt idx="11">
                  <c:v>15.79</c:v>
                </c:pt>
                <c:pt idx="12">
                  <c:v>16.16</c:v>
                </c:pt>
                <c:pt idx="13">
                  <c:v>14.432</c:v>
                </c:pt>
                <c:pt idx="14">
                  <c:v>15.135</c:v>
                </c:pt>
                <c:pt idx="15">
                  <c:v>16.417999999999999</c:v>
                </c:pt>
                <c:pt idx="16">
                  <c:v>17.09</c:v>
                </c:pt>
                <c:pt idx="17">
                  <c:v>18.407</c:v>
                </c:pt>
                <c:pt idx="18">
                  <c:v>20.302</c:v>
                </c:pt>
                <c:pt idx="19">
                  <c:v>21.152000000000001</c:v>
                </c:pt>
                <c:pt idx="20">
                  <c:v>21.949000000000002</c:v>
                </c:pt>
                <c:pt idx="21">
                  <c:v>22.323</c:v>
                </c:pt>
                <c:pt idx="22">
                  <c:v>21.524999999999999</c:v>
                </c:pt>
                <c:pt idx="23">
                  <c:v>20.87</c:v>
                </c:pt>
                <c:pt idx="24">
                  <c:v>21.074999999999999</c:v>
                </c:pt>
                <c:pt idx="25">
                  <c:v>21.013999999999999</c:v>
                </c:pt>
                <c:pt idx="26">
                  <c:v>21.847999999999999</c:v>
                </c:pt>
                <c:pt idx="27">
                  <c:v>22.302</c:v>
                </c:pt>
                <c:pt idx="28">
                  <c:v>22.228999999999999</c:v>
                </c:pt>
                <c:pt idx="29">
                  <c:v>21.831</c:v>
                </c:pt>
                <c:pt idx="30">
                  <c:v>21.384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19899.136009188001</c:v>
                </c:pt>
                <c:pt idx="1">
                  <c:v>19970.835457706002</c:v>
                </c:pt>
                <c:pt idx="2">
                  <c:v>22701.204090208001</c:v>
                </c:pt>
                <c:pt idx="3">
                  <c:v>21177.253561983998</c:v>
                </c:pt>
                <c:pt idx="4">
                  <c:v>19936.18443252</c:v>
                </c:pt>
                <c:pt idx="5">
                  <c:v>20155.46354927</c:v>
                </c:pt>
                <c:pt idx="6">
                  <c:v>20817.226544469999</c:v>
                </c:pt>
                <c:pt idx="7">
                  <c:v>20907.164036049999</c:v>
                </c:pt>
                <c:pt idx="8">
                  <c:v>22577.217376982</c:v>
                </c:pt>
                <c:pt idx="9">
                  <c:v>19840.085661852001</c:v>
                </c:pt>
                <c:pt idx="10">
                  <c:v>19808.362302358</c:v>
                </c:pt>
                <c:pt idx="11">
                  <c:v>16160.449329384001</c:v>
                </c:pt>
                <c:pt idx="12">
                  <c:v>17368.389882903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17368.389882903</c:v>
                </c:pt>
                <c:pt idx="1">
                  <c:v>18354.280841045998</c:v>
                </c:pt>
                <c:pt idx="2">
                  <c:v>21944.759355194001</c:v>
                </c:pt>
                <c:pt idx="3">
                  <c:v>20740.560149403998</c:v>
                </c:pt>
                <c:pt idx="4">
                  <c:v>19375.491099671999</c:v>
                </c:pt>
                <c:pt idx="5">
                  <c:v>19599.735349332001</c:v>
                </c:pt>
                <c:pt idx="6">
                  <c:v>19640.472718157998</c:v>
                </c:pt>
                <c:pt idx="7">
                  <c:v>21286.840357445999</c:v>
                </c:pt>
                <c:pt idx="8">
                  <c:v>22742.35439959</c:v>
                </c:pt>
                <c:pt idx="9">
                  <c:v>19211.184779914001</c:v>
                </c:pt>
                <c:pt idx="10">
                  <c:v>20684.554315622001</c:v>
                </c:pt>
                <c:pt idx="11">
                  <c:v>18848.092433104001</c:v>
                </c:pt>
                <c:pt idx="12">
                  <c:v>19213.119055023999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may-21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may-21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31666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543.95594528000004</c:v>
                </c:pt>
                <c:pt idx="1">
                  <c:v>526.39872012800004</c:v>
                </c:pt>
                <c:pt idx="2">
                  <c:v>631.35677346399996</c:v>
                </c:pt>
                <c:pt idx="3">
                  <c:v>653.37514606399998</c:v>
                </c:pt>
                <c:pt idx="4">
                  <c:v>653.93124539200005</c:v>
                </c:pt>
                <c:pt idx="5">
                  <c:v>651.98946436799997</c:v>
                </c:pt>
                <c:pt idx="6">
                  <c:v>644.32135190400004</c:v>
                </c:pt>
                <c:pt idx="7">
                  <c:v>577.84983241600003</c:v>
                </c:pt>
                <c:pt idx="8">
                  <c:v>541.14511324800003</c:v>
                </c:pt>
                <c:pt idx="9">
                  <c:v>635.77146440000001</c:v>
                </c:pt>
                <c:pt idx="10">
                  <c:v>653.173443464</c:v>
                </c:pt>
                <c:pt idx="11">
                  <c:v>659.21447003200001</c:v>
                </c:pt>
                <c:pt idx="12">
                  <c:v>655.87096380800006</c:v>
                </c:pt>
                <c:pt idx="13">
                  <c:v>651.70341546400005</c:v>
                </c:pt>
                <c:pt idx="14">
                  <c:v>589.70377159999998</c:v>
                </c:pt>
                <c:pt idx="15">
                  <c:v>549.62770659199998</c:v>
                </c:pt>
                <c:pt idx="16">
                  <c:v>631.35956114400005</c:v>
                </c:pt>
                <c:pt idx="17">
                  <c:v>657.74394691999998</c:v>
                </c:pt>
                <c:pt idx="18">
                  <c:v>659.97246147199996</c:v>
                </c:pt>
                <c:pt idx="19">
                  <c:v>658.97357992000002</c:v>
                </c:pt>
                <c:pt idx="20">
                  <c:v>652.94794914399995</c:v>
                </c:pt>
                <c:pt idx="21">
                  <c:v>585.51238636799997</c:v>
                </c:pt>
                <c:pt idx="22">
                  <c:v>540.22453687200004</c:v>
                </c:pt>
                <c:pt idx="23">
                  <c:v>621.47227616800001</c:v>
                </c:pt>
                <c:pt idx="24">
                  <c:v>649.47325821599998</c:v>
                </c:pt>
                <c:pt idx="25">
                  <c:v>654.00297977599996</c:v>
                </c:pt>
                <c:pt idx="26">
                  <c:v>656.38521750400002</c:v>
                </c:pt>
                <c:pt idx="27">
                  <c:v>648.21605604000001</c:v>
                </c:pt>
                <c:pt idx="28">
                  <c:v>588.87897364000003</c:v>
                </c:pt>
                <c:pt idx="29">
                  <c:v>544.53970218400002</c:v>
                </c:pt>
                <c:pt idx="30">
                  <c:v>644.02734203199998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25486.478999999999</c:v>
                </c:pt>
                <c:pt idx="1">
                  <c:v>26190.876504</c:v>
                </c:pt>
                <c:pt idx="2">
                  <c:v>30406.880000000001</c:v>
                </c:pt>
                <c:pt idx="3">
                  <c:v>30717.077000000001</c:v>
                </c:pt>
                <c:pt idx="4">
                  <c:v>30675.469000000001</c:v>
                </c:pt>
                <c:pt idx="5">
                  <c:v>30572.400248000002</c:v>
                </c:pt>
                <c:pt idx="6">
                  <c:v>30435.228999999999</c:v>
                </c:pt>
                <c:pt idx="7">
                  <c:v>27066.293536000001</c:v>
                </c:pt>
                <c:pt idx="8">
                  <c:v>26073.006000000001</c:v>
                </c:pt>
                <c:pt idx="9">
                  <c:v>30526.665000000001</c:v>
                </c:pt>
                <c:pt idx="10">
                  <c:v>30670.767400000001</c:v>
                </c:pt>
                <c:pt idx="11">
                  <c:v>30837.806</c:v>
                </c:pt>
                <c:pt idx="12">
                  <c:v>30609.1234</c:v>
                </c:pt>
                <c:pt idx="13">
                  <c:v>30656.085080000001</c:v>
                </c:pt>
                <c:pt idx="14">
                  <c:v>27874.525399999999</c:v>
                </c:pt>
                <c:pt idx="15">
                  <c:v>25977.909</c:v>
                </c:pt>
                <c:pt idx="16">
                  <c:v>30164.276000000002</c:v>
                </c:pt>
                <c:pt idx="17">
                  <c:v>30894.632000000001</c:v>
                </c:pt>
                <c:pt idx="18">
                  <c:v>30950.672399999999</c:v>
                </c:pt>
                <c:pt idx="19">
                  <c:v>30583.831999999999</c:v>
                </c:pt>
                <c:pt idx="20">
                  <c:v>30975.079399999999</c:v>
                </c:pt>
                <c:pt idx="21">
                  <c:v>27393.737000000001</c:v>
                </c:pt>
                <c:pt idx="22">
                  <c:v>25580.634999999998</c:v>
                </c:pt>
                <c:pt idx="23">
                  <c:v>29512.599416000001</c:v>
                </c:pt>
                <c:pt idx="24">
                  <c:v>30615.19</c:v>
                </c:pt>
                <c:pt idx="25">
                  <c:v>30767.337</c:v>
                </c:pt>
                <c:pt idx="26">
                  <c:v>30759.719504000001</c:v>
                </c:pt>
                <c:pt idx="27">
                  <c:v>30686.796999999999</c:v>
                </c:pt>
                <c:pt idx="28">
                  <c:v>27627.169000000002</c:v>
                </c:pt>
                <c:pt idx="29">
                  <c:v>25875.434000000001</c:v>
                </c:pt>
                <c:pt idx="30">
                  <c:v>31035.101360000001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31 mayo (13:38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Mayo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199</v>
      </c>
    </row>
    <row r="3" spans="1:2">
      <c r="A3" t="s">
        <v>194</v>
      </c>
    </row>
    <row r="4" spans="1:2">
      <c r="A4" t="s">
        <v>195</v>
      </c>
    </row>
    <row r="5" spans="1:2">
      <c r="A5" t="s">
        <v>198</v>
      </c>
    </row>
    <row r="6" spans="1:2">
      <c r="A6" t="s">
        <v>204</v>
      </c>
    </row>
    <row r="7" spans="1:2">
      <c r="A7" t="s">
        <v>197</v>
      </c>
    </row>
    <row r="8" spans="1:2">
      <c r="A8" t="s">
        <v>161</v>
      </c>
    </row>
    <row r="9" spans="1:2">
      <c r="A9" t="s">
        <v>201</v>
      </c>
    </row>
    <row r="10" spans="1:2">
      <c r="A10" t="s">
        <v>162</v>
      </c>
    </row>
    <row r="11" spans="1:2">
      <c r="A11" t="s">
        <v>163</v>
      </c>
    </row>
    <row r="12" spans="1:2">
      <c r="A12" t="s">
        <v>206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Mayo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Mayo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19213.119055024003</v>
      </c>
      <c r="G9" s="47">
        <f>VLOOKUP("Demanda transporte (b.c.)",Dat_01!A4:J29,4,FALSE)*100</f>
        <v>10.621187020000001</v>
      </c>
      <c r="H9" s="31">
        <f>VLOOKUP("Demanda transporte (b.c.)",Dat_01!A4:J29,5,FALSE)/1000</f>
        <v>100699.304983254</v>
      </c>
      <c r="I9" s="47">
        <f>VLOOKUP("Demanda transporte (b.c.)",Dat_01!A4:J29,7,FALSE)*100</f>
        <v>5.1640394899999995</v>
      </c>
      <c r="J9" s="31">
        <f>VLOOKUP("Demanda transporte (b.c.)",Dat_01!A4:J29,8,FALSE)/1000</f>
        <v>241641.44485350599</v>
      </c>
      <c r="K9" s="47">
        <f>VLOOKUP("Demanda transporte (b.c.)",Dat_01!A4:J29,10,FALSE)*100</f>
        <v>9.1793880000000008E-2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0.66</v>
      </c>
      <c r="H12" s="43"/>
      <c r="I12" s="43">
        <f>Dat_01!H45*100</f>
        <v>3.6000000000000004E-2</v>
      </c>
      <c r="J12" s="43"/>
      <c r="K12" s="43">
        <f>Dat_01!L45*100</f>
        <v>7.4999999999999997E-2</v>
      </c>
    </row>
    <row r="13" spans="3:12">
      <c r="E13" s="34" t="s">
        <v>26</v>
      </c>
      <c r="F13" s="33"/>
      <c r="G13" s="43">
        <f>Dat_01!E45*100</f>
        <v>-2.1720000000000002</v>
      </c>
      <c r="H13" s="43"/>
      <c r="I13" s="43">
        <f>Dat_01!I45*100</f>
        <v>0.34799999999999998</v>
      </c>
      <c r="J13" s="43"/>
      <c r="K13" s="43">
        <f>Dat_01!M45*100</f>
        <v>5.1999999999999998E-2</v>
      </c>
    </row>
    <row r="14" spans="3:12">
      <c r="E14" s="35" t="s">
        <v>5</v>
      </c>
      <c r="F14" s="36"/>
      <c r="G14" s="44">
        <f>Dat_01!F45*100</f>
        <v>12.132999999999999</v>
      </c>
      <c r="H14" s="44"/>
      <c r="I14" s="44">
        <f>Dat_01!J45*100</f>
        <v>4.78</v>
      </c>
      <c r="J14" s="44"/>
      <c r="K14" s="44">
        <f>Dat_01!N45*100</f>
        <v>-3.4999999999999996E-2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Mayo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Mayo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Mayo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88" workbookViewId="0">
      <selection activeCell="H109" sqref="H109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Mayo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01/05/2021</v>
      </c>
      <c r="C7" s="100">
        <f>Dat_01!B52</f>
        <v>17.782</v>
      </c>
      <c r="D7" s="100">
        <f>Dat_01!C52</f>
        <v>13.491</v>
      </c>
      <c r="E7" s="100">
        <f>Dat_01!D52</f>
        <v>9.1999999999999993</v>
      </c>
      <c r="F7" s="100">
        <f>Dat_01!H52</f>
        <v>9.4354210526000006</v>
      </c>
      <c r="G7" s="100">
        <f>Dat_01!G52</f>
        <v>19.759631578899999</v>
      </c>
      <c r="H7" s="100">
        <f>Dat_01!E52</f>
        <v>16.965</v>
      </c>
    </row>
    <row r="8" spans="1:16" ht="11.25" customHeight="1">
      <c r="A8" s="93">
        <v>2</v>
      </c>
      <c r="B8" s="99" t="str">
        <f>Dat_01!A53</f>
        <v>02/05/2021</v>
      </c>
      <c r="C8" s="100">
        <f>Dat_01!B53</f>
        <v>18.114999999999998</v>
      </c>
      <c r="D8" s="100">
        <f>Dat_01!C53</f>
        <v>13.079000000000001</v>
      </c>
      <c r="E8" s="100">
        <f>Dat_01!D53</f>
        <v>8.0440000000000005</v>
      </c>
      <c r="F8" s="100">
        <f>Dat_01!H53</f>
        <v>9.9401578947000004</v>
      </c>
      <c r="G8" s="100">
        <f>Dat_01!G53</f>
        <v>20.501105263199999</v>
      </c>
      <c r="H8" s="100">
        <f>Dat_01!E53</f>
        <v>19.3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03/05/2021</v>
      </c>
      <c r="C9" s="100">
        <f>Dat_01!B54</f>
        <v>19.085000000000001</v>
      </c>
      <c r="D9" s="100">
        <f>Dat_01!C54</f>
        <v>14.02</v>
      </c>
      <c r="E9" s="100">
        <f>Dat_01!D54</f>
        <v>8.9559999999999995</v>
      </c>
      <c r="F9" s="100">
        <f>Dat_01!H54</f>
        <v>10.457842105299999</v>
      </c>
      <c r="G9" s="100">
        <f>Dat_01!G54</f>
        <v>20.744052631599999</v>
      </c>
      <c r="H9" s="100">
        <f>Dat_01!E54</f>
        <v>20.491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04/05/2021</v>
      </c>
      <c r="C10" s="100">
        <f>Dat_01!B55</f>
        <v>21.478000000000002</v>
      </c>
      <c r="D10" s="100">
        <f>Dat_01!C55</f>
        <v>15.352</v>
      </c>
      <c r="E10" s="100">
        <f>Dat_01!D55</f>
        <v>9.2249999999999996</v>
      </c>
      <c r="F10" s="100">
        <f>Dat_01!H55</f>
        <v>10.680894736799999</v>
      </c>
      <c r="G10" s="100">
        <f>Dat_01!G55</f>
        <v>20.997631578899998</v>
      </c>
      <c r="H10" s="100">
        <f>Dat_01!E55</f>
        <v>21.347999999999999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05/05/2021</v>
      </c>
      <c r="C11" s="100">
        <f>Dat_01!B56</f>
        <v>22.783999999999999</v>
      </c>
      <c r="D11" s="100">
        <f>Dat_01!C56</f>
        <v>17.14</v>
      </c>
      <c r="E11" s="100">
        <f>Dat_01!D56</f>
        <v>11.496</v>
      </c>
      <c r="F11" s="100">
        <f>Dat_01!H56</f>
        <v>10.953210526299999</v>
      </c>
      <c r="G11" s="100">
        <f>Dat_01!G56</f>
        <v>20.468</v>
      </c>
      <c r="H11" s="100">
        <f>Dat_01!E56</f>
        <v>19.379000000000001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06/05/2021</v>
      </c>
      <c r="C12" s="100">
        <f>Dat_01!B57</f>
        <v>23.9</v>
      </c>
      <c r="D12" s="100">
        <f>Dat_01!C57</f>
        <v>17.713999999999999</v>
      </c>
      <c r="E12" s="100">
        <f>Dat_01!D57</f>
        <v>11.528</v>
      </c>
      <c r="F12" s="100">
        <f>Dat_01!H57</f>
        <v>10.4047368421</v>
      </c>
      <c r="G12" s="100">
        <f>Dat_01!G57</f>
        <v>21.005105263200001</v>
      </c>
      <c r="H12" s="100">
        <f>Dat_01!E57</f>
        <v>19.298999999999999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07/05/2021</v>
      </c>
      <c r="C13" s="100">
        <f>Dat_01!B58</f>
        <v>25.193999999999999</v>
      </c>
      <c r="D13" s="100">
        <f>Dat_01!C58</f>
        <v>18.977</v>
      </c>
      <c r="E13" s="100">
        <f>Dat_01!D58</f>
        <v>12.759</v>
      </c>
      <c r="F13" s="100">
        <f>Dat_01!H58</f>
        <v>11.1196315789</v>
      </c>
      <c r="G13" s="100">
        <f>Dat_01!G58</f>
        <v>21.443473684200001</v>
      </c>
      <c r="H13" s="100">
        <f>Dat_01!E58</f>
        <v>20.056999999999999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08/05/2021</v>
      </c>
      <c r="C14" s="100">
        <f>Dat_01!B59</f>
        <v>26.052</v>
      </c>
      <c r="D14" s="100">
        <f>Dat_01!C59</f>
        <v>19.527999999999999</v>
      </c>
      <c r="E14" s="100">
        <f>Dat_01!D59</f>
        <v>13.003</v>
      </c>
      <c r="F14" s="100">
        <f>Dat_01!H59</f>
        <v>12.0145263158</v>
      </c>
      <c r="G14" s="100">
        <f>Dat_01!G59</f>
        <v>21.282368421099999</v>
      </c>
      <c r="H14" s="100">
        <f>Dat_01!E59</f>
        <v>20.056000000000001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09/05/2021</v>
      </c>
      <c r="C15" s="100">
        <f>Dat_01!B60</f>
        <v>20.946000000000002</v>
      </c>
      <c r="D15" s="100">
        <f>Dat_01!C60</f>
        <v>16.754999999999999</v>
      </c>
      <c r="E15" s="100">
        <f>Dat_01!D60</f>
        <v>12.564</v>
      </c>
      <c r="F15" s="100">
        <f>Dat_01!H60</f>
        <v>12.2103684211</v>
      </c>
      <c r="G15" s="100">
        <f>Dat_01!G60</f>
        <v>21.812105263199999</v>
      </c>
      <c r="H15" s="100">
        <f>Dat_01!E60</f>
        <v>18.241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10/05/2021</v>
      </c>
      <c r="C16" s="100">
        <f>Dat_01!B61</f>
        <v>19.655999999999999</v>
      </c>
      <c r="D16" s="100">
        <f>Dat_01!C61</f>
        <v>15.260999999999999</v>
      </c>
      <c r="E16" s="100">
        <f>Dat_01!D61</f>
        <v>10.865</v>
      </c>
      <c r="F16" s="100">
        <f>Dat_01!H61</f>
        <v>12.5087894737</v>
      </c>
      <c r="G16" s="100">
        <f>Dat_01!G61</f>
        <v>21.882315789500002</v>
      </c>
      <c r="H16" s="100">
        <f>Dat_01!E61</f>
        <v>16.529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11/05/2021</v>
      </c>
      <c r="C17" s="100">
        <f>Dat_01!B62</f>
        <v>19.943000000000001</v>
      </c>
      <c r="D17" s="100">
        <f>Dat_01!C62</f>
        <v>14.731</v>
      </c>
      <c r="E17" s="100">
        <f>Dat_01!D62</f>
        <v>9.5190000000000001</v>
      </c>
      <c r="F17" s="100">
        <f>Dat_01!H62</f>
        <v>12.242315789499999</v>
      </c>
      <c r="G17" s="100">
        <f>Dat_01!G62</f>
        <v>22.110052631599999</v>
      </c>
      <c r="H17" s="100">
        <f>Dat_01!E62</f>
        <v>17.440000000000001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12/05/2021</v>
      </c>
      <c r="C18" s="100">
        <f>Dat_01!B63</f>
        <v>21.558</v>
      </c>
      <c r="D18" s="100">
        <f>Dat_01!C63</f>
        <v>16.044</v>
      </c>
      <c r="E18" s="100">
        <f>Dat_01!D63</f>
        <v>10.529</v>
      </c>
      <c r="F18" s="100">
        <f>Dat_01!H63</f>
        <v>11.744368421100001</v>
      </c>
      <c r="G18" s="100">
        <f>Dat_01!G63</f>
        <v>22.156210526300001</v>
      </c>
      <c r="H18" s="100">
        <f>Dat_01!E63</f>
        <v>15.79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13/05/2021</v>
      </c>
      <c r="C19" s="100">
        <f>Dat_01!B64</f>
        <v>21.411000000000001</v>
      </c>
      <c r="D19" s="100">
        <f>Dat_01!C64</f>
        <v>16.189</v>
      </c>
      <c r="E19" s="100">
        <f>Dat_01!D64</f>
        <v>10.967000000000001</v>
      </c>
      <c r="F19" s="100">
        <f>Dat_01!H64</f>
        <v>11.906105263200001</v>
      </c>
      <c r="G19" s="100">
        <f>Dat_01!G64</f>
        <v>21.952315789499998</v>
      </c>
      <c r="H19" s="100">
        <f>Dat_01!E64</f>
        <v>16.16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14/05/2021</v>
      </c>
      <c r="C20" s="100">
        <f>Dat_01!B65</f>
        <v>21.879000000000001</v>
      </c>
      <c r="D20" s="100">
        <f>Dat_01!C65</f>
        <v>16.568999999999999</v>
      </c>
      <c r="E20" s="100">
        <f>Dat_01!D65</f>
        <v>11.259</v>
      </c>
      <c r="F20" s="100">
        <f>Dat_01!H65</f>
        <v>11.724368421099999</v>
      </c>
      <c r="G20" s="100">
        <f>Dat_01!G65</f>
        <v>21.683684210500001</v>
      </c>
      <c r="H20" s="100">
        <f>Dat_01!E65</f>
        <v>14.432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15/05/2021</v>
      </c>
      <c r="C21" s="100">
        <f>Dat_01!B66</f>
        <v>24.643000000000001</v>
      </c>
      <c r="D21" s="100">
        <f>Dat_01!C66</f>
        <v>18.678000000000001</v>
      </c>
      <c r="E21" s="100">
        <f>Dat_01!D66</f>
        <v>12.712999999999999</v>
      </c>
      <c r="F21" s="100">
        <f>Dat_01!H66</f>
        <v>11.454105263200001</v>
      </c>
      <c r="G21" s="100">
        <f>Dat_01!G66</f>
        <v>22.215</v>
      </c>
      <c r="H21" s="100">
        <f>Dat_01!E66</f>
        <v>15.135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16/05/2021</v>
      </c>
      <c r="C22" s="100">
        <f>Dat_01!B67</f>
        <v>25.414000000000001</v>
      </c>
      <c r="D22" s="100">
        <f>Dat_01!C67</f>
        <v>19.856999999999999</v>
      </c>
      <c r="E22" s="100">
        <f>Dat_01!D67</f>
        <v>14.301</v>
      </c>
      <c r="F22" s="100">
        <f>Dat_01!H67</f>
        <v>11.725368421100001</v>
      </c>
      <c r="G22" s="100">
        <f>Dat_01!G67</f>
        <v>22.9511578947</v>
      </c>
      <c r="H22" s="100">
        <f>Dat_01!E67</f>
        <v>16.417999999999999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17/05/2021</v>
      </c>
      <c r="C23" s="100">
        <f>Dat_01!B68</f>
        <v>23.207999999999998</v>
      </c>
      <c r="D23" s="100">
        <f>Dat_01!C68</f>
        <v>18.164000000000001</v>
      </c>
      <c r="E23" s="100">
        <f>Dat_01!D68</f>
        <v>13.12</v>
      </c>
      <c r="F23" s="100">
        <f>Dat_01!H68</f>
        <v>12.113473684200001</v>
      </c>
      <c r="G23" s="100">
        <f>Dat_01!G68</f>
        <v>22.668947368400001</v>
      </c>
      <c r="H23" s="100">
        <f>Dat_01!E68</f>
        <v>17.09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18/05/2021</v>
      </c>
      <c r="C24" s="100">
        <f>Dat_01!B69</f>
        <v>24.161000000000001</v>
      </c>
      <c r="D24" s="100">
        <f>Dat_01!C69</f>
        <v>18.518000000000001</v>
      </c>
      <c r="E24" s="100">
        <f>Dat_01!D69</f>
        <v>12.875</v>
      </c>
      <c r="F24" s="100">
        <f>Dat_01!H69</f>
        <v>12.194105263200001</v>
      </c>
      <c r="G24" s="100">
        <f>Dat_01!G69</f>
        <v>22.753052631599999</v>
      </c>
      <c r="H24" s="100">
        <f>Dat_01!E69</f>
        <v>18.407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19/05/2021</v>
      </c>
      <c r="C25" s="100">
        <f>Dat_01!B70</f>
        <v>23.013000000000002</v>
      </c>
      <c r="D25" s="100">
        <f>Dat_01!C70</f>
        <v>17.824000000000002</v>
      </c>
      <c r="E25" s="100">
        <f>Dat_01!D70</f>
        <v>12.635</v>
      </c>
      <c r="F25" s="100">
        <f>Dat_01!H70</f>
        <v>12.033789473700001</v>
      </c>
      <c r="G25" s="100">
        <f>Dat_01!G70</f>
        <v>22.769473684200001</v>
      </c>
      <c r="H25" s="100">
        <f>Dat_01!E70</f>
        <v>20.302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20/05/2021</v>
      </c>
      <c r="C26" s="100">
        <f>Dat_01!B71</f>
        <v>25.222999999999999</v>
      </c>
      <c r="D26" s="100">
        <f>Dat_01!C71</f>
        <v>18.591000000000001</v>
      </c>
      <c r="E26" s="100">
        <f>Dat_01!D71</f>
        <v>11.959</v>
      </c>
      <c r="F26" s="100">
        <f>Dat_01!H71</f>
        <v>12.072526315799999</v>
      </c>
      <c r="G26" s="100">
        <f>Dat_01!G71</f>
        <v>22.9401578947</v>
      </c>
      <c r="H26" s="100">
        <f>Dat_01!E71</f>
        <v>21.152000000000001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21/05/2021</v>
      </c>
      <c r="C27" s="100">
        <f>Dat_01!B72</f>
        <v>23.97</v>
      </c>
      <c r="D27" s="100">
        <f>Dat_01!C72</f>
        <v>18.725000000000001</v>
      </c>
      <c r="E27" s="100">
        <f>Dat_01!D72</f>
        <v>13.48</v>
      </c>
      <c r="F27" s="100">
        <f>Dat_01!H72</f>
        <v>12.5020526316</v>
      </c>
      <c r="G27" s="100">
        <f>Dat_01!G72</f>
        <v>23.266684210499999</v>
      </c>
      <c r="H27" s="100">
        <f>Dat_01!E72</f>
        <v>21.949000000000002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22/05/2021</v>
      </c>
      <c r="C28" s="100">
        <f>Dat_01!B73</f>
        <v>21.367999999999999</v>
      </c>
      <c r="D28" s="100">
        <f>Dat_01!C73</f>
        <v>17.027000000000001</v>
      </c>
      <c r="E28" s="100">
        <f>Dat_01!D73</f>
        <v>12.686</v>
      </c>
      <c r="F28" s="100">
        <f>Dat_01!H73</f>
        <v>12.9051578947</v>
      </c>
      <c r="G28" s="100">
        <f>Dat_01!G73</f>
        <v>23.374473684200002</v>
      </c>
      <c r="H28" s="100">
        <f>Dat_01!E73</f>
        <v>22.323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23/05/2021</v>
      </c>
      <c r="C29" s="100">
        <f>Dat_01!B74</f>
        <v>19.489000000000001</v>
      </c>
      <c r="D29" s="100">
        <f>Dat_01!C74</f>
        <v>15.292999999999999</v>
      </c>
      <c r="E29" s="100">
        <f>Dat_01!D74</f>
        <v>11.098000000000001</v>
      </c>
      <c r="F29" s="100">
        <f>Dat_01!H74</f>
        <v>12.664999999999999</v>
      </c>
      <c r="G29" s="100">
        <f>Dat_01!G74</f>
        <v>23.240052631600001</v>
      </c>
      <c r="H29" s="100">
        <f>Dat_01!E74</f>
        <v>21.524999999999999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24/05/2021</v>
      </c>
      <c r="C30" s="100">
        <f>Dat_01!B75</f>
        <v>22.440999999999999</v>
      </c>
      <c r="D30" s="100">
        <f>Dat_01!C75</f>
        <v>16.641999999999999</v>
      </c>
      <c r="E30" s="100">
        <f>Dat_01!D75</f>
        <v>10.843999999999999</v>
      </c>
      <c r="F30" s="100">
        <f>Dat_01!H75</f>
        <v>13.046315789499999</v>
      </c>
      <c r="G30" s="100">
        <f>Dat_01!G75</f>
        <v>23.625473684199999</v>
      </c>
      <c r="H30" s="100">
        <f>Dat_01!E75</f>
        <v>20.87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25/05/2021</v>
      </c>
      <c r="C31" s="100">
        <f>Dat_01!B76</f>
        <v>22.547999999999998</v>
      </c>
      <c r="D31" s="100">
        <f>Dat_01!C76</f>
        <v>17.123999999999999</v>
      </c>
      <c r="E31" s="100">
        <f>Dat_01!D76</f>
        <v>11.7</v>
      </c>
      <c r="F31" s="100">
        <f>Dat_01!H76</f>
        <v>13.153105263200001</v>
      </c>
      <c r="G31" s="100">
        <f>Dat_01!G76</f>
        <v>23.2833684211</v>
      </c>
      <c r="H31" s="100">
        <f>Dat_01!E76</f>
        <v>21.074999999999999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26/05/2021</v>
      </c>
      <c r="C32" s="100">
        <f>Dat_01!B77</f>
        <v>23.45</v>
      </c>
      <c r="D32" s="100">
        <f>Dat_01!C77</f>
        <v>17.917999999999999</v>
      </c>
      <c r="E32" s="100">
        <f>Dat_01!D77</f>
        <v>12.385999999999999</v>
      </c>
      <c r="F32" s="100">
        <f>Dat_01!H77</f>
        <v>13.0920526316</v>
      </c>
      <c r="G32" s="100">
        <f>Dat_01!G77</f>
        <v>23.63</v>
      </c>
      <c r="H32" s="100">
        <f>Dat_01!E77</f>
        <v>21.013999999999999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27/05/2021</v>
      </c>
      <c r="C33" s="100">
        <f>Dat_01!B78</f>
        <v>23.832999999999998</v>
      </c>
      <c r="D33" s="100">
        <f>Dat_01!C78</f>
        <v>18.54</v>
      </c>
      <c r="E33" s="100">
        <f>Dat_01!D78</f>
        <v>13.247</v>
      </c>
      <c r="F33" s="100">
        <f>Dat_01!H78</f>
        <v>13.3077894737</v>
      </c>
      <c r="G33" s="100">
        <f>Dat_01!G78</f>
        <v>24.323684210500002</v>
      </c>
      <c r="H33" s="100">
        <f>Dat_01!E78</f>
        <v>21.847999999999999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28/05/2021</v>
      </c>
      <c r="C34" s="100">
        <f>Dat_01!B79</f>
        <v>25.138999999999999</v>
      </c>
      <c r="D34" s="100">
        <f>Dat_01!C79</f>
        <v>20.122</v>
      </c>
      <c r="E34" s="100">
        <f>Dat_01!D79</f>
        <v>15.106</v>
      </c>
      <c r="F34" s="100">
        <f>Dat_01!H79</f>
        <v>13.691315789500001</v>
      </c>
      <c r="G34" s="100">
        <f>Dat_01!G79</f>
        <v>24.376736842100001</v>
      </c>
      <c r="H34" s="100">
        <f>Dat_01!E79</f>
        <v>22.302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29/05/2021</v>
      </c>
      <c r="C35" s="100">
        <f>Dat_01!B80</f>
        <v>27.170999999999999</v>
      </c>
      <c r="D35" s="100">
        <f>Dat_01!C80</f>
        <v>21.081</v>
      </c>
      <c r="E35" s="100">
        <f>Dat_01!D80</f>
        <v>14.992000000000001</v>
      </c>
      <c r="F35" s="100">
        <f>Dat_01!H80</f>
        <v>13.7460526316</v>
      </c>
      <c r="G35" s="100">
        <f>Dat_01!G80</f>
        <v>24.61</v>
      </c>
      <c r="H35" s="100">
        <f>Dat_01!E80</f>
        <v>22.228999999999999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30/05/2021</v>
      </c>
      <c r="C36" s="100">
        <f>Dat_01!B81</f>
        <v>26.963999999999999</v>
      </c>
      <c r="D36" s="100">
        <f>Dat_01!C81</f>
        <v>21.524000000000001</v>
      </c>
      <c r="E36" s="100">
        <f>Dat_01!D81</f>
        <v>16.084</v>
      </c>
      <c r="F36" s="100">
        <f>Dat_01!H81</f>
        <v>14.0871052632</v>
      </c>
      <c r="G36" s="100">
        <f>Dat_01!G81</f>
        <v>24.766684210499999</v>
      </c>
      <c r="H36" s="100">
        <f>Dat_01!E81</f>
        <v>21.831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31/05/2021</v>
      </c>
      <c r="C37" s="100">
        <f>Dat_01!B82</f>
        <v>27.225999999999999</v>
      </c>
      <c r="D37" s="100">
        <f>Dat_01!C82</f>
        <v>21.655000000000001</v>
      </c>
      <c r="E37" s="100">
        <f>Dat_01!D82</f>
        <v>16.085000000000001</v>
      </c>
      <c r="F37" s="100">
        <f>Dat_01!H82</f>
        <v>14.435526315800001</v>
      </c>
      <c r="G37" s="100">
        <f>Dat_01!G82</f>
        <v>24.867421052600001</v>
      </c>
      <c r="H37" s="100">
        <f>Dat_01!E82</f>
        <v>21.384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22.872387096774194</v>
      </c>
      <c r="D38" s="102">
        <f>AVERAGE(D7:D37)</f>
        <v>17.488161290322584</v>
      </c>
      <c r="E38" s="102">
        <f t="shared" ref="E38:F38" si="0">AVERAGE(E7:E37)</f>
        <v>12.104032258064516</v>
      </c>
      <c r="F38" s="102">
        <f t="shared" si="0"/>
        <v>12.115083191864516</v>
      </c>
      <c r="G38" s="102">
        <f>AVERAGE(G7:G37)</f>
        <v>22.498723259761288</v>
      </c>
      <c r="H38" s="102">
        <f>AVERAGE(H7:H37)</f>
        <v>19.430354838709679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22742.35439959</v>
      </c>
    </row>
    <row r="60" spans="1:3" ht="11.25" customHeight="1">
      <c r="A60" s="104" t="s">
        <v>92</v>
      </c>
      <c r="B60" s="99">
        <v>43159</v>
      </c>
      <c r="C60" s="105">
        <f>Dat_01!B112</f>
        <v>19211.184779914001</v>
      </c>
    </row>
    <row r="61" spans="1:3" ht="11.25" customHeight="1">
      <c r="A61" s="104" t="s">
        <v>93</v>
      </c>
      <c r="B61" s="99">
        <v>43190</v>
      </c>
      <c r="C61" s="105">
        <f>Dat_01!B113</f>
        <v>20684.554315622001</v>
      </c>
    </row>
    <row r="62" spans="1:3" ht="11.25" customHeight="1">
      <c r="A62" s="104" t="s">
        <v>94</v>
      </c>
      <c r="B62" s="99">
        <v>43220</v>
      </c>
      <c r="C62" s="105">
        <f>Dat_01!B114</f>
        <v>18848.092433104001</v>
      </c>
    </row>
    <row r="63" spans="1:3" ht="11.25" customHeight="1">
      <c r="A63" s="104" t="s">
        <v>87</v>
      </c>
      <c r="B63" s="99">
        <v>43251</v>
      </c>
      <c r="C63" s="105">
        <f>Dat_01!B115</f>
        <v>19213.119055023999</v>
      </c>
    </row>
    <row r="64" spans="1:3" ht="11.25" customHeight="1">
      <c r="A64" s="104" t="s">
        <v>94</v>
      </c>
      <c r="B64" s="99">
        <v>43281</v>
      </c>
      <c r="C64" s="105">
        <f>Dat_01!B116</f>
        <v>5126.4270999999999</v>
      </c>
    </row>
    <row r="65" spans="1:4" ht="11.25" customHeight="1">
      <c r="A65" s="104" t="s">
        <v>86</v>
      </c>
      <c r="B65" s="99">
        <v>43312</v>
      </c>
      <c r="C65" s="105">
        <f>Dat_01!B117</f>
        <v>0</v>
      </c>
    </row>
    <row r="66" spans="1:4" ht="11.25" customHeight="1">
      <c r="A66" s="104" t="s">
        <v>86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01/05/2021</v>
      </c>
      <c r="C70" s="105">
        <f>Dat_01!B129</f>
        <v>25486.478999999999</v>
      </c>
      <c r="D70" s="105">
        <f>Dat_01!D129</f>
        <v>543.95594528000004</v>
      </c>
    </row>
    <row r="71" spans="1:4" ht="11.25" customHeight="1">
      <c r="A71" s="93">
        <v>2</v>
      </c>
      <c r="B71" s="99" t="str">
        <f>Dat_01!A130</f>
        <v>02/05/2021</v>
      </c>
      <c r="C71" s="105">
        <f>Dat_01!B130</f>
        <v>26190.876504</v>
      </c>
      <c r="D71" s="105">
        <f>Dat_01!D130</f>
        <v>526.39872012800004</v>
      </c>
    </row>
    <row r="72" spans="1:4" ht="11.25" customHeight="1">
      <c r="A72" s="93">
        <v>3</v>
      </c>
      <c r="B72" s="99" t="str">
        <f>Dat_01!A131</f>
        <v>03/05/2021</v>
      </c>
      <c r="C72" s="105">
        <f>Dat_01!B131</f>
        <v>30406.880000000001</v>
      </c>
      <c r="D72" s="105">
        <f>Dat_01!D131</f>
        <v>631.35677346399996</v>
      </c>
    </row>
    <row r="73" spans="1:4" ht="11.25" customHeight="1">
      <c r="A73" s="93">
        <v>4</v>
      </c>
      <c r="B73" s="99" t="str">
        <f>Dat_01!A132</f>
        <v>04/05/2021</v>
      </c>
      <c r="C73" s="105">
        <f>Dat_01!B132</f>
        <v>30717.077000000001</v>
      </c>
      <c r="D73" s="105">
        <f>Dat_01!D132</f>
        <v>653.37514606399998</v>
      </c>
    </row>
    <row r="74" spans="1:4" ht="11.25" customHeight="1">
      <c r="A74" s="93">
        <v>5</v>
      </c>
      <c r="B74" s="99" t="str">
        <f>Dat_01!A133</f>
        <v>05/05/2021</v>
      </c>
      <c r="C74" s="105">
        <f>Dat_01!B133</f>
        <v>30675.469000000001</v>
      </c>
      <c r="D74" s="105">
        <f>Dat_01!D133</f>
        <v>653.93124539200005</v>
      </c>
    </row>
    <row r="75" spans="1:4" ht="11.25" customHeight="1">
      <c r="A75" s="93">
        <v>6</v>
      </c>
      <c r="B75" s="99" t="str">
        <f>Dat_01!A134</f>
        <v>06/05/2021</v>
      </c>
      <c r="C75" s="105">
        <f>Dat_01!B134</f>
        <v>30572.400248000002</v>
      </c>
      <c r="D75" s="105">
        <f>Dat_01!D134</f>
        <v>651.98946436799997</v>
      </c>
    </row>
    <row r="76" spans="1:4" ht="11.25" customHeight="1">
      <c r="A76" s="93">
        <v>7</v>
      </c>
      <c r="B76" s="99" t="str">
        <f>Dat_01!A135</f>
        <v>07/05/2021</v>
      </c>
      <c r="C76" s="105">
        <f>Dat_01!B135</f>
        <v>30435.228999999999</v>
      </c>
      <c r="D76" s="105">
        <f>Dat_01!D135</f>
        <v>644.32135190400004</v>
      </c>
    </row>
    <row r="77" spans="1:4" ht="11.25" customHeight="1">
      <c r="A77" s="93">
        <v>8</v>
      </c>
      <c r="B77" s="99" t="str">
        <f>Dat_01!A136</f>
        <v>08/05/2021</v>
      </c>
      <c r="C77" s="105">
        <f>Dat_01!B136</f>
        <v>27066.293536000001</v>
      </c>
      <c r="D77" s="105">
        <f>Dat_01!D136</f>
        <v>577.84983241600003</v>
      </c>
    </row>
    <row r="78" spans="1:4" ht="11.25" customHeight="1">
      <c r="A78" s="93">
        <v>9</v>
      </c>
      <c r="B78" s="99" t="str">
        <f>Dat_01!A137</f>
        <v>09/05/2021</v>
      </c>
      <c r="C78" s="105">
        <f>Dat_01!B137</f>
        <v>26073.006000000001</v>
      </c>
      <c r="D78" s="105">
        <f>Dat_01!D137</f>
        <v>541.14511324800003</v>
      </c>
    </row>
    <row r="79" spans="1:4" ht="11.25" customHeight="1">
      <c r="A79" s="93">
        <v>10</v>
      </c>
      <c r="B79" s="99" t="str">
        <f>Dat_01!A138</f>
        <v>10/05/2021</v>
      </c>
      <c r="C79" s="105">
        <f>Dat_01!B138</f>
        <v>30526.665000000001</v>
      </c>
      <c r="D79" s="105">
        <f>Dat_01!D138</f>
        <v>635.77146440000001</v>
      </c>
    </row>
    <row r="80" spans="1:4" ht="11.25" customHeight="1">
      <c r="A80" s="93">
        <v>11</v>
      </c>
      <c r="B80" s="99" t="str">
        <f>Dat_01!A139</f>
        <v>11/05/2021</v>
      </c>
      <c r="C80" s="105">
        <f>Dat_01!B139</f>
        <v>30670.767400000001</v>
      </c>
      <c r="D80" s="105">
        <f>Dat_01!D139</f>
        <v>653.173443464</v>
      </c>
    </row>
    <row r="81" spans="1:4" ht="11.25" customHeight="1">
      <c r="A81" s="93">
        <v>12</v>
      </c>
      <c r="B81" s="99" t="str">
        <f>Dat_01!A140</f>
        <v>12/05/2021</v>
      </c>
      <c r="C81" s="105">
        <f>Dat_01!B140</f>
        <v>30837.806</v>
      </c>
      <c r="D81" s="105">
        <f>Dat_01!D140</f>
        <v>659.21447003200001</v>
      </c>
    </row>
    <row r="82" spans="1:4" ht="11.25" customHeight="1">
      <c r="A82" s="93">
        <v>13</v>
      </c>
      <c r="B82" s="99" t="str">
        <f>Dat_01!A141</f>
        <v>13/05/2021</v>
      </c>
      <c r="C82" s="105">
        <f>Dat_01!B141</f>
        <v>30609.1234</v>
      </c>
      <c r="D82" s="105">
        <f>Dat_01!D141</f>
        <v>655.87096380800006</v>
      </c>
    </row>
    <row r="83" spans="1:4" ht="11.25" customHeight="1">
      <c r="A83" s="93">
        <v>14</v>
      </c>
      <c r="B83" s="99" t="str">
        <f>Dat_01!A142</f>
        <v>14/05/2021</v>
      </c>
      <c r="C83" s="105">
        <f>Dat_01!B142</f>
        <v>30656.085080000001</v>
      </c>
      <c r="D83" s="105">
        <f>Dat_01!D142</f>
        <v>651.70341546400005</v>
      </c>
    </row>
    <row r="84" spans="1:4" ht="11.25" customHeight="1">
      <c r="A84" s="93">
        <v>15</v>
      </c>
      <c r="B84" s="99" t="str">
        <f>Dat_01!A143</f>
        <v>15/05/2021</v>
      </c>
      <c r="C84" s="105">
        <f>Dat_01!B143</f>
        <v>27874.525399999999</v>
      </c>
      <c r="D84" s="105">
        <f>Dat_01!D143</f>
        <v>589.70377159999998</v>
      </c>
    </row>
    <row r="85" spans="1:4" ht="11.25" customHeight="1">
      <c r="A85" s="93">
        <v>16</v>
      </c>
      <c r="B85" s="99" t="str">
        <f>Dat_01!A144</f>
        <v>16/05/2021</v>
      </c>
      <c r="C85" s="105">
        <f>Dat_01!B144</f>
        <v>25977.909</v>
      </c>
      <c r="D85" s="105">
        <f>Dat_01!D144</f>
        <v>549.62770659199998</v>
      </c>
    </row>
    <row r="86" spans="1:4" ht="11.25" customHeight="1">
      <c r="A86" s="93">
        <v>17</v>
      </c>
      <c r="B86" s="99" t="str">
        <f>Dat_01!A145</f>
        <v>17/05/2021</v>
      </c>
      <c r="C86" s="105">
        <f>Dat_01!B145</f>
        <v>30164.276000000002</v>
      </c>
      <c r="D86" s="105">
        <f>Dat_01!D145</f>
        <v>631.35956114400005</v>
      </c>
    </row>
    <row r="87" spans="1:4" ht="11.25" customHeight="1">
      <c r="A87" s="93">
        <v>18</v>
      </c>
      <c r="B87" s="99" t="str">
        <f>Dat_01!A146</f>
        <v>18/05/2021</v>
      </c>
      <c r="C87" s="105">
        <f>Dat_01!B146</f>
        <v>30894.632000000001</v>
      </c>
      <c r="D87" s="105">
        <f>Dat_01!D146</f>
        <v>657.74394691999998</v>
      </c>
    </row>
    <row r="88" spans="1:4" ht="11.25" customHeight="1">
      <c r="A88" s="93">
        <v>19</v>
      </c>
      <c r="B88" s="99" t="str">
        <f>Dat_01!A147</f>
        <v>19/05/2021</v>
      </c>
      <c r="C88" s="105">
        <f>Dat_01!B147</f>
        <v>30950.672399999999</v>
      </c>
      <c r="D88" s="105">
        <f>Dat_01!D147</f>
        <v>659.97246147199996</v>
      </c>
    </row>
    <row r="89" spans="1:4" ht="11.25" customHeight="1">
      <c r="A89" s="93">
        <v>20</v>
      </c>
      <c r="B89" s="99" t="str">
        <f>Dat_01!A148</f>
        <v>20/05/2021</v>
      </c>
      <c r="C89" s="105">
        <f>Dat_01!B148</f>
        <v>30583.831999999999</v>
      </c>
      <c r="D89" s="105">
        <f>Dat_01!D148</f>
        <v>658.97357992000002</v>
      </c>
    </row>
    <row r="90" spans="1:4" ht="11.25" customHeight="1">
      <c r="A90" s="93">
        <v>21</v>
      </c>
      <c r="B90" s="99" t="str">
        <f>Dat_01!A149</f>
        <v>21/05/2021</v>
      </c>
      <c r="C90" s="105">
        <f>Dat_01!B149</f>
        <v>30975.079399999999</v>
      </c>
      <c r="D90" s="105">
        <f>Dat_01!D149</f>
        <v>652.94794914399995</v>
      </c>
    </row>
    <row r="91" spans="1:4" ht="11.25" customHeight="1">
      <c r="A91" s="93">
        <v>22</v>
      </c>
      <c r="B91" s="99" t="str">
        <f>Dat_01!A150</f>
        <v>22/05/2021</v>
      </c>
      <c r="C91" s="105">
        <f>Dat_01!B150</f>
        <v>27393.737000000001</v>
      </c>
      <c r="D91" s="105">
        <f>Dat_01!D150</f>
        <v>585.51238636799997</v>
      </c>
    </row>
    <row r="92" spans="1:4" ht="11.25" customHeight="1">
      <c r="A92" s="93">
        <v>23</v>
      </c>
      <c r="B92" s="99" t="str">
        <f>Dat_01!A151</f>
        <v>23/05/2021</v>
      </c>
      <c r="C92" s="105">
        <f>Dat_01!B151</f>
        <v>25580.634999999998</v>
      </c>
      <c r="D92" s="105">
        <f>Dat_01!D151</f>
        <v>540.22453687200004</v>
      </c>
    </row>
    <row r="93" spans="1:4" ht="11.25" customHeight="1">
      <c r="A93" s="93">
        <v>24</v>
      </c>
      <c r="B93" s="99" t="str">
        <f>Dat_01!A152</f>
        <v>24/05/2021</v>
      </c>
      <c r="C93" s="105">
        <f>Dat_01!B152</f>
        <v>29512.599416000001</v>
      </c>
      <c r="D93" s="105">
        <f>Dat_01!D152</f>
        <v>621.47227616800001</v>
      </c>
    </row>
    <row r="94" spans="1:4" ht="11.25" customHeight="1">
      <c r="A94" s="93">
        <v>25</v>
      </c>
      <c r="B94" s="99" t="str">
        <f>Dat_01!A153</f>
        <v>25/05/2021</v>
      </c>
      <c r="C94" s="105">
        <f>Dat_01!B153</f>
        <v>30615.19</v>
      </c>
      <c r="D94" s="105">
        <f>Dat_01!D153</f>
        <v>649.47325821599998</v>
      </c>
    </row>
    <row r="95" spans="1:4" ht="11.25" customHeight="1">
      <c r="A95" s="93">
        <v>26</v>
      </c>
      <c r="B95" s="99" t="str">
        <f>Dat_01!A154</f>
        <v>26/05/2021</v>
      </c>
      <c r="C95" s="105">
        <f>Dat_01!B154</f>
        <v>30767.337</v>
      </c>
      <c r="D95" s="105">
        <f>Dat_01!D154</f>
        <v>654.00297977599996</v>
      </c>
    </row>
    <row r="96" spans="1:4" ht="11.25" customHeight="1">
      <c r="A96" s="93">
        <v>27</v>
      </c>
      <c r="B96" s="99" t="str">
        <f>Dat_01!A155</f>
        <v>27/05/2021</v>
      </c>
      <c r="C96" s="105">
        <f>Dat_01!B155</f>
        <v>30759.719504000001</v>
      </c>
      <c r="D96" s="105">
        <f>Dat_01!D155</f>
        <v>656.38521750400002</v>
      </c>
    </row>
    <row r="97" spans="1:9" ht="11.25" customHeight="1">
      <c r="A97" s="93">
        <v>28</v>
      </c>
      <c r="B97" s="99" t="str">
        <f>Dat_01!A156</f>
        <v>28/05/2021</v>
      </c>
      <c r="C97" s="105">
        <f>Dat_01!B156</f>
        <v>30686.796999999999</v>
      </c>
      <c r="D97" s="105">
        <f>Dat_01!D156</f>
        <v>648.21605604000001</v>
      </c>
    </row>
    <row r="98" spans="1:9" ht="11.25" customHeight="1">
      <c r="A98" s="93">
        <v>29</v>
      </c>
      <c r="B98" s="99" t="str">
        <f>Dat_01!A157</f>
        <v>29/05/2021</v>
      </c>
      <c r="C98" s="105">
        <f>Dat_01!B157</f>
        <v>27627.169000000002</v>
      </c>
      <c r="D98" s="105">
        <f>Dat_01!D157</f>
        <v>588.87897364000003</v>
      </c>
    </row>
    <row r="99" spans="1:9" ht="11.25" customHeight="1">
      <c r="A99" s="93">
        <v>30</v>
      </c>
      <c r="B99" s="99" t="str">
        <f>Dat_01!A158</f>
        <v>30/05/2021</v>
      </c>
      <c r="C99" s="105">
        <f>Dat_01!B158</f>
        <v>25875.434000000001</v>
      </c>
      <c r="D99" s="105">
        <f>Dat_01!D158</f>
        <v>544.53970218400002</v>
      </c>
    </row>
    <row r="100" spans="1:9" ht="11.25" customHeight="1">
      <c r="A100" s="93">
        <v>31</v>
      </c>
      <c r="B100" s="99" t="str">
        <f>Dat_01!A159</f>
        <v>31/05/2021</v>
      </c>
      <c r="C100" s="105">
        <f>Dat_01!B159</f>
        <v>31035.101360000001</v>
      </c>
      <c r="D100" s="105">
        <f>Dat_01!D159</f>
        <v>644.02734203199998</v>
      </c>
    </row>
    <row r="101" spans="1:9" ht="11.25" customHeight="1">
      <c r="A101" s="93"/>
      <c r="B101" s="101" t="s">
        <v>96</v>
      </c>
      <c r="C101" s="108">
        <f>MAX(C70:C100)</f>
        <v>31035.101360000001</v>
      </c>
      <c r="D101" s="108">
        <f>MAX(D70:D100)</f>
        <v>659.97246147199996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32826</v>
      </c>
      <c r="D108" s="111">
        <f>Dat_01!B174</f>
        <v>42225</v>
      </c>
      <c r="E108" s="111"/>
      <c r="F108" s="112">
        <f>Dat_01!D186</f>
        <v>0</v>
      </c>
      <c r="G108" s="112" t="str">
        <f>Dat_01!E186</f>
        <v>8 enero (14:05 h)</v>
      </c>
    </row>
    <row r="109" spans="1:9" ht="11.25" customHeight="1">
      <c r="B109" s="113" t="str">
        <f>Dat_01!A187</f>
        <v>may-21</v>
      </c>
      <c r="C109" s="114">
        <f>Dat_01!B166</f>
        <v>31666</v>
      </c>
      <c r="D109" s="114"/>
      <c r="E109" s="114"/>
      <c r="F109" s="115" t="str">
        <f>Dat_01!D187</f>
        <v/>
      </c>
      <c r="G109" s="115"/>
      <c r="H109" s="129">
        <v>31024</v>
      </c>
      <c r="I109" s="133">
        <f>(C109/H109-1)*100</f>
        <v>2.0693656523981474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9" t="str">
        <f>Dat_01!A33</f>
        <v>Mayo 2020</v>
      </c>
      <c r="C113" s="100">
        <f>Dat_01!C33*100</f>
        <v>-12.717999999999998</v>
      </c>
      <c r="D113" s="100">
        <f>Dat_01!D33*100</f>
        <v>-1.099</v>
      </c>
      <c r="E113" s="100">
        <f>Dat_01!E33*100</f>
        <v>1.48</v>
      </c>
      <c r="F113" s="100">
        <f>Dat_01!F33*100</f>
        <v>-13.099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9" t="str">
        <f>Dat_01!A34</f>
        <v>Junio 2020</v>
      </c>
      <c r="C114" s="100">
        <f>Dat_01!C34*100</f>
        <v>-8.0949999999999989</v>
      </c>
      <c r="D114" s="100">
        <f>Dat_01!D34*100</f>
        <v>0.70000000000000007</v>
      </c>
      <c r="E114" s="100">
        <f>Dat_01!E34*100</f>
        <v>-0.52700000000000002</v>
      </c>
      <c r="F114" s="100">
        <f>Dat_01!F34*100</f>
        <v>-8.2680000000000007</v>
      </c>
    </row>
    <row r="115" spans="1:6" ht="11.25" customHeight="1">
      <c r="A115" s="104" t="str">
        <f t="shared" si="1"/>
        <v>J</v>
      </c>
      <c r="B115" s="99" t="str">
        <f>Dat_01!A35</f>
        <v>Julio 2020</v>
      </c>
      <c r="C115" s="100">
        <f>Dat_01!C35*100</f>
        <v>-3.3320000000000003</v>
      </c>
      <c r="D115" s="100">
        <f>Dat_01!D35*100</f>
        <v>0.248</v>
      </c>
      <c r="E115" s="100">
        <f>Dat_01!E35*100</f>
        <v>0.755</v>
      </c>
      <c r="F115" s="100">
        <f>Dat_01!F35*100</f>
        <v>-4.335</v>
      </c>
    </row>
    <row r="116" spans="1:6" ht="11.25" customHeight="1">
      <c r="A116" s="104" t="str">
        <f t="shared" si="1"/>
        <v>A</v>
      </c>
      <c r="B116" s="99" t="str">
        <f>Dat_01!A36</f>
        <v>Agosto 2020</v>
      </c>
      <c r="C116" s="100">
        <f>Dat_01!C36*100</f>
        <v>-2.0619999999999998</v>
      </c>
      <c r="D116" s="100">
        <f>Dat_01!D36*100</f>
        <v>6.5000000000000002E-2</v>
      </c>
      <c r="E116" s="100">
        <f>Dat_01!E36*100</f>
        <v>0.80800000000000005</v>
      </c>
      <c r="F116" s="100">
        <f>Dat_01!F36*100</f>
        <v>-2.9350000000000001</v>
      </c>
    </row>
    <row r="117" spans="1:6" ht="11.25" customHeight="1">
      <c r="A117" s="104" t="str">
        <f t="shared" si="1"/>
        <v>S</v>
      </c>
      <c r="B117" s="99" t="str">
        <f>Dat_01!A37</f>
        <v>Septiembre 2020</v>
      </c>
      <c r="C117" s="100">
        <f>Dat_01!C37*100</f>
        <v>-2.8119999999999998</v>
      </c>
      <c r="D117" s="100">
        <f>Dat_01!D37*100</f>
        <v>0.82799999999999996</v>
      </c>
      <c r="E117" s="100">
        <f>Dat_01!E37*100</f>
        <v>0.45799999999999996</v>
      </c>
      <c r="F117" s="100">
        <f>Dat_01!F37*100</f>
        <v>-4.0979999999999999</v>
      </c>
    </row>
    <row r="118" spans="1:6" ht="11.25" customHeight="1">
      <c r="A118" s="104" t="str">
        <f t="shared" si="1"/>
        <v>O</v>
      </c>
      <c r="B118" s="99" t="str">
        <f>Dat_01!A38</f>
        <v>Octubre 2020</v>
      </c>
      <c r="C118" s="100">
        <f>Dat_01!C38*100</f>
        <v>-2.7570000000000001</v>
      </c>
      <c r="D118" s="100">
        <f>Dat_01!D38*100</f>
        <v>-1.038</v>
      </c>
      <c r="E118" s="100">
        <f>Dat_01!E38*100</f>
        <v>-1.073</v>
      </c>
      <c r="F118" s="100">
        <f>Dat_01!F38*100</f>
        <v>-0.64599999999999991</v>
      </c>
    </row>
    <row r="119" spans="1:6" ht="11.25" customHeight="1">
      <c r="A119" s="104" t="str">
        <f t="shared" si="1"/>
        <v>N</v>
      </c>
      <c r="B119" s="99" t="str">
        <f>Dat_01!A39</f>
        <v>Noviembre 2020</v>
      </c>
      <c r="C119" s="100">
        <f>Dat_01!C39*100</f>
        <v>-5.6529999999999996</v>
      </c>
      <c r="D119" s="100">
        <f>Dat_01!D39*100</f>
        <v>0.13600000000000001</v>
      </c>
      <c r="E119" s="100">
        <f>Dat_01!E39*100</f>
        <v>-2.452</v>
      </c>
      <c r="F119" s="100">
        <f>Dat_01!F39*100</f>
        <v>-3.3369999999999997</v>
      </c>
    </row>
    <row r="120" spans="1:6" ht="11.25" customHeight="1">
      <c r="A120" s="104" t="str">
        <f t="shared" si="1"/>
        <v>D</v>
      </c>
      <c r="B120" s="99" t="str">
        <f>Dat_01!A40</f>
        <v>Diciembre 2020</v>
      </c>
      <c r="C120" s="100">
        <f>Dat_01!C40*100</f>
        <v>1.8159999999999998</v>
      </c>
      <c r="D120" s="100">
        <f>Dat_01!D40*100</f>
        <v>-0.08</v>
      </c>
      <c r="E120" s="100">
        <f>Dat_01!E40*100</f>
        <v>1.3959999999999999</v>
      </c>
      <c r="F120" s="100">
        <f>Dat_01!F40*100</f>
        <v>0.5</v>
      </c>
    </row>
    <row r="121" spans="1:6" ht="11.25" customHeight="1">
      <c r="A121" s="104" t="str">
        <f t="shared" si="1"/>
        <v>E</v>
      </c>
      <c r="B121" s="99" t="str">
        <f>Dat_01!A41</f>
        <v>Enero 2021</v>
      </c>
      <c r="C121" s="100">
        <f>Dat_01!C41*100</f>
        <v>0.73099999999999998</v>
      </c>
      <c r="D121" s="100">
        <f>Dat_01!D41*100</f>
        <v>-1.506</v>
      </c>
      <c r="E121" s="100">
        <f>Dat_01!E41*100</f>
        <v>1.78</v>
      </c>
      <c r="F121" s="100">
        <f>Dat_01!F41*100</f>
        <v>0.45700000000000002</v>
      </c>
    </row>
    <row r="122" spans="1:6" ht="11.25" customHeight="1">
      <c r="A122" s="104" t="str">
        <f t="shared" si="1"/>
        <v>F</v>
      </c>
      <c r="B122" s="99" t="str">
        <f>Dat_01!A42</f>
        <v>Febrero 2021</v>
      </c>
      <c r="C122" s="100">
        <f>Dat_01!C42*100</f>
        <v>-3.17</v>
      </c>
      <c r="D122" s="100">
        <f>Dat_01!D42*100</f>
        <v>0.34399999999999997</v>
      </c>
      <c r="E122" s="100">
        <f>Dat_01!E42*100</f>
        <v>1.431</v>
      </c>
      <c r="F122" s="100">
        <f>Dat_01!F42*100</f>
        <v>-4.9450000000000003</v>
      </c>
    </row>
    <row r="123" spans="1:6" ht="11.25" customHeight="1">
      <c r="A123" s="104" t="str">
        <f t="shared" si="1"/>
        <v>M</v>
      </c>
      <c r="B123" s="99" t="str">
        <f>Dat_01!A43</f>
        <v>Marzo 2021</v>
      </c>
      <c r="C123" s="100">
        <f>Dat_01!C43*100</f>
        <v>4.423</v>
      </c>
      <c r="D123" s="100">
        <f>Dat_01!D43*100</f>
        <v>0.59699999999999998</v>
      </c>
      <c r="E123" s="100">
        <f>Dat_01!E43*100</f>
        <v>0.42</v>
      </c>
      <c r="F123" s="100">
        <f>Dat_01!F43*100</f>
        <v>3.4060000000000001</v>
      </c>
    </row>
    <row r="124" spans="1:6" ht="11.25" customHeight="1">
      <c r="A124" s="104" t="str">
        <f t="shared" si="1"/>
        <v>A</v>
      </c>
      <c r="B124" s="99" t="str">
        <f>Dat_01!A44</f>
        <v>Abril 2021</v>
      </c>
      <c r="C124" s="100">
        <f>Dat_01!C44*100</f>
        <v>16.631</v>
      </c>
      <c r="D124" s="100">
        <f>Dat_01!D44*100</f>
        <v>0.77999999999999992</v>
      </c>
      <c r="E124" s="100">
        <f>Dat_01!E44*100</f>
        <v>8.4000000000000005E-2</v>
      </c>
      <c r="F124" s="100">
        <f>Dat_01!F44*100</f>
        <v>15.767000000000001</v>
      </c>
    </row>
    <row r="125" spans="1:6" ht="11.25" customHeight="1">
      <c r="A125" s="104" t="str">
        <f t="shared" si="1"/>
        <v>M</v>
      </c>
      <c r="B125" s="106" t="str">
        <f>Dat_01!A45</f>
        <v>Mayo 2021</v>
      </c>
      <c r="C125" s="100">
        <f>Dat_01!C45*100</f>
        <v>10.621</v>
      </c>
      <c r="D125" s="100">
        <f>Dat_01!D45*100</f>
        <v>0.66</v>
      </c>
      <c r="E125" s="117">
        <f>Dat_01!E45*100</f>
        <v>-2.1720000000000002</v>
      </c>
      <c r="F125" s="117">
        <f>Dat_01!F45*100</f>
        <v>12.132999999999999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1" workbookViewId="0">
      <selection activeCell="D166" sqref="D166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159</v>
      </c>
      <c r="B2" s="53" t="s">
        <v>160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10">
      <c r="A4" s="51" t="s">
        <v>52</v>
      </c>
      <c r="B4" s="139" t="s">
        <v>159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2155820.69196</v>
      </c>
      <c r="C8" s="86">
        <v>2859971.5656260001</v>
      </c>
      <c r="D8" s="66">
        <v>-0.24620904699999999</v>
      </c>
      <c r="E8" s="86">
        <v>17161609.905301999</v>
      </c>
      <c r="F8" s="86">
        <v>15403197.051966</v>
      </c>
      <c r="G8" s="66">
        <v>0.1141589533</v>
      </c>
      <c r="H8" s="86">
        <v>32369185.524262</v>
      </c>
      <c r="I8" s="86">
        <v>29515440.955734</v>
      </c>
      <c r="J8" s="66">
        <v>9.6686496199999999E-2</v>
      </c>
    </row>
    <row r="9" spans="1:10">
      <c r="A9" s="53" t="s">
        <v>32</v>
      </c>
      <c r="B9" s="86">
        <v>238708.94406400001</v>
      </c>
      <c r="C9" s="86">
        <v>243639.92918599999</v>
      </c>
      <c r="D9" s="66">
        <v>-2.0238821800000001E-2</v>
      </c>
      <c r="E9" s="86">
        <v>1444997.1379519999</v>
      </c>
      <c r="F9" s="86">
        <v>1325130.7405900001</v>
      </c>
      <c r="G9" s="66">
        <v>9.045628E-2</v>
      </c>
      <c r="H9" s="86">
        <v>2867967.11558</v>
      </c>
      <c r="I9" s="86">
        <v>2189146.2958860002</v>
      </c>
      <c r="J9" s="66">
        <v>0.3100847216</v>
      </c>
    </row>
    <row r="10" spans="1:10">
      <c r="A10" s="53" t="s">
        <v>33</v>
      </c>
      <c r="B10" s="86">
        <v>4373250.8940000003</v>
      </c>
      <c r="C10" s="86">
        <v>3078957.7609999999</v>
      </c>
      <c r="D10" s="66">
        <v>0.42036729099999998</v>
      </c>
      <c r="E10" s="86">
        <v>22962003.039999999</v>
      </c>
      <c r="F10" s="86">
        <v>22514336.713</v>
      </c>
      <c r="G10" s="66">
        <v>1.98836116E-2</v>
      </c>
      <c r="H10" s="86">
        <v>56204441.237999998</v>
      </c>
      <c r="I10" s="86">
        <v>54657061.335000001</v>
      </c>
      <c r="J10" s="66">
        <v>2.83107043E-2</v>
      </c>
    </row>
    <row r="11" spans="1:10">
      <c r="A11" s="53" t="s">
        <v>34</v>
      </c>
      <c r="B11" s="86">
        <v>333463.28600000002</v>
      </c>
      <c r="C11" s="86">
        <v>244565.576</v>
      </c>
      <c r="D11" s="66">
        <v>0.36349232570000001</v>
      </c>
      <c r="E11" s="86">
        <v>1582930.558</v>
      </c>
      <c r="F11" s="86">
        <v>2719597.5</v>
      </c>
      <c r="G11" s="66">
        <v>-0.4179541061</v>
      </c>
      <c r="H11" s="86">
        <v>3663388.7769999998</v>
      </c>
      <c r="I11" s="86">
        <v>6178346.4610000001</v>
      </c>
      <c r="J11" s="66">
        <v>-0.40705999570000001</v>
      </c>
    </row>
    <row r="12" spans="1:10">
      <c r="A12" s="53" t="s">
        <v>35</v>
      </c>
      <c r="B12" s="86">
        <v>0</v>
      </c>
      <c r="C12" s="86">
        <v>-1E-3</v>
      </c>
      <c r="D12" s="66">
        <v>-1</v>
      </c>
      <c r="E12" s="86">
        <v>0</v>
      </c>
      <c r="F12" s="86">
        <v>0</v>
      </c>
      <c r="G12" s="66">
        <v>0</v>
      </c>
      <c r="H12" s="86">
        <v>0</v>
      </c>
      <c r="I12" s="86">
        <v>-1E-3</v>
      </c>
      <c r="J12" s="66">
        <v>-1</v>
      </c>
    </row>
    <row r="13" spans="1:10">
      <c r="A13" s="53" t="s">
        <v>36</v>
      </c>
      <c r="B13" s="86">
        <v>2004724.4350000001</v>
      </c>
      <c r="C13" s="86">
        <v>2017855.7849999999</v>
      </c>
      <c r="D13" s="66">
        <v>-6.5075760999999998E-3</v>
      </c>
      <c r="E13" s="86">
        <v>9795225.9350000005</v>
      </c>
      <c r="F13" s="86">
        <v>10795469.491</v>
      </c>
      <c r="G13" s="66">
        <v>-9.2654011699999997E-2</v>
      </c>
      <c r="H13" s="86">
        <v>37356309.623000003</v>
      </c>
      <c r="I13" s="86">
        <v>47544207.329999998</v>
      </c>
      <c r="J13" s="66">
        <v>-0.2142826283</v>
      </c>
    </row>
    <row r="14" spans="1:10">
      <c r="A14" s="53" t="s">
        <v>37</v>
      </c>
      <c r="B14" s="86">
        <v>4619953.1129999999</v>
      </c>
      <c r="C14" s="86">
        <v>3894580.0980000002</v>
      </c>
      <c r="D14" s="66">
        <v>0.1862519185</v>
      </c>
      <c r="E14" s="86">
        <v>27431552.432999998</v>
      </c>
      <c r="F14" s="86">
        <v>21781997.043000001</v>
      </c>
      <c r="G14" s="66">
        <v>0.25936810929999998</v>
      </c>
      <c r="H14" s="86">
        <v>59444873.875</v>
      </c>
      <c r="I14" s="86">
        <v>51264787.169</v>
      </c>
      <c r="J14" s="66">
        <v>0.15956540850000001</v>
      </c>
    </row>
    <row r="15" spans="1:10">
      <c r="A15" s="53" t="s">
        <v>38</v>
      </c>
      <c r="B15" s="86">
        <v>2327743.2170000002</v>
      </c>
      <c r="C15" s="86">
        <v>1597802.4950000001</v>
      </c>
      <c r="D15" s="66">
        <v>0.45684039440000002</v>
      </c>
      <c r="E15" s="86">
        <v>7353863.4879999999</v>
      </c>
      <c r="F15" s="86">
        <v>5294992.2070000004</v>
      </c>
      <c r="G15" s="66">
        <v>0.38883367540000002</v>
      </c>
      <c r="H15" s="86">
        <v>16971270.504999999</v>
      </c>
      <c r="I15" s="86">
        <v>10718067.424000001</v>
      </c>
      <c r="J15" s="66">
        <v>0.58342636160000005</v>
      </c>
    </row>
    <row r="16" spans="1:10">
      <c r="A16" s="53" t="s">
        <v>39</v>
      </c>
      <c r="B16" s="86">
        <v>645621.40399999998</v>
      </c>
      <c r="C16" s="86">
        <v>552484.75100000005</v>
      </c>
      <c r="D16" s="66">
        <v>0.16857778030000001</v>
      </c>
      <c r="E16" s="86">
        <v>1508259.3670000001</v>
      </c>
      <c r="F16" s="86">
        <v>1309241.4550000001</v>
      </c>
      <c r="G16" s="66">
        <v>0.1520100905</v>
      </c>
      <c r="H16" s="86">
        <v>4737328.0420000004</v>
      </c>
      <c r="I16" s="86">
        <v>4449431.2309999997</v>
      </c>
      <c r="J16" s="66">
        <v>6.4704182599999993E-2</v>
      </c>
    </row>
    <row r="17" spans="1:14">
      <c r="A17" s="53" t="s">
        <v>40</v>
      </c>
      <c r="B17" s="86">
        <v>392712.13699999999</v>
      </c>
      <c r="C17" s="86">
        <v>386581.592</v>
      </c>
      <c r="D17" s="66">
        <v>1.58583469E-2</v>
      </c>
      <c r="E17" s="86">
        <v>1895523.0589999999</v>
      </c>
      <c r="F17" s="86">
        <v>1749855.581</v>
      </c>
      <c r="G17" s="66">
        <v>8.3245428699999999E-2</v>
      </c>
      <c r="H17" s="86">
        <v>4615957.1639999999</v>
      </c>
      <c r="I17" s="86">
        <v>3902591.7149999999</v>
      </c>
      <c r="J17" s="66">
        <v>0.1827927442</v>
      </c>
    </row>
    <row r="18" spans="1:14">
      <c r="A18" s="53" t="s">
        <v>41</v>
      </c>
      <c r="B18" s="86">
        <v>2180306.7740000002</v>
      </c>
      <c r="C18" s="86">
        <v>2084474.4720000001</v>
      </c>
      <c r="D18" s="66">
        <v>4.59743227E-2</v>
      </c>
      <c r="E18" s="86">
        <v>10847200.499</v>
      </c>
      <c r="F18" s="86">
        <v>10912060.710999999</v>
      </c>
      <c r="G18" s="66">
        <v>-5.9439013000000002E-3</v>
      </c>
      <c r="H18" s="86">
        <v>26909576.489999998</v>
      </c>
      <c r="I18" s="86">
        <v>27804136.287999999</v>
      </c>
      <c r="J18" s="66">
        <v>-3.2173622999999998E-2</v>
      </c>
    </row>
    <row r="19" spans="1:14">
      <c r="A19" s="53" t="s">
        <v>43</v>
      </c>
      <c r="B19" s="86">
        <v>53009.402999999998</v>
      </c>
      <c r="C19" s="86">
        <v>30791.228999999999</v>
      </c>
      <c r="D19" s="66">
        <v>0.72157477049999996</v>
      </c>
      <c r="E19" s="86">
        <v>291123.071</v>
      </c>
      <c r="F19" s="86">
        <v>223093.1525</v>
      </c>
      <c r="G19" s="66">
        <v>0.30493951850000001</v>
      </c>
      <c r="H19" s="86">
        <v>674154.71900000004</v>
      </c>
      <c r="I19" s="86">
        <v>668660.97149999999</v>
      </c>
      <c r="J19" s="66">
        <v>8.2160432999999998E-3</v>
      </c>
    </row>
    <row r="20" spans="1:14">
      <c r="A20" s="53" t="s">
        <v>42</v>
      </c>
      <c r="B20" s="86">
        <v>170739.734</v>
      </c>
      <c r="C20" s="86">
        <v>139503.08600000001</v>
      </c>
      <c r="D20" s="66">
        <v>0.22391367030000001</v>
      </c>
      <c r="E20" s="86">
        <v>848747.978</v>
      </c>
      <c r="F20" s="86">
        <v>761357.60849999997</v>
      </c>
      <c r="G20" s="66">
        <v>0.1147822896</v>
      </c>
      <c r="H20" s="86">
        <v>1983179.53</v>
      </c>
      <c r="I20" s="86">
        <v>1924812.0434999999</v>
      </c>
      <c r="J20" s="66">
        <v>3.0323732999999999E-2</v>
      </c>
    </row>
    <row r="21" spans="1:14">
      <c r="A21" s="67" t="s">
        <v>72</v>
      </c>
      <c r="B21" s="87">
        <v>19496054.033023998</v>
      </c>
      <c r="C21" s="87">
        <v>17131208.338812001</v>
      </c>
      <c r="D21" s="68">
        <v>0.13804313430000001</v>
      </c>
      <c r="E21" s="87">
        <v>103123036.47125401</v>
      </c>
      <c r="F21" s="87">
        <v>94790329.254556</v>
      </c>
      <c r="G21" s="68">
        <v>8.7906723000000006E-2</v>
      </c>
      <c r="H21" s="87">
        <v>247797632.602842</v>
      </c>
      <c r="I21" s="87">
        <v>240816689.21862</v>
      </c>
      <c r="J21" s="68">
        <v>2.89886195E-2</v>
      </c>
    </row>
    <row r="22" spans="1:14">
      <c r="A22" s="53" t="s">
        <v>73</v>
      </c>
      <c r="B22" s="86">
        <v>-445633.84100000001</v>
      </c>
      <c r="C22" s="86">
        <v>-366543.43990900001</v>
      </c>
      <c r="D22" s="66">
        <v>0.2157736096</v>
      </c>
      <c r="E22" s="86">
        <v>-2594549.1740000001</v>
      </c>
      <c r="F22" s="86">
        <v>-2438477.5220769998</v>
      </c>
      <c r="G22" s="66">
        <v>6.4003727900000001E-2</v>
      </c>
      <c r="H22" s="86">
        <v>-4777399.9763359996</v>
      </c>
      <c r="I22" s="86">
        <v>-4124158.8699329998</v>
      </c>
      <c r="J22" s="66">
        <v>0.1583937785</v>
      </c>
    </row>
    <row r="23" spans="1:14">
      <c r="A23" s="53" t="s">
        <v>44</v>
      </c>
      <c r="B23" s="86">
        <v>-111601.713</v>
      </c>
      <c r="C23" s="86">
        <v>-79946.524000000005</v>
      </c>
      <c r="D23" s="66">
        <v>0.39595453829999999</v>
      </c>
      <c r="E23" s="86">
        <v>-602271.50399999996</v>
      </c>
      <c r="F23" s="86">
        <v>-525392.61</v>
      </c>
      <c r="G23" s="66">
        <v>0.1463265614</v>
      </c>
      <c r="H23" s="86">
        <v>-1503416.419</v>
      </c>
      <c r="I23" s="86">
        <v>-1573837.105</v>
      </c>
      <c r="J23" s="66">
        <v>-4.47445837E-2</v>
      </c>
    </row>
    <row r="24" spans="1:14">
      <c r="A24" s="53" t="s">
        <v>74</v>
      </c>
      <c r="B24" s="86">
        <v>274300.576</v>
      </c>
      <c r="C24" s="86">
        <v>683671.50800000003</v>
      </c>
      <c r="D24" s="66">
        <v>-0.5987830811</v>
      </c>
      <c r="E24" s="86">
        <v>773089.19</v>
      </c>
      <c r="F24" s="86">
        <v>3928045.4309999999</v>
      </c>
      <c r="G24" s="66">
        <v>-0.80318730940000005</v>
      </c>
      <c r="H24" s="86">
        <v>124628.64599999999</v>
      </c>
      <c r="I24" s="86">
        <v>6301142.9819999998</v>
      </c>
      <c r="J24" s="66">
        <v>-0.98022126359999995</v>
      </c>
    </row>
    <row r="25" spans="1:14">
      <c r="A25" s="67" t="s">
        <v>75</v>
      </c>
      <c r="B25" s="87">
        <v>19213119.055024002</v>
      </c>
      <c r="C25" s="87">
        <v>17368389.882902998</v>
      </c>
      <c r="D25" s="68">
        <v>0.1062118702</v>
      </c>
      <c r="E25" s="87">
        <v>100699304.983254</v>
      </c>
      <c r="F25" s="87">
        <v>95754504.553479001</v>
      </c>
      <c r="G25" s="68">
        <v>5.1640394899999997E-2</v>
      </c>
      <c r="H25" s="87">
        <v>241641444.853506</v>
      </c>
      <c r="I25" s="87">
        <v>241419836.225687</v>
      </c>
      <c r="J25" s="68">
        <v>9.1793880000000003E-4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2" t="s">
        <v>106</v>
      </c>
      <c r="D31" s="132" t="s">
        <v>107</v>
      </c>
      <c r="E31" s="132" t="s">
        <v>108</v>
      </c>
      <c r="F31" s="132" t="s">
        <v>109</v>
      </c>
      <c r="G31" s="132" t="s">
        <v>110</v>
      </c>
      <c r="H31" s="132" t="s">
        <v>111</v>
      </c>
      <c r="I31" s="132" t="s">
        <v>112</v>
      </c>
      <c r="J31" s="132" t="s">
        <v>113</v>
      </c>
      <c r="K31" s="132" t="s">
        <v>114</v>
      </c>
      <c r="L31" s="132" t="s">
        <v>115</v>
      </c>
      <c r="M31" s="132" t="s">
        <v>116</v>
      </c>
      <c r="N31" s="132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133</v>
      </c>
      <c r="B33" s="124" t="s">
        <v>134</v>
      </c>
      <c r="C33" s="128">
        <v>-0.12717999999999999</v>
      </c>
      <c r="D33" s="128">
        <v>-1.099E-2</v>
      </c>
      <c r="E33" s="128">
        <v>1.4800000000000001E-2</v>
      </c>
      <c r="F33" s="128">
        <v>-0.13099</v>
      </c>
      <c r="G33" s="128">
        <v>-7.5649999999999995E-2</v>
      </c>
      <c r="H33" s="128">
        <v>-3.8E-3</v>
      </c>
      <c r="I33" s="128">
        <v>2.4499999999999999E-3</v>
      </c>
      <c r="J33" s="128">
        <v>-7.4300000000000005E-2</v>
      </c>
      <c r="K33" s="128">
        <v>-3.8940000000000002E-2</v>
      </c>
      <c r="L33" s="128">
        <v>4.5700000000000003E-3</v>
      </c>
      <c r="M33" s="128">
        <v>6.6800000000000002E-3</v>
      </c>
      <c r="N33" s="128">
        <v>-5.0189999999999999E-2</v>
      </c>
      <c r="O33" s="65" t="str">
        <f t="shared" ref="O33:O45" si="0">MID(UPPER(TEXT(A33,"mmm")),1,1)</f>
        <v>M</v>
      </c>
    </row>
    <row r="34" spans="1:15">
      <c r="A34" s="124" t="s">
        <v>135</v>
      </c>
      <c r="B34" s="124" t="s">
        <v>136</v>
      </c>
      <c r="C34" s="128">
        <v>-8.0949999999999994E-2</v>
      </c>
      <c r="D34" s="128">
        <v>7.0000000000000001E-3</v>
      </c>
      <c r="E34" s="128">
        <v>-5.2700000000000004E-3</v>
      </c>
      <c r="F34" s="128">
        <v>-8.2680000000000003E-2</v>
      </c>
      <c r="G34" s="128">
        <v>-7.6509999999999995E-2</v>
      </c>
      <c r="H34" s="128">
        <v>-2.0400000000000001E-3</v>
      </c>
      <c r="I34" s="128">
        <v>1.2099999999999999E-3</v>
      </c>
      <c r="J34" s="128">
        <v>-7.5679999999999997E-2</v>
      </c>
      <c r="K34" s="128">
        <v>-4.3990000000000001E-2</v>
      </c>
      <c r="L34" s="128">
        <v>5.7800000000000004E-3</v>
      </c>
      <c r="M34" s="128">
        <v>4.9699999999999996E-3</v>
      </c>
      <c r="N34" s="128">
        <v>-5.4739999999999997E-2</v>
      </c>
      <c r="O34" s="65" t="str">
        <f t="shared" si="0"/>
        <v>J</v>
      </c>
    </row>
    <row r="35" spans="1:15">
      <c r="A35" s="124" t="s">
        <v>137</v>
      </c>
      <c r="B35" s="124" t="s">
        <v>138</v>
      </c>
      <c r="C35" s="128">
        <v>-3.3320000000000002E-2</v>
      </c>
      <c r="D35" s="128">
        <v>2.48E-3</v>
      </c>
      <c r="E35" s="128">
        <v>7.5500000000000003E-3</v>
      </c>
      <c r="F35" s="128">
        <v>-4.335E-2</v>
      </c>
      <c r="G35" s="128">
        <v>-6.9800000000000001E-2</v>
      </c>
      <c r="H35" s="128">
        <v>-1.2800000000000001E-3</v>
      </c>
      <c r="I35" s="128">
        <v>2.4499999999999999E-3</v>
      </c>
      <c r="J35" s="128">
        <v>-7.0970000000000005E-2</v>
      </c>
      <c r="K35" s="128">
        <v>-4.897E-2</v>
      </c>
      <c r="L35" s="128">
        <v>3.9899999999999996E-3</v>
      </c>
      <c r="M35" s="128">
        <v>3.0300000000000001E-3</v>
      </c>
      <c r="N35" s="128">
        <v>-5.5989999999999998E-2</v>
      </c>
      <c r="O35" s="65" t="str">
        <f t="shared" si="0"/>
        <v>J</v>
      </c>
    </row>
    <row r="36" spans="1:15">
      <c r="A36" s="124" t="s">
        <v>139</v>
      </c>
      <c r="B36" s="124" t="s">
        <v>141</v>
      </c>
      <c r="C36" s="128">
        <v>-2.0619999999999999E-2</v>
      </c>
      <c r="D36" s="128">
        <v>6.4999999999999997E-4</v>
      </c>
      <c r="E36" s="128">
        <v>8.0800000000000004E-3</v>
      </c>
      <c r="F36" s="128">
        <v>-2.9350000000000001E-2</v>
      </c>
      <c r="G36" s="128">
        <v>-6.3579999999999998E-2</v>
      </c>
      <c r="H36" s="128">
        <v>-1.17E-3</v>
      </c>
      <c r="I36" s="128">
        <v>3.3600000000000001E-3</v>
      </c>
      <c r="J36" s="128">
        <v>-6.5769999999999995E-2</v>
      </c>
      <c r="K36" s="128">
        <v>-4.7649999999999998E-2</v>
      </c>
      <c r="L36" s="128">
        <v>1.06E-3</v>
      </c>
      <c r="M36" s="128">
        <v>2.8800000000000002E-3</v>
      </c>
      <c r="N36" s="128">
        <v>-5.1589999999999997E-2</v>
      </c>
      <c r="O36" s="65" t="str">
        <f t="shared" si="0"/>
        <v>A</v>
      </c>
    </row>
    <row r="37" spans="1:15">
      <c r="A37" s="124" t="s">
        <v>142</v>
      </c>
      <c r="B37" s="124" t="s">
        <v>143</v>
      </c>
      <c r="C37" s="128">
        <v>-2.8119999999999999E-2</v>
      </c>
      <c r="D37" s="128">
        <v>8.2799999999999992E-3</v>
      </c>
      <c r="E37" s="128">
        <v>4.5799999999999999E-3</v>
      </c>
      <c r="F37" s="128">
        <v>-4.0980000000000003E-2</v>
      </c>
      <c r="G37" s="128">
        <v>-5.9810000000000002E-2</v>
      </c>
      <c r="H37" s="128">
        <v>-1.4999999999999999E-4</v>
      </c>
      <c r="I37" s="128">
        <v>3.47E-3</v>
      </c>
      <c r="J37" s="128">
        <v>-6.3130000000000006E-2</v>
      </c>
      <c r="K37" s="128">
        <v>-4.6820000000000001E-2</v>
      </c>
      <c r="L37" s="128">
        <v>5.0000000000000001E-4</v>
      </c>
      <c r="M37" s="128">
        <v>3.6600000000000001E-3</v>
      </c>
      <c r="N37" s="128">
        <v>-5.0979999999999998E-2</v>
      </c>
      <c r="O37" s="65" t="str">
        <f t="shared" si="0"/>
        <v>S</v>
      </c>
    </row>
    <row r="38" spans="1:15">
      <c r="A38" s="124" t="s">
        <v>144</v>
      </c>
      <c r="B38" s="124" t="s">
        <v>145</v>
      </c>
      <c r="C38" s="128">
        <v>-2.7570000000000001E-2</v>
      </c>
      <c r="D38" s="128">
        <v>-1.038E-2</v>
      </c>
      <c r="E38" s="128">
        <v>-1.073E-2</v>
      </c>
      <c r="F38" s="128">
        <v>-6.4599999999999996E-3</v>
      </c>
      <c r="G38" s="128">
        <v>-5.6680000000000001E-2</v>
      </c>
      <c r="H38" s="128">
        <v>-1.08E-3</v>
      </c>
      <c r="I38" s="128">
        <v>1.98E-3</v>
      </c>
      <c r="J38" s="128">
        <v>-5.7579999999999999E-2</v>
      </c>
      <c r="K38" s="128">
        <v>-4.854E-2</v>
      </c>
      <c r="L38" s="128">
        <v>-1.24E-3</v>
      </c>
      <c r="M38" s="128">
        <v>2.7000000000000001E-3</v>
      </c>
      <c r="N38" s="128">
        <v>-0.05</v>
      </c>
      <c r="O38" s="65" t="str">
        <f t="shared" si="0"/>
        <v>O</v>
      </c>
    </row>
    <row r="39" spans="1:15">
      <c r="A39" s="124" t="s">
        <v>146</v>
      </c>
      <c r="B39" s="124" t="s">
        <v>147</v>
      </c>
      <c r="C39" s="128">
        <v>-5.6529999999999997E-2</v>
      </c>
      <c r="D39" s="128">
        <v>1.3600000000000001E-3</v>
      </c>
      <c r="E39" s="128">
        <v>-2.452E-2</v>
      </c>
      <c r="F39" s="128">
        <v>-3.3369999999999997E-2</v>
      </c>
      <c r="G39" s="128">
        <v>-5.6669999999999998E-2</v>
      </c>
      <c r="H39" s="128">
        <v>-8.5999999999999998E-4</v>
      </c>
      <c r="I39" s="128">
        <v>-4.4000000000000002E-4</v>
      </c>
      <c r="J39" s="128">
        <v>-5.5370000000000003E-2</v>
      </c>
      <c r="K39" s="128">
        <v>-5.2929999999999998E-2</v>
      </c>
      <c r="L39" s="128">
        <v>-1.1299999999999999E-3</v>
      </c>
      <c r="M39" s="128">
        <v>-9.0000000000000006E-5</v>
      </c>
      <c r="N39" s="128">
        <v>-5.1709999999999999E-2</v>
      </c>
      <c r="O39" s="65" t="str">
        <f t="shared" si="0"/>
        <v>N</v>
      </c>
    </row>
    <row r="40" spans="1:15">
      <c r="A40" s="124" t="s">
        <v>148</v>
      </c>
      <c r="B40" s="124" t="s">
        <v>149</v>
      </c>
      <c r="C40" s="128">
        <v>1.8159999999999999E-2</v>
      </c>
      <c r="D40" s="128">
        <v>-8.0000000000000004E-4</v>
      </c>
      <c r="E40" s="128">
        <v>1.396E-2</v>
      </c>
      <c r="F40" s="128">
        <v>5.0000000000000001E-3</v>
      </c>
      <c r="G40" s="128">
        <v>-5.0389999999999997E-2</v>
      </c>
      <c r="H40" s="128">
        <v>-1.1000000000000001E-3</v>
      </c>
      <c r="I40" s="128">
        <v>8.0000000000000004E-4</v>
      </c>
      <c r="J40" s="128">
        <v>-5.0090000000000003E-2</v>
      </c>
      <c r="K40" s="128">
        <v>-5.0389999999999997E-2</v>
      </c>
      <c r="L40" s="128">
        <v>-1.1000000000000001E-3</v>
      </c>
      <c r="M40" s="128">
        <v>8.0000000000000004E-4</v>
      </c>
      <c r="N40" s="128">
        <v>-5.0090000000000003E-2</v>
      </c>
      <c r="O40" s="65" t="str">
        <f t="shared" si="0"/>
        <v>D</v>
      </c>
    </row>
    <row r="41" spans="1:15">
      <c r="A41" s="124" t="s">
        <v>150</v>
      </c>
      <c r="B41" s="124" t="s">
        <v>151</v>
      </c>
      <c r="C41" s="128">
        <v>7.3099999999999997E-3</v>
      </c>
      <c r="D41" s="128">
        <v>-1.506E-2</v>
      </c>
      <c r="E41" s="128">
        <v>1.78E-2</v>
      </c>
      <c r="F41" s="128">
        <v>4.5700000000000003E-3</v>
      </c>
      <c r="G41" s="128">
        <v>7.3099999999999997E-3</v>
      </c>
      <c r="H41" s="128">
        <v>-1.506E-2</v>
      </c>
      <c r="I41" s="128">
        <v>1.78E-2</v>
      </c>
      <c r="J41" s="128">
        <v>4.5700000000000003E-3</v>
      </c>
      <c r="K41" s="128">
        <v>-4.6980000000000001E-2</v>
      </c>
      <c r="L41" s="128">
        <v>-1.4300000000000001E-3</v>
      </c>
      <c r="M41" s="128">
        <v>2.5799999999999998E-3</v>
      </c>
      <c r="N41" s="128">
        <v>-4.8129999999999999E-2</v>
      </c>
      <c r="O41" s="65" t="str">
        <f t="shared" si="0"/>
        <v>E</v>
      </c>
    </row>
    <row r="42" spans="1:15">
      <c r="A42" s="124" t="s">
        <v>152</v>
      </c>
      <c r="B42" s="124" t="s">
        <v>154</v>
      </c>
      <c r="C42" s="128">
        <v>-3.1699999999999999E-2</v>
      </c>
      <c r="D42" s="128">
        <v>3.4399999999999999E-3</v>
      </c>
      <c r="E42" s="128">
        <v>1.431E-2</v>
      </c>
      <c r="F42" s="128">
        <v>-4.9450000000000001E-2</v>
      </c>
      <c r="G42" s="128">
        <v>-1.093E-2</v>
      </c>
      <c r="H42" s="128">
        <v>-6.6699999999999997E-3</v>
      </c>
      <c r="I42" s="128">
        <v>1.661E-2</v>
      </c>
      <c r="J42" s="128">
        <v>-2.087E-2</v>
      </c>
      <c r="K42" s="128">
        <v>-4.8300000000000003E-2</v>
      </c>
      <c r="L42" s="128">
        <v>-1.0499999999999999E-3</v>
      </c>
      <c r="M42" s="128">
        <v>4.9100000000000003E-3</v>
      </c>
      <c r="N42" s="128">
        <v>-5.2159999999999998E-2</v>
      </c>
      <c r="O42" s="65" t="str">
        <f t="shared" si="0"/>
        <v>F</v>
      </c>
    </row>
    <row r="43" spans="1:15">
      <c r="A43" s="124" t="s">
        <v>155</v>
      </c>
      <c r="B43" s="124" t="s">
        <v>156</v>
      </c>
      <c r="C43" s="128">
        <v>4.4229999999999998E-2</v>
      </c>
      <c r="D43" s="128">
        <v>5.9699999999999996E-3</v>
      </c>
      <c r="E43" s="128">
        <v>4.1999999999999997E-3</v>
      </c>
      <c r="F43" s="128">
        <v>3.406E-2</v>
      </c>
      <c r="G43" s="128">
        <v>6.6299999999999996E-3</v>
      </c>
      <c r="H43" s="128">
        <v>-2.5899999999999999E-3</v>
      </c>
      <c r="I43" s="128">
        <v>1.234E-2</v>
      </c>
      <c r="J43" s="128">
        <v>-3.1199999999999999E-3</v>
      </c>
      <c r="K43" s="128">
        <v>-4.122E-2</v>
      </c>
      <c r="L43" s="128">
        <v>-8.1999999999999998E-4</v>
      </c>
      <c r="M43" s="128">
        <v>4.0099999999999997E-3</v>
      </c>
      <c r="N43" s="128">
        <v>-4.4409999999999998E-2</v>
      </c>
      <c r="O43" s="65" t="str">
        <f t="shared" si="0"/>
        <v>M</v>
      </c>
    </row>
    <row r="44" spans="1:15">
      <c r="A44" s="124" t="s">
        <v>157</v>
      </c>
      <c r="B44" s="124" t="s">
        <v>158</v>
      </c>
      <c r="C44" s="128">
        <v>0.16631000000000001</v>
      </c>
      <c r="D44" s="128">
        <v>7.7999999999999996E-3</v>
      </c>
      <c r="E44" s="128">
        <v>8.4000000000000003E-4</v>
      </c>
      <c r="F44" s="128">
        <v>0.15767</v>
      </c>
      <c r="G44" s="128">
        <v>3.9550000000000002E-2</v>
      </c>
      <c r="H44" s="128">
        <v>-9.1E-4</v>
      </c>
      <c r="I44" s="128">
        <v>9.11E-3</v>
      </c>
      <c r="J44" s="128">
        <v>3.1350000000000003E-2</v>
      </c>
      <c r="K44" s="128">
        <v>-1.703E-2</v>
      </c>
      <c r="L44" s="128">
        <v>-6.2E-4</v>
      </c>
      <c r="M44" s="128">
        <v>3.7299999999999998E-3</v>
      </c>
      <c r="N44" s="128">
        <v>-2.0140000000000002E-2</v>
      </c>
      <c r="O44" s="65" t="str">
        <f t="shared" si="0"/>
        <v>A</v>
      </c>
    </row>
    <row r="45" spans="1:15">
      <c r="A45" s="124" t="s">
        <v>159</v>
      </c>
      <c r="B45" s="124" t="s">
        <v>160</v>
      </c>
      <c r="C45" s="128">
        <v>0.10621</v>
      </c>
      <c r="D45" s="128">
        <v>6.6E-3</v>
      </c>
      <c r="E45" s="128">
        <v>-2.172E-2</v>
      </c>
      <c r="F45" s="128">
        <v>0.12132999999999999</v>
      </c>
      <c r="G45" s="128">
        <v>5.1639999999999998E-2</v>
      </c>
      <c r="H45" s="128">
        <v>3.6000000000000002E-4</v>
      </c>
      <c r="I45" s="128">
        <v>3.48E-3</v>
      </c>
      <c r="J45" s="128">
        <v>4.7800000000000002E-2</v>
      </c>
      <c r="K45" s="128">
        <v>9.2000000000000003E-4</v>
      </c>
      <c r="L45" s="128">
        <v>7.5000000000000002E-4</v>
      </c>
      <c r="M45" s="128">
        <v>5.1999999999999995E-4</v>
      </c>
      <c r="N45" s="128">
        <v>-3.5E-4</v>
      </c>
      <c r="O45" s="65" t="str">
        <f t="shared" si="0"/>
        <v>M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1" t="s">
        <v>56</v>
      </c>
      <c r="C50" s="131" t="s">
        <v>57</v>
      </c>
      <c r="D50" s="131" t="s">
        <v>58</v>
      </c>
      <c r="E50" s="131" t="s">
        <v>59</v>
      </c>
      <c r="F50" s="51" t="s">
        <v>54</v>
      </c>
      <c r="G50" s="131" t="s">
        <v>61</v>
      </c>
      <c r="H50" s="131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164</v>
      </c>
      <c r="B52" s="54">
        <v>17.782</v>
      </c>
      <c r="C52" s="54">
        <v>13.491</v>
      </c>
      <c r="D52" s="54">
        <v>9.1999999999999993</v>
      </c>
      <c r="E52" s="54">
        <v>16.965</v>
      </c>
      <c r="F52" s="55">
        <v>1</v>
      </c>
      <c r="G52" s="54">
        <v>19.759631578899999</v>
      </c>
      <c r="H52" s="54">
        <v>9.4354210526000006</v>
      </c>
      <c r="I52" s="127"/>
    </row>
    <row r="53" spans="1:9">
      <c r="A53" s="53" t="s">
        <v>165</v>
      </c>
      <c r="B53" s="54">
        <v>18.114999999999998</v>
      </c>
      <c r="C53" s="54">
        <v>13.079000000000001</v>
      </c>
      <c r="D53" s="54">
        <v>8.0440000000000005</v>
      </c>
      <c r="E53" s="54">
        <v>19.3</v>
      </c>
      <c r="F53" s="55">
        <v>2</v>
      </c>
      <c r="G53" s="54">
        <v>20.501105263199999</v>
      </c>
      <c r="H53" s="54">
        <v>9.9401578947000004</v>
      </c>
      <c r="I53" s="127"/>
    </row>
    <row r="54" spans="1:9">
      <c r="A54" s="53" t="s">
        <v>166</v>
      </c>
      <c r="B54" s="54">
        <v>19.085000000000001</v>
      </c>
      <c r="C54" s="54">
        <v>14.02</v>
      </c>
      <c r="D54" s="54">
        <v>8.9559999999999995</v>
      </c>
      <c r="E54" s="54">
        <v>20.491</v>
      </c>
      <c r="F54" s="55">
        <v>3</v>
      </c>
      <c r="G54" s="54">
        <v>20.744052631599999</v>
      </c>
      <c r="H54" s="54">
        <v>10.457842105299999</v>
      </c>
      <c r="I54" s="127"/>
    </row>
    <row r="55" spans="1:9">
      <c r="A55" s="53" t="s">
        <v>167</v>
      </c>
      <c r="B55" s="54">
        <v>21.478000000000002</v>
      </c>
      <c r="C55" s="54">
        <v>15.352</v>
      </c>
      <c r="D55" s="54">
        <v>9.2249999999999996</v>
      </c>
      <c r="E55" s="54">
        <v>21.347999999999999</v>
      </c>
      <c r="F55" s="55">
        <v>4</v>
      </c>
      <c r="G55" s="54">
        <v>20.997631578899998</v>
      </c>
      <c r="H55" s="54">
        <v>10.680894736799999</v>
      </c>
      <c r="I55" s="127"/>
    </row>
    <row r="56" spans="1:9">
      <c r="A56" s="53" t="s">
        <v>168</v>
      </c>
      <c r="B56" s="54">
        <v>22.783999999999999</v>
      </c>
      <c r="C56" s="54">
        <v>17.14</v>
      </c>
      <c r="D56" s="54">
        <v>11.496</v>
      </c>
      <c r="E56" s="54">
        <v>19.379000000000001</v>
      </c>
      <c r="F56" s="55">
        <v>5</v>
      </c>
      <c r="G56" s="54">
        <v>20.468</v>
      </c>
      <c r="H56" s="54">
        <v>10.953210526299999</v>
      </c>
      <c r="I56" s="127"/>
    </row>
    <row r="57" spans="1:9">
      <c r="A57" s="53" t="s">
        <v>169</v>
      </c>
      <c r="B57" s="54">
        <v>23.9</v>
      </c>
      <c r="C57" s="54">
        <v>17.713999999999999</v>
      </c>
      <c r="D57" s="54">
        <v>11.528</v>
      </c>
      <c r="E57" s="54">
        <v>19.298999999999999</v>
      </c>
      <c r="F57" s="55">
        <v>6</v>
      </c>
      <c r="G57" s="54">
        <v>21.005105263200001</v>
      </c>
      <c r="H57" s="54">
        <v>10.4047368421</v>
      </c>
      <c r="I57" s="127"/>
    </row>
    <row r="58" spans="1:9">
      <c r="A58" s="53" t="s">
        <v>170</v>
      </c>
      <c r="B58" s="54">
        <v>25.193999999999999</v>
      </c>
      <c r="C58" s="54">
        <v>18.977</v>
      </c>
      <c r="D58" s="54">
        <v>12.759</v>
      </c>
      <c r="E58" s="54">
        <v>20.056999999999999</v>
      </c>
      <c r="F58" s="55">
        <v>7</v>
      </c>
      <c r="G58" s="54">
        <v>21.443473684200001</v>
      </c>
      <c r="H58" s="54">
        <v>11.1196315789</v>
      </c>
      <c r="I58" s="127"/>
    </row>
    <row r="59" spans="1:9">
      <c r="A59" s="53" t="s">
        <v>171</v>
      </c>
      <c r="B59" s="54">
        <v>26.052</v>
      </c>
      <c r="C59" s="54">
        <v>19.527999999999999</v>
      </c>
      <c r="D59" s="54">
        <v>13.003</v>
      </c>
      <c r="E59" s="54">
        <v>20.056000000000001</v>
      </c>
      <c r="F59" s="55">
        <v>8</v>
      </c>
      <c r="G59" s="54">
        <v>21.282368421099999</v>
      </c>
      <c r="H59" s="54">
        <v>12.0145263158</v>
      </c>
      <c r="I59" s="127"/>
    </row>
    <row r="60" spans="1:9">
      <c r="A60" s="53" t="s">
        <v>172</v>
      </c>
      <c r="B60" s="54">
        <v>20.946000000000002</v>
      </c>
      <c r="C60" s="54">
        <v>16.754999999999999</v>
      </c>
      <c r="D60" s="54">
        <v>12.564</v>
      </c>
      <c r="E60" s="54">
        <v>18.241</v>
      </c>
      <c r="F60" s="55">
        <v>9</v>
      </c>
      <c r="G60" s="54">
        <v>21.812105263199999</v>
      </c>
      <c r="H60" s="54">
        <v>12.2103684211</v>
      </c>
      <c r="I60" s="127"/>
    </row>
    <row r="61" spans="1:9">
      <c r="A61" s="53" t="s">
        <v>173</v>
      </c>
      <c r="B61" s="54">
        <v>19.655999999999999</v>
      </c>
      <c r="C61" s="54">
        <v>15.260999999999999</v>
      </c>
      <c r="D61" s="54">
        <v>10.865</v>
      </c>
      <c r="E61" s="54">
        <v>16.529</v>
      </c>
      <c r="F61" s="55">
        <v>10</v>
      </c>
      <c r="G61" s="54">
        <v>21.882315789500002</v>
      </c>
      <c r="H61" s="54">
        <v>12.5087894737</v>
      </c>
      <c r="I61" s="127"/>
    </row>
    <row r="62" spans="1:9">
      <c r="A62" s="53" t="s">
        <v>174</v>
      </c>
      <c r="B62" s="54">
        <v>19.943000000000001</v>
      </c>
      <c r="C62" s="54">
        <v>14.731</v>
      </c>
      <c r="D62" s="54">
        <v>9.5190000000000001</v>
      </c>
      <c r="E62" s="54">
        <v>17.440000000000001</v>
      </c>
      <c r="F62" s="55">
        <v>11</v>
      </c>
      <c r="G62" s="54">
        <v>22.110052631599999</v>
      </c>
      <c r="H62" s="54">
        <v>12.242315789499999</v>
      </c>
      <c r="I62" s="127"/>
    </row>
    <row r="63" spans="1:9">
      <c r="A63" s="53" t="s">
        <v>175</v>
      </c>
      <c r="B63" s="54">
        <v>21.558</v>
      </c>
      <c r="C63" s="54">
        <v>16.044</v>
      </c>
      <c r="D63" s="54">
        <v>10.529</v>
      </c>
      <c r="E63" s="54">
        <v>15.79</v>
      </c>
      <c r="F63" s="55">
        <v>12</v>
      </c>
      <c r="G63" s="54">
        <v>22.156210526300001</v>
      </c>
      <c r="H63" s="54">
        <v>11.744368421100001</v>
      </c>
      <c r="I63" s="127"/>
    </row>
    <row r="64" spans="1:9">
      <c r="A64" s="53" t="s">
        <v>176</v>
      </c>
      <c r="B64" s="54">
        <v>21.411000000000001</v>
      </c>
      <c r="C64" s="54">
        <v>16.189</v>
      </c>
      <c r="D64" s="54">
        <v>10.967000000000001</v>
      </c>
      <c r="E64" s="54">
        <v>16.16</v>
      </c>
      <c r="F64" s="55">
        <v>13</v>
      </c>
      <c r="G64" s="54">
        <v>21.952315789499998</v>
      </c>
      <c r="H64" s="54">
        <v>11.906105263200001</v>
      </c>
      <c r="I64" s="127"/>
    </row>
    <row r="65" spans="1:9">
      <c r="A65" s="53" t="s">
        <v>177</v>
      </c>
      <c r="B65" s="54">
        <v>21.879000000000001</v>
      </c>
      <c r="C65" s="54">
        <v>16.568999999999999</v>
      </c>
      <c r="D65" s="54">
        <v>11.259</v>
      </c>
      <c r="E65" s="54">
        <v>14.432</v>
      </c>
      <c r="F65" s="55">
        <v>14</v>
      </c>
      <c r="G65" s="54">
        <v>21.683684210500001</v>
      </c>
      <c r="H65" s="54">
        <v>11.724368421099999</v>
      </c>
      <c r="I65" s="127"/>
    </row>
    <row r="66" spans="1:9">
      <c r="A66" s="53" t="s">
        <v>178</v>
      </c>
      <c r="B66" s="54">
        <v>24.643000000000001</v>
      </c>
      <c r="C66" s="54">
        <v>18.678000000000001</v>
      </c>
      <c r="D66" s="54">
        <v>12.712999999999999</v>
      </c>
      <c r="E66" s="54">
        <v>15.135</v>
      </c>
      <c r="F66" s="55">
        <v>15</v>
      </c>
      <c r="G66" s="54">
        <v>22.215</v>
      </c>
      <c r="H66" s="54">
        <v>11.454105263200001</v>
      </c>
      <c r="I66" s="127"/>
    </row>
    <row r="67" spans="1:9">
      <c r="A67" s="53" t="s">
        <v>179</v>
      </c>
      <c r="B67" s="54">
        <v>25.414000000000001</v>
      </c>
      <c r="C67" s="54">
        <v>19.856999999999999</v>
      </c>
      <c r="D67" s="54">
        <v>14.301</v>
      </c>
      <c r="E67" s="54">
        <v>16.417999999999999</v>
      </c>
      <c r="F67" s="55">
        <v>16</v>
      </c>
      <c r="G67" s="54">
        <v>22.9511578947</v>
      </c>
      <c r="H67" s="54">
        <v>11.725368421100001</v>
      </c>
      <c r="I67" s="127"/>
    </row>
    <row r="68" spans="1:9">
      <c r="A68" s="53" t="s">
        <v>180</v>
      </c>
      <c r="B68" s="54">
        <v>23.207999999999998</v>
      </c>
      <c r="C68" s="54">
        <v>18.164000000000001</v>
      </c>
      <c r="D68" s="54">
        <v>13.12</v>
      </c>
      <c r="E68" s="54">
        <v>17.09</v>
      </c>
      <c r="F68" s="55">
        <v>17</v>
      </c>
      <c r="G68" s="54">
        <v>22.668947368400001</v>
      </c>
      <c r="H68" s="54">
        <v>12.113473684200001</v>
      </c>
      <c r="I68" s="127"/>
    </row>
    <row r="69" spans="1:9">
      <c r="A69" s="53" t="s">
        <v>181</v>
      </c>
      <c r="B69" s="54">
        <v>24.161000000000001</v>
      </c>
      <c r="C69" s="54">
        <v>18.518000000000001</v>
      </c>
      <c r="D69" s="54">
        <v>12.875</v>
      </c>
      <c r="E69" s="54">
        <v>18.407</v>
      </c>
      <c r="F69" s="55">
        <v>18</v>
      </c>
      <c r="G69" s="54">
        <v>22.753052631599999</v>
      </c>
      <c r="H69" s="54">
        <v>12.194105263200001</v>
      </c>
      <c r="I69" s="127"/>
    </row>
    <row r="70" spans="1:9">
      <c r="A70" s="53" t="s">
        <v>182</v>
      </c>
      <c r="B70" s="54">
        <v>23.013000000000002</v>
      </c>
      <c r="C70" s="54">
        <v>17.824000000000002</v>
      </c>
      <c r="D70" s="54">
        <v>12.635</v>
      </c>
      <c r="E70" s="54">
        <v>20.302</v>
      </c>
      <c r="F70" s="55">
        <v>19</v>
      </c>
      <c r="G70" s="54">
        <v>22.769473684200001</v>
      </c>
      <c r="H70" s="54">
        <v>12.033789473700001</v>
      </c>
      <c r="I70" s="127"/>
    </row>
    <row r="71" spans="1:9">
      <c r="A71" s="53" t="s">
        <v>183</v>
      </c>
      <c r="B71" s="54">
        <v>25.222999999999999</v>
      </c>
      <c r="C71" s="54">
        <v>18.591000000000001</v>
      </c>
      <c r="D71" s="54">
        <v>11.959</v>
      </c>
      <c r="E71" s="54">
        <v>21.152000000000001</v>
      </c>
      <c r="F71" s="55">
        <v>20</v>
      </c>
      <c r="G71" s="54">
        <v>22.9401578947</v>
      </c>
      <c r="H71" s="54">
        <v>12.072526315799999</v>
      </c>
      <c r="I71" s="127"/>
    </row>
    <row r="72" spans="1:9">
      <c r="A72" s="53" t="s">
        <v>184</v>
      </c>
      <c r="B72" s="54">
        <v>23.97</v>
      </c>
      <c r="C72" s="54">
        <v>18.725000000000001</v>
      </c>
      <c r="D72" s="54">
        <v>13.48</v>
      </c>
      <c r="E72" s="54">
        <v>21.949000000000002</v>
      </c>
      <c r="F72" s="55">
        <v>21</v>
      </c>
      <c r="G72" s="54">
        <v>23.266684210499999</v>
      </c>
      <c r="H72" s="54">
        <v>12.5020526316</v>
      </c>
      <c r="I72" s="127"/>
    </row>
    <row r="73" spans="1:9">
      <c r="A73" s="53" t="s">
        <v>185</v>
      </c>
      <c r="B73" s="54">
        <v>21.367999999999999</v>
      </c>
      <c r="C73" s="54">
        <v>17.027000000000001</v>
      </c>
      <c r="D73" s="54">
        <v>12.686</v>
      </c>
      <c r="E73" s="54">
        <v>22.323</v>
      </c>
      <c r="F73" s="55">
        <v>22</v>
      </c>
      <c r="G73" s="54">
        <v>23.374473684200002</v>
      </c>
      <c r="H73" s="54">
        <v>12.9051578947</v>
      </c>
      <c r="I73" s="127"/>
    </row>
    <row r="74" spans="1:9">
      <c r="A74" s="53" t="s">
        <v>186</v>
      </c>
      <c r="B74" s="54">
        <v>19.489000000000001</v>
      </c>
      <c r="C74" s="54">
        <v>15.292999999999999</v>
      </c>
      <c r="D74" s="54">
        <v>11.098000000000001</v>
      </c>
      <c r="E74" s="54">
        <v>21.524999999999999</v>
      </c>
      <c r="F74" s="55">
        <v>23</v>
      </c>
      <c r="G74" s="54">
        <v>23.240052631600001</v>
      </c>
      <c r="H74" s="54">
        <v>12.664999999999999</v>
      </c>
      <c r="I74" s="127"/>
    </row>
    <row r="75" spans="1:9">
      <c r="A75" s="53" t="s">
        <v>187</v>
      </c>
      <c r="B75" s="54">
        <v>22.440999999999999</v>
      </c>
      <c r="C75" s="54">
        <v>16.641999999999999</v>
      </c>
      <c r="D75" s="54">
        <v>10.843999999999999</v>
      </c>
      <c r="E75" s="54">
        <v>20.87</v>
      </c>
      <c r="F75" s="55">
        <v>24</v>
      </c>
      <c r="G75" s="54">
        <v>23.625473684199999</v>
      </c>
      <c r="H75" s="54">
        <v>13.046315789499999</v>
      </c>
      <c r="I75" s="127"/>
    </row>
    <row r="76" spans="1:9">
      <c r="A76" s="53" t="s">
        <v>188</v>
      </c>
      <c r="B76" s="54">
        <v>22.547999999999998</v>
      </c>
      <c r="C76" s="54">
        <v>17.123999999999999</v>
      </c>
      <c r="D76" s="54">
        <v>11.7</v>
      </c>
      <c r="E76" s="54">
        <v>21.074999999999999</v>
      </c>
      <c r="F76" s="55">
        <v>25</v>
      </c>
      <c r="G76" s="54">
        <v>23.2833684211</v>
      </c>
      <c r="H76" s="54">
        <v>13.153105263200001</v>
      </c>
      <c r="I76" s="127"/>
    </row>
    <row r="77" spans="1:9">
      <c r="A77" s="53" t="s">
        <v>189</v>
      </c>
      <c r="B77" s="54">
        <v>23.45</v>
      </c>
      <c r="C77" s="54">
        <v>17.917999999999999</v>
      </c>
      <c r="D77" s="54">
        <v>12.385999999999999</v>
      </c>
      <c r="E77" s="54">
        <v>21.013999999999999</v>
      </c>
      <c r="F77" s="55">
        <v>26</v>
      </c>
      <c r="G77" s="54">
        <v>23.63</v>
      </c>
      <c r="H77" s="54">
        <v>13.0920526316</v>
      </c>
      <c r="I77" s="127"/>
    </row>
    <row r="78" spans="1:9">
      <c r="A78" s="53" t="s">
        <v>190</v>
      </c>
      <c r="B78" s="54">
        <v>23.832999999999998</v>
      </c>
      <c r="C78" s="54">
        <v>18.54</v>
      </c>
      <c r="D78" s="54">
        <v>13.247</v>
      </c>
      <c r="E78" s="54">
        <v>21.847999999999999</v>
      </c>
      <c r="F78" s="55">
        <v>27</v>
      </c>
      <c r="G78" s="54">
        <v>24.323684210500002</v>
      </c>
      <c r="H78" s="54">
        <v>13.3077894737</v>
      </c>
      <c r="I78" s="127"/>
    </row>
    <row r="79" spans="1:9">
      <c r="A79" s="53" t="s">
        <v>191</v>
      </c>
      <c r="B79" s="54">
        <v>25.138999999999999</v>
      </c>
      <c r="C79" s="54">
        <v>20.122</v>
      </c>
      <c r="D79" s="54">
        <v>15.106</v>
      </c>
      <c r="E79" s="54">
        <v>22.302</v>
      </c>
      <c r="F79" s="55">
        <v>28</v>
      </c>
      <c r="G79" s="54">
        <v>24.376736842100001</v>
      </c>
      <c r="H79" s="54">
        <v>13.691315789500001</v>
      </c>
      <c r="I79" s="127"/>
    </row>
    <row r="80" spans="1:9">
      <c r="A80" s="53" t="s">
        <v>192</v>
      </c>
      <c r="B80" s="54">
        <v>27.170999999999999</v>
      </c>
      <c r="C80" s="54">
        <v>21.081</v>
      </c>
      <c r="D80" s="54">
        <v>14.992000000000001</v>
      </c>
      <c r="E80" s="54">
        <v>22.228999999999999</v>
      </c>
      <c r="F80" s="55">
        <v>29</v>
      </c>
      <c r="G80" s="54">
        <v>24.61</v>
      </c>
      <c r="H80" s="54">
        <v>13.7460526316</v>
      </c>
      <c r="I80" s="127"/>
    </row>
    <row r="81" spans="1:9">
      <c r="A81" s="53" t="s">
        <v>193</v>
      </c>
      <c r="B81" s="54">
        <v>26.963999999999999</v>
      </c>
      <c r="C81" s="54">
        <v>21.524000000000001</v>
      </c>
      <c r="D81" s="54">
        <v>16.084</v>
      </c>
      <c r="E81" s="54">
        <v>21.831</v>
      </c>
      <c r="F81" s="55">
        <v>30</v>
      </c>
      <c r="G81" s="54">
        <v>24.766684210499999</v>
      </c>
      <c r="H81" s="54">
        <v>14.0871052632</v>
      </c>
      <c r="I81" s="127"/>
    </row>
    <row r="82" spans="1:9">
      <c r="A82" s="53" t="s">
        <v>160</v>
      </c>
      <c r="B82" s="54">
        <v>27.225999999999999</v>
      </c>
      <c r="C82" s="54">
        <v>21.655000000000001</v>
      </c>
      <c r="D82" s="54">
        <v>16.085000000000001</v>
      </c>
      <c r="E82" s="54">
        <v>21.384</v>
      </c>
      <c r="F82" s="55">
        <v>31</v>
      </c>
      <c r="G82" s="54">
        <v>24.867421052600001</v>
      </c>
      <c r="H82" s="54">
        <v>14.435526315800001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M</v>
      </c>
      <c r="D87" s="80" t="str">
        <f t="shared" ref="D87:D109" si="1">TEXT(EDATE(D88,-1),"mmmm aaaa")</f>
        <v>mayo 2019</v>
      </c>
      <c r="E87" s="81">
        <f>VLOOKUP(D87,A$87:B$122,2,FALSE)</f>
        <v>19899.136009188001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J</v>
      </c>
      <c r="D88" s="82" t="str">
        <f t="shared" si="1"/>
        <v>junio 2019</v>
      </c>
      <c r="E88" s="83">
        <f t="shared" ref="E88:E111" si="3">VLOOKUP(D88,A$87:B$122,2,FALSE)</f>
        <v>19970.835457706002</v>
      </c>
    </row>
    <row r="89" spans="1:9">
      <c r="A89" s="53" t="s">
        <v>101</v>
      </c>
      <c r="B89" s="63">
        <v>20726.895805251999</v>
      </c>
      <c r="C89" s="78" t="str">
        <f t="shared" si="2"/>
        <v>J</v>
      </c>
      <c r="D89" s="82" t="str">
        <f t="shared" si="1"/>
        <v>julio 2019</v>
      </c>
      <c r="E89" s="83">
        <f t="shared" si="3"/>
        <v>22701.204090208001</v>
      </c>
    </row>
    <row r="90" spans="1:9">
      <c r="A90" s="53" t="s">
        <v>102</v>
      </c>
      <c r="B90" s="63">
        <v>19514.052023056</v>
      </c>
      <c r="C90" s="78" t="str">
        <f t="shared" si="2"/>
        <v>A</v>
      </c>
      <c r="D90" s="82" t="str">
        <f t="shared" si="1"/>
        <v>agosto 2019</v>
      </c>
      <c r="E90" s="83">
        <f t="shared" si="3"/>
        <v>21177.253561983998</v>
      </c>
    </row>
    <row r="91" spans="1:9">
      <c r="A91" s="53" t="s">
        <v>103</v>
      </c>
      <c r="B91" s="63">
        <v>19899.136009188001</v>
      </c>
      <c r="C91" s="78" t="str">
        <f t="shared" si="2"/>
        <v>S</v>
      </c>
      <c r="D91" s="82" t="str">
        <f t="shared" si="1"/>
        <v>septiembre 2019</v>
      </c>
      <c r="E91" s="83">
        <f t="shared" si="3"/>
        <v>19936.18443252</v>
      </c>
    </row>
    <row r="92" spans="1:9">
      <c r="A92" s="53" t="s">
        <v>104</v>
      </c>
      <c r="B92" s="63">
        <v>19970.835457706002</v>
      </c>
      <c r="C92" s="78" t="str">
        <f t="shared" si="2"/>
        <v>O</v>
      </c>
      <c r="D92" s="82" t="str">
        <f t="shared" si="1"/>
        <v>octubre 2019</v>
      </c>
      <c r="E92" s="83">
        <f t="shared" si="3"/>
        <v>20155.46354927</v>
      </c>
    </row>
    <row r="93" spans="1:9">
      <c r="A93" s="53" t="s">
        <v>121</v>
      </c>
      <c r="B93" s="63">
        <v>22701.204090208001</v>
      </c>
      <c r="C93" s="78" t="str">
        <f t="shared" si="2"/>
        <v>N</v>
      </c>
      <c r="D93" s="82" t="str">
        <f t="shared" si="1"/>
        <v>noviembre 2019</v>
      </c>
      <c r="E93" s="83">
        <f t="shared" si="3"/>
        <v>20817.226544469999</v>
      </c>
    </row>
    <row r="94" spans="1:9">
      <c r="A94" s="53" t="s">
        <v>123</v>
      </c>
      <c r="B94" s="63">
        <v>21177.253561983998</v>
      </c>
      <c r="C94" s="78" t="str">
        <f t="shared" si="2"/>
        <v>D</v>
      </c>
      <c r="D94" s="82" t="str">
        <f t="shared" si="1"/>
        <v>diciembre 2019</v>
      </c>
      <c r="E94" s="83">
        <f t="shared" si="3"/>
        <v>20907.164036049999</v>
      </c>
    </row>
    <row r="95" spans="1:9">
      <c r="A95" s="53" t="s">
        <v>124</v>
      </c>
      <c r="B95" s="63">
        <v>19936.18443252</v>
      </c>
      <c r="C95" s="78" t="str">
        <f t="shared" si="2"/>
        <v>E</v>
      </c>
      <c r="D95" s="82" t="str">
        <f t="shared" si="1"/>
        <v>enero 2020</v>
      </c>
      <c r="E95" s="83">
        <f t="shared" si="3"/>
        <v>22577.217376982</v>
      </c>
    </row>
    <row r="96" spans="1:9">
      <c r="A96" s="53" t="s">
        <v>125</v>
      </c>
      <c r="B96" s="63">
        <v>20155.46354927</v>
      </c>
      <c r="C96" s="78" t="str">
        <f t="shared" si="2"/>
        <v>F</v>
      </c>
      <c r="D96" s="82" t="str">
        <f t="shared" si="1"/>
        <v>febrero 2020</v>
      </c>
      <c r="E96" s="83">
        <f t="shared" si="3"/>
        <v>19840.085661852001</v>
      </c>
    </row>
    <row r="97" spans="1:5">
      <c r="A97" s="53" t="s">
        <v>126</v>
      </c>
      <c r="B97" s="63">
        <v>20817.226544469999</v>
      </c>
      <c r="C97" s="78" t="str">
        <f t="shared" si="2"/>
        <v>M</v>
      </c>
      <c r="D97" s="82" t="str">
        <f t="shared" si="1"/>
        <v>marzo 2020</v>
      </c>
      <c r="E97" s="83">
        <f t="shared" si="3"/>
        <v>19808.362302358</v>
      </c>
    </row>
    <row r="98" spans="1:5">
      <c r="A98" s="53" t="s">
        <v>127</v>
      </c>
      <c r="B98" s="63">
        <v>20907.164036049999</v>
      </c>
      <c r="C98" s="78" t="str">
        <f t="shared" si="2"/>
        <v>A</v>
      </c>
      <c r="D98" s="82" t="str">
        <f t="shared" si="1"/>
        <v>abril 2020</v>
      </c>
      <c r="E98" s="83">
        <f t="shared" si="3"/>
        <v>16160.449329384001</v>
      </c>
    </row>
    <row r="99" spans="1:5">
      <c r="A99" s="53" t="s">
        <v>128</v>
      </c>
      <c r="B99" s="63">
        <v>22577.217376982</v>
      </c>
      <c r="C99" s="78" t="str">
        <f t="shared" si="2"/>
        <v>M</v>
      </c>
      <c r="D99" s="82" t="str">
        <f t="shared" si="1"/>
        <v>mayo 2020</v>
      </c>
      <c r="E99" s="83">
        <f t="shared" si="3"/>
        <v>17368.389882903</v>
      </c>
    </row>
    <row r="100" spans="1:5">
      <c r="A100" s="53" t="s">
        <v>130</v>
      </c>
      <c r="B100" s="63">
        <v>19840.085661852001</v>
      </c>
      <c r="C100" s="78" t="str">
        <f t="shared" si="2"/>
        <v>J</v>
      </c>
      <c r="D100" s="82" t="str">
        <f t="shared" si="1"/>
        <v>junio 2020</v>
      </c>
      <c r="E100" s="83">
        <f t="shared" si="3"/>
        <v>18354.280841045998</v>
      </c>
    </row>
    <row r="101" spans="1:5">
      <c r="A101" s="53" t="s">
        <v>131</v>
      </c>
      <c r="B101" s="63">
        <v>19808.362302358</v>
      </c>
      <c r="C101" s="78" t="str">
        <f t="shared" si="2"/>
        <v>J</v>
      </c>
      <c r="D101" s="82" t="str">
        <f t="shared" si="1"/>
        <v>julio 2020</v>
      </c>
      <c r="E101" s="83">
        <f t="shared" si="3"/>
        <v>21944.759355194001</v>
      </c>
    </row>
    <row r="102" spans="1:5">
      <c r="A102" s="53" t="s">
        <v>132</v>
      </c>
      <c r="B102" s="63">
        <v>16160.449329384001</v>
      </c>
      <c r="C102" s="78" t="str">
        <f t="shared" si="2"/>
        <v>A</v>
      </c>
      <c r="D102" s="82" t="str">
        <f t="shared" si="1"/>
        <v>agosto 2020</v>
      </c>
      <c r="E102" s="83">
        <f t="shared" si="3"/>
        <v>20740.560149403998</v>
      </c>
    </row>
    <row r="103" spans="1:5">
      <c r="A103" s="53" t="s">
        <v>133</v>
      </c>
      <c r="B103" s="63">
        <v>17368.389882903</v>
      </c>
      <c r="C103" s="78" t="str">
        <f t="shared" si="2"/>
        <v>S</v>
      </c>
      <c r="D103" s="82" t="str">
        <f t="shared" si="1"/>
        <v>septiembre 2020</v>
      </c>
      <c r="E103" s="83">
        <f t="shared" si="3"/>
        <v>19375.491099671999</v>
      </c>
    </row>
    <row r="104" spans="1:5">
      <c r="A104" s="53" t="s">
        <v>135</v>
      </c>
      <c r="B104" s="63">
        <v>18354.280841045998</v>
      </c>
      <c r="C104" s="78" t="str">
        <f t="shared" si="2"/>
        <v>O</v>
      </c>
      <c r="D104" s="82" t="str">
        <f t="shared" si="1"/>
        <v>octubre 2020</v>
      </c>
      <c r="E104" s="83">
        <f t="shared" si="3"/>
        <v>19599.735349332001</v>
      </c>
    </row>
    <row r="105" spans="1:5">
      <c r="A105" s="53" t="s">
        <v>137</v>
      </c>
      <c r="B105" s="63">
        <v>21944.759355194001</v>
      </c>
      <c r="C105" s="78" t="str">
        <f t="shared" si="2"/>
        <v>N</v>
      </c>
      <c r="D105" s="82" t="str">
        <f t="shared" si="1"/>
        <v>noviembre 2020</v>
      </c>
      <c r="E105" s="83">
        <f t="shared" si="3"/>
        <v>19640.472718157998</v>
      </c>
    </row>
    <row r="106" spans="1:5">
      <c r="A106" s="53" t="s">
        <v>139</v>
      </c>
      <c r="B106" s="63">
        <v>20740.560149403998</v>
      </c>
      <c r="C106" s="78" t="str">
        <f t="shared" si="2"/>
        <v>D</v>
      </c>
      <c r="D106" s="82" t="str">
        <f t="shared" si="1"/>
        <v>diciembre 2020</v>
      </c>
      <c r="E106" s="83">
        <f t="shared" si="3"/>
        <v>21286.840357445999</v>
      </c>
    </row>
    <row r="107" spans="1:5">
      <c r="A107" s="53" t="s">
        <v>142</v>
      </c>
      <c r="B107" s="63">
        <v>19375.491099671999</v>
      </c>
      <c r="C107" s="78" t="str">
        <f t="shared" si="2"/>
        <v>E</v>
      </c>
      <c r="D107" s="82" t="str">
        <f t="shared" si="1"/>
        <v>enero 2021</v>
      </c>
      <c r="E107" s="83">
        <f t="shared" si="3"/>
        <v>22742.35439959</v>
      </c>
    </row>
    <row r="108" spans="1:5">
      <c r="A108" s="53" t="s">
        <v>144</v>
      </c>
      <c r="B108" s="63">
        <v>19599.735349332001</v>
      </c>
      <c r="C108" s="78" t="str">
        <f t="shared" si="2"/>
        <v>F</v>
      </c>
      <c r="D108" s="82" t="str">
        <f t="shared" si="1"/>
        <v>febrero 2021</v>
      </c>
      <c r="E108" s="83">
        <f t="shared" si="3"/>
        <v>19211.184779914001</v>
      </c>
    </row>
    <row r="109" spans="1:5">
      <c r="A109" s="53" t="s">
        <v>146</v>
      </c>
      <c r="B109" s="63">
        <v>19640.472718157998</v>
      </c>
      <c r="C109" s="78" t="str">
        <f t="shared" si="2"/>
        <v>M</v>
      </c>
      <c r="D109" s="82" t="str">
        <f t="shared" si="1"/>
        <v>marzo 2021</v>
      </c>
      <c r="E109" s="83">
        <f t="shared" si="3"/>
        <v>20684.554315622001</v>
      </c>
    </row>
    <row r="110" spans="1:5">
      <c r="A110" s="53" t="s">
        <v>148</v>
      </c>
      <c r="B110" s="63">
        <v>21286.840357445999</v>
      </c>
      <c r="C110" s="78" t="str">
        <f t="shared" si="2"/>
        <v>A</v>
      </c>
      <c r="D110" s="82" t="str">
        <f>TEXT(EDATE(D111,-1),"mmmm aaaa")</f>
        <v>abril 2021</v>
      </c>
      <c r="E110" s="83">
        <f t="shared" si="3"/>
        <v>18848.092433104001</v>
      </c>
    </row>
    <row r="111" spans="1:5" ht="15" thickBot="1">
      <c r="A111" s="53" t="s">
        <v>150</v>
      </c>
      <c r="B111" s="63">
        <v>22742.35439959</v>
      </c>
      <c r="C111" s="79" t="str">
        <f t="shared" si="2"/>
        <v>M</v>
      </c>
      <c r="D111" s="84" t="str">
        <f>A2</f>
        <v>Mayo 2021</v>
      </c>
      <c r="E111" s="85">
        <f t="shared" si="3"/>
        <v>19213.119055023999</v>
      </c>
    </row>
    <row r="112" spans="1:5">
      <c r="A112" s="53" t="s">
        <v>152</v>
      </c>
      <c r="B112" s="63">
        <v>19211.184779914001</v>
      </c>
    </row>
    <row r="113" spans="1:4">
      <c r="A113" s="53" t="s">
        <v>155</v>
      </c>
      <c r="B113" s="63">
        <v>20684.554315622001</v>
      </c>
    </row>
    <row r="114" spans="1:4">
      <c r="A114" s="53" t="s">
        <v>157</v>
      </c>
      <c r="B114" s="63">
        <v>18848.092433104001</v>
      </c>
    </row>
    <row r="115" spans="1:4">
      <c r="A115" s="53" t="s">
        <v>159</v>
      </c>
      <c r="B115" s="63">
        <v>19213.119055023999</v>
      </c>
      <c r="C115"/>
      <c r="D115"/>
    </row>
    <row r="116" spans="1:4">
      <c r="A116" s="53" t="s">
        <v>196</v>
      </c>
      <c r="B116" s="63">
        <v>5126.4270999999999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1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164</v>
      </c>
      <c r="B129" s="62">
        <v>25486.478999999999</v>
      </c>
      <c r="C129" s="55">
        <v>1</v>
      </c>
      <c r="D129" s="62">
        <v>543.95594528000004</v>
      </c>
      <c r="E129" s="88">
        <f>MAX(D129:D159)</f>
        <v>659.97246147199996</v>
      </c>
    </row>
    <row r="130" spans="1:5">
      <c r="A130" s="53" t="s">
        <v>165</v>
      </c>
      <c r="B130" s="62">
        <v>26190.876504</v>
      </c>
      <c r="C130" s="55">
        <v>2</v>
      </c>
      <c r="D130" s="62">
        <v>526.39872012800004</v>
      </c>
    </row>
    <row r="131" spans="1:5">
      <c r="A131" s="53" t="s">
        <v>166</v>
      </c>
      <c r="B131" s="62">
        <v>30406.880000000001</v>
      </c>
      <c r="C131" s="55">
        <v>3</v>
      </c>
      <c r="D131" s="62">
        <v>631.35677346399996</v>
      </c>
    </row>
    <row r="132" spans="1:5">
      <c r="A132" s="53" t="s">
        <v>167</v>
      </c>
      <c r="B132" s="62">
        <v>30717.077000000001</v>
      </c>
      <c r="C132" s="55">
        <v>4</v>
      </c>
      <c r="D132" s="62">
        <v>653.37514606399998</v>
      </c>
    </row>
    <row r="133" spans="1:5">
      <c r="A133" s="53" t="s">
        <v>168</v>
      </c>
      <c r="B133" s="62">
        <v>30675.469000000001</v>
      </c>
      <c r="C133" s="55">
        <v>5</v>
      </c>
      <c r="D133" s="62">
        <v>653.93124539200005</v>
      </c>
    </row>
    <row r="134" spans="1:5">
      <c r="A134" s="53" t="s">
        <v>169</v>
      </c>
      <c r="B134" s="62">
        <v>30572.400248000002</v>
      </c>
      <c r="C134" s="55">
        <v>6</v>
      </c>
      <c r="D134" s="62">
        <v>651.98946436799997</v>
      </c>
    </row>
    <row r="135" spans="1:5">
      <c r="A135" s="53" t="s">
        <v>170</v>
      </c>
      <c r="B135" s="62">
        <v>30435.228999999999</v>
      </c>
      <c r="C135" s="55">
        <v>7</v>
      </c>
      <c r="D135" s="62">
        <v>644.32135190400004</v>
      </c>
    </row>
    <row r="136" spans="1:5">
      <c r="A136" s="53" t="s">
        <v>171</v>
      </c>
      <c r="B136" s="62">
        <v>27066.293536000001</v>
      </c>
      <c r="C136" s="55">
        <v>8</v>
      </c>
      <c r="D136" s="62">
        <v>577.84983241600003</v>
      </c>
    </row>
    <row r="137" spans="1:5">
      <c r="A137" s="53" t="s">
        <v>172</v>
      </c>
      <c r="B137" s="62">
        <v>26073.006000000001</v>
      </c>
      <c r="C137" s="55">
        <v>9</v>
      </c>
      <c r="D137" s="62">
        <v>541.14511324800003</v>
      </c>
    </row>
    <row r="138" spans="1:5">
      <c r="A138" s="53" t="s">
        <v>173</v>
      </c>
      <c r="B138" s="62">
        <v>30526.665000000001</v>
      </c>
      <c r="C138" s="55">
        <v>10</v>
      </c>
      <c r="D138" s="62">
        <v>635.77146440000001</v>
      </c>
    </row>
    <row r="139" spans="1:5">
      <c r="A139" s="53" t="s">
        <v>174</v>
      </c>
      <c r="B139" s="62">
        <v>30670.767400000001</v>
      </c>
      <c r="C139" s="55">
        <v>11</v>
      </c>
      <c r="D139" s="62">
        <v>653.173443464</v>
      </c>
    </row>
    <row r="140" spans="1:5">
      <c r="A140" s="53" t="s">
        <v>175</v>
      </c>
      <c r="B140" s="62">
        <v>30837.806</v>
      </c>
      <c r="C140" s="55">
        <v>12</v>
      </c>
      <c r="D140" s="62">
        <v>659.21447003200001</v>
      </c>
    </row>
    <row r="141" spans="1:5">
      <c r="A141" s="53" t="s">
        <v>176</v>
      </c>
      <c r="B141" s="62">
        <v>30609.1234</v>
      </c>
      <c r="C141" s="55">
        <v>13</v>
      </c>
      <c r="D141" s="62">
        <v>655.87096380800006</v>
      </c>
    </row>
    <row r="142" spans="1:5">
      <c r="A142" s="53" t="s">
        <v>177</v>
      </c>
      <c r="B142" s="62">
        <v>30656.085080000001</v>
      </c>
      <c r="C142" s="55">
        <v>14</v>
      </c>
      <c r="D142" s="62">
        <v>651.70341546400005</v>
      </c>
    </row>
    <row r="143" spans="1:5">
      <c r="A143" s="53" t="s">
        <v>178</v>
      </c>
      <c r="B143" s="62">
        <v>27874.525399999999</v>
      </c>
      <c r="C143" s="55">
        <v>15</v>
      </c>
      <c r="D143" s="62">
        <v>589.70377159999998</v>
      </c>
    </row>
    <row r="144" spans="1:5">
      <c r="A144" s="53" t="s">
        <v>179</v>
      </c>
      <c r="B144" s="62">
        <v>25977.909</v>
      </c>
      <c r="C144" s="55">
        <v>16</v>
      </c>
      <c r="D144" s="62">
        <v>549.62770659199998</v>
      </c>
    </row>
    <row r="145" spans="1:5">
      <c r="A145" s="53" t="s">
        <v>180</v>
      </c>
      <c r="B145" s="62">
        <v>30164.276000000002</v>
      </c>
      <c r="C145" s="55">
        <v>17</v>
      </c>
      <c r="D145" s="62">
        <v>631.35956114400005</v>
      </c>
    </row>
    <row r="146" spans="1:5">
      <c r="A146" s="53" t="s">
        <v>181</v>
      </c>
      <c r="B146" s="62">
        <v>30894.632000000001</v>
      </c>
      <c r="C146" s="55">
        <v>18</v>
      </c>
      <c r="D146" s="62">
        <v>657.74394691999998</v>
      </c>
    </row>
    <row r="147" spans="1:5">
      <c r="A147" s="53" t="s">
        <v>182</v>
      </c>
      <c r="B147" s="62">
        <v>30950.672399999999</v>
      </c>
      <c r="C147" s="55">
        <v>19</v>
      </c>
      <c r="D147" s="62">
        <v>659.97246147199996</v>
      </c>
    </row>
    <row r="148" spans="1:5">
      <c r="A148" s="53" t="s">
        <v>183</v>
      </c>
      <c r="B148" s="62">
        <v>30583.831999999999</v>
      </c>
      <c r="C148" s="55">
        <v>20</v>
      </c>
      <c r="D148" s="62">
        <v>658.97357992000002</v>
      </c>
    </row>
    <row r="149" spans="1:5">
      <c r="A149" s="53" t="s">
        <v>184</v>
      </c>
      <c r="B149" s="62">
        <v>30975.079399999999</v>
      </c>
      <c r="C149" s="55">
        <v>21</v>
      </c>
      <c r="D149" s="62">
        <v>652.94794914399995</v>
      </c>
    </row>
    <row r="150" spans="1:5">
      <c r="A150" s="53" t="s">
        <v>185</v>
      </c>
      <c r="B150" s="62">
        <v>27393.737000000001</v>
      </c>
      <c r="C150" s="55">
        <v>22</v>
      </c>
      <c r="D150" s="62">
        <v>585.51238636799997</v>
      </c>
    </row>
    <row r="151" spans="1:5">
      <c r="A151" s="53" t="s">
        <v>186</v>
      </c>
      <c r="B151" s="62">
        <v>25580.634999999998</v>
      </c>
      <c r="C151" s="55">
        <v>23</v>
      </c>
      <c r="D151" s="62">
        <v>540.22453687200004</v>
      </c>
    </row>
    <row r="152" spans="1:5">
      <c r="A152" s="53" t="s">
        <v>187</v>
      </c>
      <c r="B152" s="62">
        <v>29512.599416000001</v>
      </c>
      <c r="C152" s="55">
        <v>24</v>
      </c>
      <c r="D152" s="62">
        <v>621.47227616800001</v>
      </c>
    </row>
    <row r="153" spans="1:5">
      <c r="A153" s="53" t="s">
        <v>188</v>
      </c>
      <c r="B153" s="62">
        <v>30615.19</v>
      </c>
      <c r="C153" s="55">
        <v>25</v>
      </c>
      <c r="D153" s="62">
        <v>649.47325821599998</v>
      </c>
    </row>
    <row r="154" spans="1:5">
      <c r="A154" s="53" t="s">
        <v>189</v>
      </c>
      <c r="B154" s="62">
        <v>30767.337</v>
      </c>
      <c r="C154" s="55">
        <v>26</v>
      </c>
      <c r="D154" s="62">
        <v>654.00297977599996</v>
      </c>
    </row>
    <row r="155" spans="1:5">
      <c r="A155" s="53" t="s">
        <v>190</v>
      </c>
      <c r="B155" s="62">
        <v>30759.719504000001</v>
      </c>
      <c r="C155" s="55">
        <v>27</v>
      </c>
      <c r="D155" s="62">
        <v>656.38521750400002</v>
      </c>
    </row>
    <row r="156" spans="1:5">
      <c r="A156" s="53" t="s">
        <v>191</v>
      </c>
      <c r="B156" s="62">
        <v>30686.796999999999</v>
      </c>
      <c r="C156" s="55">
        <v>28</v>
      </c>
      <c r="D156" s="62">
        <v>648.21605604000001</v>
      </c>
    </row>
    <row r="157" spans="1:5">
      <c r="A157" s="53" t="s">
        <v>192</v>
      </c>
      <c r="B157" s="62">
        <v>27627.169000000002</v>
      </c>
      <c r="C157" s="55">
        <v>29</v>
      </c>
      <c r="D157" s="62">
        <v>588.87897364000003</v>
      </c>
      <c r="E157"/>
    </row>
    <row r="158" spans="1:5">
      <c r="A158" s="53" t="s">
        <v>193</v>
      </c>
      <c r="B158" s="62">
        <v>25875.434000000001</v>
      </c>
      <c r="C158" s="55">
        <v>30</v>
      </c>
      <c r="D158" s="62">
        <v>544.53970218400002</v>
      </c>
      <c r="E158"/>
    </row>
    <row r="159" spans="1:5">
      <c r="A159" s="53" t="s">
        <v>160</v>
      </c>
      <c r="B159" s="62">
        <v>31035.101360000001</v>
      </c>
      <c r="C159" s="55">
        <v>31</v>
      </c>
      <c r="D159" s="62">
        <v>644.02734203199998</v>
      </c>
      <c r="E159"/>
    </row>
    <row r="160" spans="1:5">
      <c r="A160"/>
      <c r="C160"/>
      <c r="D160" s="89">
        <v>612</v>
      </c>
      <c r="E160" s="119">
        <f>(MAX(D129:D159)/D160-1)*100</f>
        <v>7.8386374954248383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1" t="s">
        <v>64</v>
      </c>
      <c r="C164" s="131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159</v>
      </c>
      <c r="B166" s="63">
        <v>31666</v>
      </c>
      <c r="C166" s="121" t="s">
        <v>200</v>
      </c>
      <c r="D166" s="89">
        <v>31024</v>
      </c>
      <c r="E166" s="119">
        <f>(B166/D166-1)*100</f>
        <v>2.0693656523981474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1" t="s">
        <v>64</v>
      </c>
      <c r="C170" s="131" t="s">
        <v>65</v>
      </c>
      <c r="D170" s="131" t="s">
        <v>64</v>
      </c>
      <c r="E170" s="131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140</v>
      </c>
    </row>
    <row r="174" spans="1:5">
      <c r="A174" s="55">
        <v>2021</v>
      </c>
      <c r="B174" s="63">
        <v>42225</v>
      </c>
      <c r="C174" s="121" t="s">
        <v>153</v>
      </c>
      <c r="D174" s="63">
        <v>32826</v>
      </c>
      <c r="E174" s="121" t="s">
        <v>202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1" t="s">
        <v>64</v>
      </c>
      <c r="C178" s="131" t="s">
        <v>65</v>
      </c>
      <c r="D178" s="131" t="s">
        <v>64</v>
      </c>
      <c r="E178" s="131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/>
      <c r="C186" s="70">
        <f>B174</f>
        <v>42225</v>
      </c>
      <c r="D186" s="71"/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may-21</v>
      </c>
      <c r="B187" s="74" t="str">
        <f>IF(B163="Invierno","",B166)</f>
        <v/>
      </c>
      <c r="C187" s="74">
        <f>IF(B163="Invierno",B166,"")</f>
        <v>31666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31 mayo (13:38 h)</v>
      </c>
    </row>
    <row r="188" spans="1:6" ht="15">
      <c r="E188" s="125" t="str">
        <f>CONCATENATE(MID(E187,1,FIND(" ",E187)+3)," ",MID(E187,FIND("(",E187)+1,7))</f>
        <v>31 may 13:38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2021-06-11T09:06:35Z</dcterms:modified>
</cp:coreProperties>
</file>