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Y\INF_ELABORADA\"/>
    </mc:Choice>
  </mc:AlternateContent>
  <xr:revisionPtr revIDLastSave="0" documentId="13_ncr:1_{F9F04CB4-E079-4C7A-91C9-F395A7A1EEF4}" xr6:coauthVersionLast="41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0" i="10" l="1"/>
  <c r="B37" i="16"/>
  <c r="C37" i="16"/>
  <c r="D37" i="16"/>
  <c r="E37" i="16"/>
  <c r="F37" i="16"/>
  <c r="G37" i="16"/>
  <c r="H37" i="16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B183" i="10" l="1"/>
  <c r="K9" i="1" l="1"/>
  <c r="J9" i="1"/>
  <c r="I9" i="1"/>
  <c r="H9" i="1"/>
  <c r="G9" i="1"/>
  <c r="F9" i="1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G38" i="16" s="1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<sst xmlns="http://schemas.openxmlformats.org/spreadsheetml/2006/main" count="339" uniqueCount="207">
  <si>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</si>
  <si>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</si>
  <si>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</si>
  <si>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</si>
  <si>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</si>
  <si>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</si>
  <si>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</si>
  <si>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</si>
  <si>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</si>
  <si>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</si>
  <si>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</si>
  <si>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</si>
  <si>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</si>
  <si>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</si>
  <si>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</si>
  <si>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</si>
  <si>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</si>
  <si>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</si>
  <si>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</si>
  <si>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</si>
  <si>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</si>
  <si>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</si>
  <si>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</si>
  <si>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</si>
  <si>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</si>
  <si>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</si>
  <si>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</si>
  <si>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</si>
  <si>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</si>
  <si>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</si>
  <si>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</si>
  <si>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</si>
  <si>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</si>
  <si>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</si>
  <si>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</si>
  <si>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</si>
  <si>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</si>
  <si>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</si>
  <si>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</si>
  <si>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</si>
  <si>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</si>
  <si>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</si>
  <si>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</si>
  <si>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</si>
  <si>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</si>
  <si>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</si>
  <si>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</si>
  <si>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</si>
  <si>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</si>
  <si>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</si>
  <si>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</si>
  <si>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</si>
  <si>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</si>
  <si>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</si>
  <si>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</si>
  <si>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</si>
  <si>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</si>
  <si>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</si>
  <si>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</si>
  <si>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</si>
  <si>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</si>
  <si>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</si>
  <si>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</si>
  <si>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</si>
  <si>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</si>
  <si>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</si>
  <si>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</si>
  <si>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</si>
  <si>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</si>
  <si>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</si>
  <si>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</si>
  <si>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</si>
  <si>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</si>
  <si>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</si>
  <si>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</si>
  <si>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</si>
  <si>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</si>
  <si>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</si>
  <si>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</si>
  <si>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</si>
  <si>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</si>
  <si>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</si>
  <si>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</si>
  <si>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</si>
  <si>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</si>
  <si>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</si>
  <si>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</si>
  <si>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</si>
  <si>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</si>
  <si>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</si>
  <si>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</si>
  <si>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</si>
  <si>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</si>
  <si>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</si>
  <si>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</si>
  <si>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</si>
  <si>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</si>
  <si>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</si>
  <si>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</si>
  <si>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</si>
  <si>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</si>
  <si>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</si>
  <si>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</si>
  <si>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</si>
  <si>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</si>
  <si>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</si>
  <si>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</si>
  <si>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</si>
  <si>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</si>
  <si>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</si>
  <si>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</si>
  <si>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</si>
  <si>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</si>
  <si>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</si>
  <si>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</si>
  <si>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</si>
  <si>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</si>
  <si>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</si>
  <si>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</si>
  <si>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</si>
  <si>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</si>
  <si>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</si>
  <si>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</si>
  <si>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</si>
  <si>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</si>
  <si>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</si>
  <si>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</si>
  <si>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</si>
  <si>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</si>
  <si>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</si>
  <si>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</si>
  <si>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</si>
  <si>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</si>
  <si>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</si>
  <si>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</si>
  <si>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</si>
  <si>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</si>
  <si>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</si>
  <si>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</si>
  <si>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</si>
  <si>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</si>
  <si>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</si>
  <si>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</si>
  <si>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</si>
  <si>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</si>
  <si>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</si>
  <si>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</si>
  <si>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</si>
  <si>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</si>
  <si>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</si>
  <si>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</si>
  <si>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</si>
  <si>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</si>
  <si>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</si>
  <si>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</si>
  <si>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</si>
  <si>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</si>
  <si>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</si>
  <si>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</si>
  <si>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</si>
  <si>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</si>
  <si>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ut="06/10/2020 09:00:12"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msgID="C4FFFA2411EAAAF8256C0080EFE531F2"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</si>
  <si>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09:08:05"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msgID="D59C18FF11EAAAF8256C0080EF45F1F3"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nrr="820" nrc="300"&gt;&lt;pg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</si>
  <si>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ut="06/10/2020 09:10:37"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msgID="2FD9DFF911EAAAFA256C0080EF1590F1"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nrr="171" nrc="180"&gt;&lt;pg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</si>
  <si>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</si>
  <si>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</si>
  <si>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</si>
  <si>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</si>
  <si>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</si>
  <si>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</si>
  <si>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</si>
  <si>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</si>
  <si>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</si>
  <si>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</si>
  <si>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</si>
  <si>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</si>
  <si>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</si>
  <si>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</si>
  <si>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</si>
  <si>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</si>
  <si>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</si>
  <si>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</si>
  <si>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</si>
  <si>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</si>
  <si>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</si>
  <si>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</si>
  <si>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</si>
  <si>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</si>
  <si>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</si>
  <si>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</si>
  <si>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</si>
  <si>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</si>
  <si>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</si>
  <si>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</si>
  <si>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09:11:08"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msgID="505812E011EAAAFA256C0080EF8571F3"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nrr="1325" nrc="176"&gt;&lt;pg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</si>
  <si>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09:11:24"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msgID="59F4348211EAAAFA256C0080EF958FF0"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nrr="1415" nrc="94"&gt;&lt;pg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</si>
  <si>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Junio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</si>
  <si>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ut="06/10/2020 09:13:44"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msgID="76690FF211EAAAFA256C0080EF856FEF"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nrr="1270" nrc="43"&gt;&lt;pg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</si>
  <si>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09:14:52"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msgID="C593B88511EAAAFA256C0080EF8570F1"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nrr="1418" nrc="49"&gt;&lt;pg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</si>
  <si>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09:15:21"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msgID="E77BFE6711EAAAFA256C0080EF45F0F1"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nrr="1448" nrc="50"&gt;&lt;pg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</si>
  <si>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27/05/2020 13:44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</si>
  <si>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ut="06/10/2020 09:16:11"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msgID="0575223B11EAAAFB256C0080EF6530F1"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nrr="47" nrc="94"&gt;&lt;pg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</si>
  <si>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03/06/2020 13:25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</si>
  <si>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ut="06/10/2020 09:16:35"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msgID="1358D36111EAAAFB256C0080EFA5B0F2"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nrr="141" nrc="196"&gt;&lt;pg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</si>
  <si>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ut="06/10/2020 09:16:51" si="2.000000011978f508b4807267c90fdf187b1da80406fa65d91961312de6e180daf42a5eafabece83e9d33750b23807f64319145307d39c539c10a90babc2c7d0f9ef036c71b72cc87c8ef5aeca71e55c15e153db4d22f5e30edc9b0391d9739a8fd4282a3f035493b11686117e32c4cb2c218192c83a43f26d99872bc6cfe4161b13f.3082.0.1.Europe/Madrid.upriv*_1*_pidn2*_3*_session*-lat*_1.00000001ae04f74bc230ff887ae4d9e686f32e66bc6025e0ea94a79a434477809d397c35cc75fec0d0fa0960a66103cd87895bd5987e594c.00000001c1f2d7f1c28b23f01d0a4d4dd795c9d7bc6025e010816666cc3250747f510a3763aeba13adbe21bf6242241aec541e80e5d158e5.0.1.1.BDEbi.D066E1C611E6257C10D00080EF253B44.0-3082.1.1_-0.1.0_-3082.1.1_5.5.0.*0.00000001a5d7695b27449cb63369d8bf088ecddbc911585a68773c76c6afffafd0bcce812d72d05f.0.10*.25*.15*.214.23.10*.4*.0400*.0074J.e.000000014cfbf50aa8086be0616407760e6b4003c911585aac32c27a9860c12e90746edc06ff50bd.0" msgID="1DA7C02411EAAAFB256C0080EF652FEF"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nrr="47" nrc="188"&gt;&lt;pg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</si>
  <si>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c92c0ae816284fbc814efb5f6d2398ab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</si>
  <si>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ut="06/10/2020 09:17:46" si="2.00000001378b736dd25e6f2081cbbc98096ff29f5323d1854471d0cd4fbe509ac6bc797dcd85ea545454c542a1db87a3d4a961343fd62ee156d8c4dfbff63749ee61803ed7ad0a51c62041847c5847066ad72be4abf1ca180559daeb342e2042bdfc4749530cfbbc75976939dc93fdfd6c3af768da4eb659b6c80c2c3cda5e796c28.3082.0.1.Europe/Madrid.upriv*_1*_pidn2*_3*_session*-lat*_1.000000016d6fad1ac68aa3ae199680e66de3418fbc6025e00aa6b7d3c6e017b185f77bf0ef56cc988c5580b3a2df088e8e747c5eca85e44c.00000001a1e44dd634c1e805ab353921d97e1726bc6025e0096a30b49117ccd459a446825f5dfde2517a20fae952ea712bb0efa07f403de5.0.1.1.BDEbi.D066E1C611E6257C10D00080EF253B44.0-3082.1.1_-0.1.0_-3082.1.1_5.5.0.*0.00000001421117cb433df292d8a87a74fad33db9c911585aaa2d7f24f7d490f85b8b82d95df99604.0.10*.25*.15*.214.23.10*.4*.0400*.0074J.e.000000011ad9da82ecb06b7d0dc8f99ff35af563c911585ac019bc90369dc072ff70ff460b2c0dfd.0" msgID="30DAE5CC11EAAAFB256C0080EF0570F0"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nrr="317" nrc="204"&gt;&lt;pg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</si>
</sst>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6.8300000000000001E-3</c:v>
                </c:pt>
                <c:pt idx="1">
                  <c:v>-8.43E-3</c:v>
                </c:pt>
                <c:pt idx="2">
                  <c:v>2.333E-2</c:v>
                </c:pt>
                <c:pt idx="3">
                  <c:v>3.2680000000000001E-2</c:v>
                </c:pt>
                <c:pt idx="4">
                  <c:v>1.4789999999999999E-2</c:v>
                </c:pt>
                <c:pt idx="5">
                  <c:v>1.1350000000000001E-2</c:v>
                </c:pt>
                <c:pt idx="6">
                  <c:v>-4.4000000000000002E-4</c:v>
                </c:pt>
                <c:pt idx="7">
                  <c:v>-2.3800000000000002E-3</c:v>
                </c:pt>
                <c:pt idx="8">
                  <c:v>-1.1639999999999999E-2</c:v>
                </c:pt>
                <c:pt idx="9">
                  <c:v>-1.67E-3</c:v>
                </c:pt>
                <c:pt idx="10">
                  <c:v>3.7699999999999999E-3</c:v>
                </c:pt>
                <c:pt idx="11">
                  <c:v>-1.0000000000000001E-5</c:v>
                </c:pt>
                <c:pt idx="12">
                  <c:v>-1.0869999999999999E-2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9.0299999999999998E-3</c:v>
                </c:pt>
                <c:pt idx="1">
                  <c:v>1.583E-2</c:v>
                </c:pt>
                <c:pt idx="2">
                  <c:v>2.9399999999999999E-2</c:v>
                </c:pt>
                <c:pt idx="3">
                  <c:v>1.0370000000000001E-2</c:v>
                </c:pt>
                <c:pt idx="4">
                  <c:v>-4.96E-3</c:v>
                </c:pt>
                <c:pt idx="5">
                  <c:v>1.3500000000000001E-3</c:v>
                </c:pt>
                <c:pt idx="6">
                  <c:v>9.2700000000000005E-3</c:v>
                </c:pt>
                <c:pt idx="7">
                  <c:v>3.5999999999999999E-3</c:v>
                </c:pt>
                <c:pt idx="8">
                  <c:v>-1.2899999999999999E-3</c:v>
                </c:pt>
                <c:pt idx="9">
                  <c:v>-1.4279999999999999E-2</c:v>
                </c:pt>
                <c:pt idx="10">
                  <c:v>1.324E-2</c:v>
                </c:pt>
                <c:pt idx="11">
                  <c:v>-4.6499999999999996E-3</c:v>
                </c:pt>
                <c:pt idx="12">
                  <c:v>1.472E-2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-2.5049999999999999E-2</c:v>
                </c:pt>
                <c:pt idx="1">
                  <c:v>-2.5479999999999999E-2</c:v>
                </c:pt>
                <c:pt idx="2">
                  <c:v>-2.938E-2</c:v>
                </c:pt>
                <c:pt idx="3">
                  <c:v>-7.9880000000000007E-2</c:v>
                </c:pt>
                <c:pt idx="4">
                  <c:v>-4.8919999999999998E-2</c:v>
                </c:pt>
                <c:pt idx="5">
                  <c:v>-1.9439999999999999E-2</c:v>
                </c:pt>
                <c:pt idx="6">
                  <c:v>-1.32E-2</c:v>
                </c:pt>
                <c:pt idx="7">
                  <c:v>-1.423E-2</c:v>
                </c:pt>
                <c:pt idx="8">
                  <c:v>-1.83E-2</c:v>
                </c:pt>
                <c:pt idx="9">
                  <c:v>1.9000000000000001E-4</c:v>
                </c:pt>
                <c:pt idx="10">
                  <c:v>-6.4350000000000004E-2</c:v>
                </c:pt>
                <c:pt idx="11">
                  <c:v>-0.17016000000000001</c:v>
                </c:pt>
                <c:pt idx="12">
                  <c:v>-0.13461000000000001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-9.1900000000000003E-3</c:v>
                </c:pt>
                <c:pt idx="1">
                  <c:v>-1.8079999999999999E-2</c:v>
                </c:pt>
                <c:pt idx="2">
                  <c:v>2.3349999999999999E-2</c:v>
                </c:pt>
                <c:pt idx="3">
                  <c:v>-3.6830000000000002E-2</c:v>
                </c:pt>
                <c:pt idx="4">
                  <c:v>-3.909E-2</c:v>
                </c:pt>
                <c:pt idx="5">
                  <c:v>-6.7400000000000003E-3</c:v>
                </c:pt>
                <c:pt idx="6">
                  <c:v>-4.3699999999999998E-3</c:v>
                </c:pt>
                <c:pt idx="7">
                  <c:v>-1.3010000000000001E-2</c:v>
                </c:pt>
                <c:pt idx="8">
                  <c:v>-3.1230000000000001E-2</c:v>
                </c:pt>
                <c:pt idx="9">
                  <c:v>-1.576E-2</c:v>
                </c:pt>
                <c:pt idx="10">
                  <c:v>-4.734E-2</c:v>
                </c:pt>
                <c:pt idx="11">
                  <c:v>-0.17482</c:v>
                </c:pt>
                <c:pt idx="12">
                  <c:v>-0.13075999999999999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19.536999999999999</c:v>
                </c:pt>
                <c:pt idx="1">
                  <c:v>20.290105263200001</c:v>
                </c:pt>
                <c:pt idx="2">
                  <c:v>20.5226842105</c:v>
                </c:pt>
                <c:pt idx="3">
                  <c:v>20.692578947400001</c:v>
                </c:pt>
                <c:pt idx="4">
                  <c:v>20.257421052600002</c:v>
                </c:pt>
                <c:pt idx="5">
                  <c:v>20.7364736842</c:v>
                </c:pt>
                <c:pt idx="6">
                  <c:v>21.1616315789</c:v>
                </c:pt>
                <c:pt idx="7">
                  <c:v>21.002315789499999</c:v>
                </c:pt>
                <c:pt idx="8">
                  <c:v>21.718684210500001</c:v>
                </c:pt>
                <c:pt idx="9">
                  <c:v>21.858842105299999</c:v>
                </c:pt>
                <c:pt idx="10">
                  <c:v>21.990894736800001</c:v>
                </c:pt>
                <c:pt idx="11">
                  <c:v>22.298894736800001</c:v>
                </c:pt>
                <c:pt idx="12">
                  <c:v>22.1709473684</c:v>
                </c:pt>
                <c:pt idx="13">
                  <c:v>22.155999999999999</c:v>
                </c:pt>
                <c:pt idx="14">
                  <c:v>22.5629473684</c:v>
                </c:pt>
                <c:pt idx="15">
                  <c:v>23.151842105299998</c:v>
                </c:pt>
                <c:pt idx="16">
                  <c:v>22.668052631599998</c:v>
                </c:pt>
                <c:pt idx="17">
                  <c:v>22.6582105263</c:v>
                </c:pt>
                <c:pt idx="18">
                  <c:v>22.493947368400001</c:v>
                </c:pt>
                <c:pt idx="19">
                  <c:v>22.658473684200001</c:v>
                </c:pt>
                <c:pt idx="20">
                  <c:v>22.7981052632</c:v>
                </c:pt>
                <c:pt idx="21">
                  <c:v>23.035157894699999</c:v>
                </c:pt>
                <c:pt idx="22">
                  <c:v>23.064842105299999</c:v>
                </c:pt>
                <c:pt idx="23">
                  <c:v>23.476421052599999</c:v>
                </c:pt>
                <c:pt idx="24">
                  <c:v>23.127210526300001</c:v>
                </c:pt>
                <c:pt idx="25">
                  <c:v>23.544736842100001</c:v>
                </c:pt>
                <c:pt idx="26">
                  <c:v>24.070578947400001</c:v>
                </c:pt>
                <c:pt idx="27">
                  <c:v>24.190263157899999</c:v>
                </c:pt>
                <c:pt idx="28">
                  <c:v>24.5049473684</c:v>
                </c:pt>
                <c:pt idx="29">
                  <c:v>24.75</c:v>
                </c:pt>
                <c:pt idx="30">
                  <c:v>24.919684210500002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9.4117368420999998</c:v>
                </c:pt>
                <c:pt idx="1">
                  <c:v>9.7985789473999994</c:v>
                </c:pt>
                <c:pt idx="2">
                  <c:v>10.3164736842</c:v>
                </c:pt>
                <c:pt idx="3">
                  <c:v>10.598210526300001</c:v>
                </c:pt>
                <c:pt idx="4">
                  <c:v>10.8549473684</c:v>
                </c:pt>
                <c:pt idx="5">
                  <c:v>10.3066842105</c:v>
                </c:pt>
                <c:pt idx="6">
                  <c:v>10.994894736799999</c:v>
                </c:pt>
                <c:pt idx="7">
                  <c:v>11.846052631599999</c:v>
                </c:pt>
                <c:pt idx="8">
                  <c:v>12.082631578899999</c:v>
                </c:pt>
                <c:pt idx="9">
                  <c:v>12.4865789474</c:v>
                </c:pt>
                <c:pt idx="10">
                  <c:v>12.200421052599999</c:v>
                </c:pt>
                <c:pt idx="11">
                  <c:v>11.7011578947</c:v>
                </c:pt>
                <c:pt idx="12">
                  <c:v>11.920157894700001</c:v>
                </c:pt>
                <c:pt idx="13">
                  <c:v>11.802894736800001</c:v>
                </c:pt>
                <c:pt idx="14">
                  <c:v>11.5982631579</c:v>
                </c:pt>
                <c:pt idx="15">
                  <c:v>11.827</c:v>
                </c:pt>
                <c:pt idx="16">
                  <c:v>12.233315789500001</c:v>
                </c:pt>
                <c:pt idx="17">
                  <c:v>12.2513684211</c:v>
                </c:pt>
                <c:pt idx="18">
                  <c:v>12.022842105300001</c:v>
                </c:pt>
                <c:pt idx="19">
                  <c:v>11.9845263158</c:v>
                </c:pt>
                <c:pt idx="20">
                  <c:v>12.463842105299999</c:v>
                </c:pt>
                <c:pt idx="21">
                  <c:v>12.718894736799999</c:v>
                </c:pt>
                <c:pt idx="22">
                  <c:v>12.502842105299999</c:v>
                </c:pt>
                <c:pt idx="23">
                  <c:v>12.9642631579</c:v>
                </c:pt>
                <c:pt idx="24">
                  <c:v>13.125052631599999</c:v>
                </c:pt>
                <c:pt idx="25">
                  <c:v>13.062684210500001</c:v>
                </c:pt>
                <c:pt idx="26">
                  <c:v>13.174789473700001</c:v>
                </c:pt>
                <c:pt idx="27">
                  <c:v>13.5880526316</c:v>
                </c:pt>
                <c:pt idx="28">
                  <c:v>13.7633157895</c:v>
                </c:pt>
                <c:pt idx="29">
                  <c:v>14.1105263158</c:v>
                </c:pt>
                <c:pt idx="30">
                  <c:v>14.4265263158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23.2</c:v>
                </c:pt>
                <c:pt idx="1">
                  <c:v>25.568999999999999</c:v>
                </c:pt>
                <c:pt idx="2">
                  <c:v>27.396000000000001</c:v>
                </c:pt>
                <c:pt idx="3">
                  <c:v>27.675999999999998</c:v>
                </c:pt>
                <c:pt idx="4">
                  <c:v>24.501000000000001</c:v>
                </c:pt>
                <c:pt idx="5">
                  <c:v>25.423999999999999</c:v>
                </c:pt>
                <c:pt idx="6">
                  <c:v>25.445</c:v>
                </c:pt>
                <c:pt idx="7">
                  <c:v>25.151</c:v>
                </c:pt>
                <c:pt idx="8">
                  <c:v>22.135000000000002</c:v>
                </c:pt>
                <c:pt idx="9">
                  <c:v>20.206</c:v>
                </c:pt>
                <c:pt idx="10">
                  <c:v>22.414000000000001</c:v>
                </c:pt>
                <c:pt idx="11">
                  <c:v>19.518999999999998</c:v>
                </c:pt>
                <c:pt idx="12">
                  <c:v>20.776</c:v>
                </c:pt>
                <c:pt idx="13">
                  <c:v>17.196000000000002</c:v>
                </c:pt>
                <c:pt idx="14">
                  <c:v>18.859000000000002</c:v>
                </c:pt>
                <c:pt idx="15">
                  <c:v>20.757000000000001</c:v>
                </c:pt>
                <c:pt idx="16">
                  <c:v>22.646999999999998</c:v>
                </c:pt>
                <c:pt idx="17">
                  <c:v>25.052</c:v>
                </c:pt>
                <c:pt idx="18">
                  <c:v>27.434999999999999</c:v>
                </c:pt>
                <c:pt idx="19">
                  <c:v>27.872</c:v>
                </c:pt>
                <c:pt idx="20">
                  <c:v>28.893000000000001</c:v>
                </c:pt>
                <c:pt idx="21">
                  <c:v>28.657</c:v>
                </c:pt>
                <c:pt idx="22">
                  <c:v>27.219000000000001</c:v>
                </c:pt>
                <c:pt idx="23">
                  <c:v>26.352</c:v>
                </c:pt>
                <c:pt idx="24">
                  <c:v>26.707000000000001</c:v>
                </c:pt>
                <c:pt idx="25">
                  <c:v>26.55</c:v>
                </c:pt>
                <c:pt idx="26">
                  <c:v>27.689</c:v>
                </c:pt>
                <c:pt idx="27">
                  <c:v>28.253</c:v>
                </c:pt>
                <c:pt idx="28">
                  <c:v>28.706</c:v>
                </c:pt>
                <c:pt idx="29">
                  <c:v>28.077000000000002</c:v>
                </c:pt>
                <c:pt idx="30">
                  <c:v>26.806999999999999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16.965</c:v>
                </c:pt>
                <c:pt idx="1">
                  <c:v>19.3</c:v>
                </c:pt>
                <c:pt idx="2">
                  <c:v>20.491</c:v>
                </c:pt>
                <c:pt idx="3">
                  <c:v>21.347999999999999</c:v>
                </c:pt>
                <c:pt idx="4">
                  <c:v>19.379000000000001</c:v>
                </c:pt>
                <c:pt idx="5">
                  <c:v>19.298999999999999</c:v>
                </c:pt>
                <c:pt idx="6">
                  <c:v>20.056999999999999</c:v>
                </c:pt>
                <c:pt idx="7">
                  <c:v>20.056000000000001</c:v>
                </c:pt>
                <c:pt idx="8">
                  <c:v>18.241</c:v>
                </c:pt>
                <c:pt idx="9">
                  <c:v>16.529</c:v>
                </c:pt>
                <c:pt idx="10">
                  <c:v>17.440000000000001</c:v>
                </c:pt>
                <c:pt idx="11">
                  <c:v>15.79</c:v>
                </c:pt>
                <c:pt idx="12">
                  <c:v>16.16</c:v>
                </c:pt>
                <c:pt idx="13">
                  <c:v>14.432</c:v>
                </c:pt>
                <c:pt idx="14">
                  <c:v>15.135</c:v>
                </c:pt>
                <c:pt idx="15">
                  <c:v>16.417999999999999</c:v>
                </c:pt>
                <c:pt idx="16">
                  <c:v>17.09</c:v>
                </c:pt>
                <c:pt idx="17">
                  <c:v>18.407</c:v>
                </c:pt>
                <c:pt idx="18">
                  <c:v>20.302</c:v>
                </c:pt>
                <c:pt idx="19">
                  <c:v>21.152000000000001</c:v>
                </c:pt>
                <c:pt idx="20">
                  <c:v>21.949000000000002</c:v>
                </c:pt>
                <c:pt idx="21">
                  <c:v>22.323</c:v>
                </c:pt>
                <c:pt idx="22">
                  <c:v>21.524999999999999</c:v>
                </c:pt>
                <c:pt idx="23">
                  <c:v>20.87</c:v>
                </c:pt>
                <c:pt idx="24">
                  <c:v>21.074999999999999</c:v>
                </c:pt>
                <c:pt idx="25">
                  <c:v>21.013999999999999</c:v>
                </c:pt>
                <c:pt idx="26">
                  <c:v>21.847999999999999</c:v>
                </c:pt>
                <c:pt idx="27">
                  <c:v>22.302</c:v>
                </c:pt>
                <c:pt idx="28">
                  <c:v>22.228999999999999</c:v>
                </c:pt>
                <c:pt idx="29">
                  <c:v>21.831</c:v>
                </c:pt>
                <c:pt idx="30">
                  <c:v>21.384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10.73</c:v>
                </c:pt>
                <c:pt idx="1">
                  <c:v>13.03</c:v>
                </c:pt>
                <c:pt idx="2">
                  <c:v>13.586</c:v>
                </c:pt>
                <c:pt idx="3">
                  <c:v>15.021000000000001</c:v>
                </c:pt>
                <c:pt idx="4">
                  <c:v>14.257</c:v>
                </c:pt>
                <c:pt idx="5">
                  <c:v>13.173</c:v>
                </c:pt>
                <c:pt idx="6">
                  <c:v>14.67</c:v>
                </c:pt>
                <c:pt idx="7">
                  <c:v>14.961</c:v>
                </c:pt>
                <c:pt idx="8">
                  <c:v>14.347</c:v>
                </c:pt>
                <c:pt idx="9">
                  <c:v>12.852</c:v>
                </c:pt>
                <c:pt idx="10">
                  <c:v>12.465999999999999</c:v>
                </c:pt>
                <c:pt idx="11">
                  <c:v>12.061</c:v>
                </c:pt>
                <c:pt idx="12">
                  <c:v>11.542999999999999</c:v>
                </c:pt>
                <c:pt idx="13">
                  <c:v>11.667999999999999</c:v>
                </c:pt>
                <c:pt idx="14">
                  <c:v>11.411</c:v>
                </c:pt>
                <c:pt idx="15">
                  <c:v>12.079000000000001</c:v>
                </c:pt>
                <c:pt idx="16">
                  <c:v>11.532999999999999</c:v>
                </c:pt>
                <c:pt idx="17">
                  <c:v>11.762</c:v>
                </c:pt>
                <c:pt idx="18">
                  <c:v>13.167999999999999</c:v>
                </c:pt>
                <c:pt idx="19">
                  <c:v>14.432</c:v>
                </c:pt>
                <c:pt idx="20">
                  <c:v>15.006</c:v>
                </c:pt>
                <c:pt idx="21">
                  <c:v>15.989000000000001</c:v>
                </c:pt>
                <c:pt idx="22">
                  <c:v>15.831</c:v>
                </c:pt>
                <c:pt idx="23">
                  <c:v>15.388999999999999</c:v>
                </c:pt>
                <c:pt idx="24">
                  <c:v>15.443</c:v>
                </c:pt>
                <c:pt idx="25">
                  <c:v>15.478</c:v>
                </c:pt>
                <c:pt idx="26">
                  <c:v>16.007000000000001</c:v>
                </c:pt>
                <c:pt idx="27">
                  <c:v>16.352</c:v>
                </c:pt>
                <c:pt idx="28">
                  <c:v>15.752000000000001</c:v>
                </c:pt>
                <c:pt idx="29">
                  <c:v>15.585000000000001</c:v>
                </c:pt>
                <c:pt idx="30">
                  <c:v>15.961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16.795999999999999</c:v>
                </c:pt>
                <c:pt idx="1">
                  <c:v>16.670000000000002</c:v>
                </c:pt>
                <c:pt idx="2">
                  <c:v>14.516999999999999</c:v>
                </c:pt>
                <c:pt idx="3">
                  <c:v>14.715</c:v>
                </c:pt>
                <c:pt idx="4">
                  <c:v>15.103999999999999</c:v>
                </c:pt>
                <c:pt idx="5">
                  <c:v>14.994999999999999</c:v>
                </c:pt>
                <c:pt idx="6">
                  <c:v>17.055</c:v>
                </c:pt>
                <c:pt idx="7">
                  <c:v>18.625</c:v>
                </c:pt>
                <c:pt idx="8">
                  <c:v>18.555</c:v>
                </c:pt>
                <c:pt idx="9">
                  <c:v>19.681999999999999</c:v>
                </c:pt>
                <c:pt idx="10">
                  <c:v>18.687000000000001</c:v>
                </c:pt>
                <c:pt idx="11">
                  <c:v>18.02</c:v>
                </c:pt>
                <c:pt idx="12">
                  <c:v>18.388999999999999</c:v>
                </c:pt>
                <c:pt idx="13">
                  <c:v>18.379000000000001</c:v>
                </c:pt>
                <c:pt idx="14">
                  <c:v>19.231999999999999</c:v>
                </c:pt>
                <c:pt idx="15">
                  <c:v>18.597000000000001</c:v>
                </c:pt>
                <c:pt idx="16">
                  <c:v>14.789</c:v>
                </c:pt>
                <c:pt idx="17">
                  <c:v>14.151999999999999</c:v>
                </c:pt>
                <c:pt idx="18">
                  <c:v>15.122</c:v>
                </c:pt>
                <c:pt idx="19">
                  <c:v>16.033000000000001</c:v>
                </c:pt>
                <c:pt idx="20">
                  <c:v>16.821000000000002</c:v>
                </c:pt>
                <c:pt idx="21">
                  <c:v>18.222000000000001</c:v>
                </c:pt>
                <c:pt idx="22">
                  <c:v>19.236999999999998</c:v>
                </c:pt>
                <c:pt idx="23">
                  <c:v>17.324000000000002</c:v>
                </c:pt>
                <c:pt idx="24">
                  <c:v>18.123999999999999</c:v>
                </c:pt>
                <c:pt idx="25">
                  <c:v>19.420000000000002</c:v>
                </c:pt>
                <c:pt idx="26">
                  <c:v>20.477</c:v>
                </c:pt>
                <c:pt idx="27">
                  <c:v>18.689</c:v>
                </c:pt>
                <c:pt idx="28">
                  <c:v>17.934999999999999</c:v>
                </c:pt>
                <c:pt idx="29">
                  <c:v>19.725000000000001</c:v>
                </c:pt>
                <c:pt idx="30">
                  <c:v>21.571999999999999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20083.650125371001</c:v>
                </c:pt>
                <c:pt idx="1">
                  <c:v>20336.407753128002</c:v>
                </c:pt>
                <c:pt idx="2">
                  <c:v>22180.933956064</c:v>
                </c:pt>
                <c:pt idx="3">
                  <c:v>21984.329555839999</c:v>
                </c:pt>
                <c:pt idx="4">
                  <c:v>20742.566139269999</c:v>
                </c:pt>
                <c:pt idx="5">
                  <c:v>20289.253281038</c:v>
                </c:pt>
                <c:pt idx="6">
                  <c:v>20902.808771653999</c:v>
                </c:pt>
                <c:pt idx="7">
                  <c:v>21174.476467412002</c:v>
                </c:pt>
                <c:pt idx="8">
                  <c:v>23296.649045549999</c:v>
                </c:pt>
                <c:pt idx="9">
                  <c:v>20154.629677354002</c:v>
                </c:pt>
                <c:pt idx="10">
                  <c:v>20726.895805251999</c:v>
                </c:pt>
                <c:pt idx="11">
                  <c:v>19514.052023056</c:v>
                </c:pt>
                <c:pt idx="12">
                  <c:v>19899.136009188001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19899.136009188001</c:v>
                </c:pt>
                <c:pt idx="1">
                  <c:v>19968.665394706</c:v>
                </c:pt>
                <c:pt idx="2">
                  <c:v>22698.820081207999</c:v>
                </c:pt>
                <c:pt idx="3">
                  <c:v>21174.742845984001</c:v>
                </c:pt>
                <c:pt idx="4">
                  <c:v>19931.712896519999</c:v>
                </c:pt>
                <c:pt idx="5">
                  <c:v>20152.46441027</c:v>
                </c:pt>
                <c:pt idx="6">
                  <c:v>20811.521087469999</c:v>
                </c:pt>
                <c:pt idx="7">
                  <c:v>20899.098706050001</c:v>
                </c:pt>
                <c:pt idx="8">
                  <c:v>22569.105971982</c:v>
                </c:pt>
                <c:pt idx="9">
                  <c:v>19836.903398851999</c:v>
                </c:pt>
                <c:pt idx="10">
                  <c:v>19745.584442333999</c:v>
                </c:pt>
                <c:pt idx="11">
                  <c:v>16102.534321576</c:v>
                </c:pt>
                <c:pt idx="12">
                  <c:v>17297.153615812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may-20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may-20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495.05258220000002</c:v>
                </c:pt>
                <c:pt idx="1">
                  <c:v>498.33371670399998</c:v>
                </c:pt>
                <c:pt idx="2">
                  <c:v>479.52445739799998</c:v>
                </c:pt>
                <c:pt idx="3">
                  <c:v>552.97754385400003</c:v>
                </c:pt>
                <c:pt idx="4">
                  <c:v>574.76299412799995</c:v>
                </c:pt>
                <c:pt idx="5">
                  <c:v>577.83823718400004</c:v>
                </c:pt>
                <c:pt idx="6">
                  <c:v>573.40947451199997</c:v>
                </c:pt>
                <c:pt idx="7">
                  <c:v>566.51725950399998</c:v>
                </c:pt>
                <c:pt idx="8">
                  <c:v>517.69546932799994</c:v>
                </c:pt>
                <c:pt idx="9">
                  <c:v>485.16561186799998</c:v>
                </c:pt>
                <c:pt idx="10">
                  <c:v>560.33482275999995</c:v>
                </c:pt>
                <c:pt idx="11">
                  <c:v>585.48924122400001</c:v>
                </c:pt>
                <c:pt idx="12">
                  <c:v>584.20772895200002</c:v>
                </c:pt>
                <c:pt idx="13">
                  <c:v>587.38881160799997</c:v>
                </c:pt>
                <c:pt idx="14">
                  <c:v>575.92479160799996</c:v>
                </c:pt>
                <c:pt idx="15">
                  <c:v>524.44352886399997</c:v>
                </c:pt>
                <c:pt idx="16">
                  <c:v>489.14420768799999</c:v>
                </c:pt>
                <c:pt idx="17">
                  <c:v>563.49861035200001</c:v>
                </c:pt>
                <c:pt idx="18">
                  <c:v>581.45195616000001</c:v>
                </c:pt>
                <c:pt idx="19">
                  <c:v>588.68875951999996</c:v>
                </c:pt>
                <c:pt idx="20">
                  <c:v>596.17449951200001</c:v>
                </c:pt>
                <c:pt idx="21">
                  <c:v>598.98825255999998</c:v>
                </c:pt>
                <c:pt idx="22">
                  <c:v>549.14137136800002</c:v>
                </c:pt>
                <c:pt idx="23">
                  <c:v>509.583008484</c:v>
                </c:pt>
                <c:pt idx="24">
                  <c:v>592.80857751200006</c:v>
                </c:pt>
                <c:pt idx="25">
                  <c:v>607.71601850399998</c:v>
                </c:pt>
                <c:pt idx="26">
                  <c:v>610.68824651199998</c:v>
                </c:pt>
                <c:pt idx="27">
                  <c:v>606.96300900799997</c:v>
                </c:pt>
                <c:pt idx="28">
                  <c:v>606.08559000800005</c:v>
                </c:pt>
                <c:pt idx="29">
                  <c:v>549.62530050400005</c:v>
                </c:pt>
                <c:pt idx="30">
                  <c:v>507.52993642400003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24234.708999999999</c:v>
                </c:pt>
                <c:pt idx="1">
                  <c:v>24292.452000000001</c:v>
                </c:pt>
                <c:pt idx="2">
                  <c:v>23412.737000000001</c:v>
                </c:pt>
                <c:pt idx="3">
                  <c:v>27133.112519999999</c:v>
                </c:pt>
                <c:pt idx="4">
                  <c:v>27802.664079999999</c:v>
                </c:pt>
                <c:pt idx="5">
                  <c:v>27863.144079999998</c:v>
                </c:pt>
                <c:pt idx="6">
                  <c:v>27789.091</c:v>
                </c:pt>
                <c:pt idx="7">
                  <c:v>27392.557000000001</c:v>
                </c:pt>
                <c:pt idx="8">
                  <c:v>25058.767</c:v>
                </c:pt>
                <c:pt idx="9">
                  <c:v>23961.283469999998</c:v>
                </c:pt>
                <c:pt idx="10">
                  <c:v>27616.522400000002</c:v>
                </c:pt>
                <c:pt idx="11">
                  <c:v>28599.538079999998</c:v>
                </c:pt>
                <c:pt idx="12">
                  <c:v>28432.354031999999</c:v>
                </c:pt>
                <c:pt idx="13">
                  <c:v>28848.349399999999</c:v>
                </c:pt>
                <c:pt idx="14">
                  <c:v>27954.415000000001</c:v>
                </c:pt>
                <c:pt idx="15">
                  <c:v>25402.290079999999</c:v>
                </c:pt>
                <c:pt idx="16">
                  <c:v>23892.806504</c:v>
                </c:pt>
                <c:pt idx="17">
                  <c:v>27726.65164</c:v>
                </c:pt>
                <c:pt idx="18">
                  <c:v>28326.924024</c:v>
                </c:pt>
                <c:pt idx="19">
                  <c:v>28657.667000000001</c:v>
                </c:pt>
                <c:pt idx="20">
                  <c:v>28975.097000000002</c:v>
                </c:pt>
                <c:pt idx="21">
                  <c:v>29262.380008</c:v>
                </c:pt>
                <c:pt idx="22">
                  <c:v>26277.588</c:v>
                </c:pt>
                <c:pt idx="23">
                  <c:v>24340.069</c:v>
                </c:pt>
                <c:pt idx="24">
                  <c:v>29347.864000000001</c:v>
                </c:pt>
                <c:pt idx="25">
                  <c:v>29760.617999999999</c:v>
                </c:pt>
                <c:pt idx="26">
                  <c:v>29966.322</c:v>
                </c:pt>
                <c:pt idx="27">
                  <c:v>29570.880000000001</c:v>
                </c:pt>
                <c:pt idx="28">
                  <c:v>29633.727999999999</c:v>
                </c:pt>
                <c:pt idx="29">
                  <c:v>26263.915000000001</c:v>
                </c:pt>
                <c:pt idx="30">
                  <c:v>24123.817999999999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0.44459</cdr:x>
      <cdr:y>0.25737</cdr:y>
    </cdr:from>
    <cdr:to>
      <cdr:x>0.60946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365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27 mayo (13:44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205</v>
      </c>
    </row>
    <row r="2" spans="1:2">
      <c r="A2" t="s">
        <v>199</v>
      </c>
    </row>
    <row r="3" spans="1:2">
      <c r="A3" t="s">
        <v>194</v>
      </c>
    </row>
    <row r="4" spans="1:2">
      <c r="A4" t="s">
        <v>195</v>
      </c>
    </row>
    <row r="5" spans="1:2">
      <c r="A5" t="s">
        <v>198</v>
      </c>
    </row>
    <row r="6" spans="1:2">
      <c r="A6" t="s">
        <v>204</v>
      </c>
    </row>
    <row r="7" spans="1:2">
      <c r="A7" t="s">
        <v>197</v>
      </c>
    </row>
    <row r="8" spans="1:2">
      <c r="A8" t="s">
        <v>203</v>
      </c>
    </row>
    <row r="9" spans="1:2">
      <c r="A9" t="s">
        <v>161</v>
      </c>
    </row>
    <row r="10" spans="1:2">
      <c r="A10" t="s">
        <v>201</v>
      </c>
    </row>
    <row r="11" spans="1:2">
      <c r="A11" t="s">
        <v>162</v>
      </c>
    </row>
    <row r="12" spans="1:2">
      <c r="A12" t="s">
        <v>163</v>
      </c>
    </row>
    <row r="13" spans="1:2">
      <c r="A13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F9" sqref="F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Mayo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17297.153615812</v>
      </c>
      <c r="G9" s="47">
        <f>VLOOKUP("Demanda transporte (b.c.)",Dat_01!A4:J29,4,FALSE)*100</f>
        <v>-13.075856120000001</v>
      </c>
      <c r="H9" s="31">
        <f>VLOOKUP("Demanda transporte (b.c.)",Dat_01!A4:J29,5,FALSE)/1000</f>
        <v>95551.281750556009</v>
      </c>
      <c r="I9" s="47">
        <f>VLOOKUP("Demanda transporte (b.c.)",Dat_01!A4:J29,7,FALSE)*100</f>
        <v>-7.7613428500000001</v>
      </c>
      <c r="J9" s="31">
        <f>VLOOKUP("Demanda transporte (b.c.)",Dat_01!A4:J29,8,FALSE)/1000</f>
        <v>241188.30717276401</v>
      </c>
      <c r="K9" s="47">
        <f>VLOOKUP("Demanda transporte (b.c.)",Dat_01!A4:J29,10,FALSE)*100</f>
        <v>-3.9863638799999999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-1.087</v>
      </c>
      <c r="H12" s="43"/>
      <c r="I12" s="43">
        <f>Dat_01!H45*100</f>
        <v>-0.377</v>
      </c>
      <c r="J12" s="43"/>
      <c r="K12" s="43">
        <f>Dat_01!L45*100</f>
        <v>0.45799999999999996</v>
      </c>
    </row>
    <row r="13" spans="3:12">
      <c r="E13" s="34" t="s">
        <v>26</v>
      </c>
      <c r="F13" s="33"/>
      <c r="G13" s="43">
        <f>Dat_01!E45*100</f>
        <v>1.472</v>
      </c>
      <c r="H13" s="43"/>
      <c r="I13" s="43">
        <f>Dat_01!I45*100</f>
        <v>0.246</v>
      </c>
      <c r="J13" s="43"/>
      <c r="K13" s="43">
        <f>Dat_01!M45*100</f>
        <v>0.66899999999999993</v>
      </c>
    </row>
    <row r="14" spans="3:12">
      <c r="E14" s="35" t="s">
        <v>5</v>
      </c>
      <c r="F14" s="36"/>
      <c r="G14" s="44">
        <f>Dat_01!F45*100</f>
        <v>-13.461</v>
      </c>
      <c r="H14" s="44"/>
      <c r="I14" s="44">
        <f>Dat_01!J45*100</f>
        <v>-7.6300000000000008</v>
      </c>
      <c r="J14" s="44"/>
      <c r="K14" s="44">
        <f>Dat_01!N45*100</f>
        <v>-5.1130000000000004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E30" sqref="E3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E28" sqref="E28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D7" sqref="D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4" workbookViewId="0">
      <selection activeCell="C38" sqref="C3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Mayo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01/05/2020</v>
      </c>
      <c r="C7" s="100">
        <f>Dat_01!B52</f>
        <v>23.2</v>
      </c>
      <c r="D7" s="100">
        <f>Dat_01!C52</f>
        <v>16.965</v>
      </c>
      <c r="E7" s="100">
        <f>Dat_01!D52</f>
        <v>10.73</v>
      </c>
      <c r="F7" s="100">
        <f>Dat_01!H52</f>
        <v>9.4117368420999998</v>
      </c>
      <c r="G7" s="100">
        <f>Dat_01!G52</f>
        <v>19.536999999999999</v>
      </c>
      <c r="H7" s="100">
        <f>Dat_01!E52</f>
        <v>16.795999999999999</v>
      </c>
    </row>
    <row r="8" spans="1:16" ht="11.25" customHeight="1">
      <c r="A8" s="93">
        <v>2</v>
      </c>
      <c r="B8" s="99" t="str">
        <f>Dat_01!A53</f>
        <v>02/05/2020</v>
      </c>
      <c r="C8" s="100">
        <f>Dat_01!B53</f>
        <v>25.568999999999999</v>
      </c>
      <c r="D8" s="100">
        <f>Dat_01!C53</f>
        <v>19.3</v>
      </c>
      <c r="E8" s="100">
        <f>Dat_01!D53</f>
        <v>13.03</v>
      </c>
      <c r="F8" s="100">
        <f>Dat_01!H53</f>
        <v>9.7985789473999994</v>
      </c>
      <c r="G8" s="100">
        <f>Dat_01!G53</f>
        <v>20.290105263200001</v>
      </c>
      <c r="H8" s="100">
        <f>Dat_01!E53</f>
        <v>16.670000000000002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03/05/2020</v>
      </c>
      <c r="C9" s="100">
        <f>Dat_01!B54</f>
        <v>27.396000000000001</v>
      </c>
      <c r="D9" s="100">
        <f>Dat_01!C54</f>
        <v>20.491</v>
      </c>
      <c r="E9" s="100">
        <f>Dat_01!D54</f>
        <v>13.586</v>
      </c>
      <c r="F9" s="100">
        <f>Dat_01!H54</f>
        <v>10.3164736842</v>
      </c>
      <c r="G9" s="100">
        <f>Dat_01!G54</f>
        <v>20.5226842105</v>
      </c>
      <c r="H9" s="100">
        <f>Dat_01!E54</f>
        <v>14.516999999999999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04/05/2020</v>
      </c>
      <c r="C10" s="100">
        <f>Dat_01!B55</f>
        <v>27.675999999999998</v>
      </c>
      <c r="D10" s="100">
        <f>Dat_01!C55</f>
        <v>21.347999999999999</v>
      </c>
      <c r="E10" s="100">
        <f>Dat_01!D55</f>
        <v>15.021000000000001</v>
      </c>
      <c r="F10" s="100">
        <f>Dat_01!H55</f>
        <v>10.598210526300001</v>
      </c>
      <c r="G10" s="100">
        <f>Dat_01!G55</f>
        <v>20.692578947400001</v>
      </c>
      <c r="H10" s="100">
        <f>Dat_01!E55</f>
        <v>14.715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05/05/2020</v>
      </c>
      <c r="C11" s="100">
        <f>Dat_01!B56</f>
        <v>24.501000000000001</v>
      </c>
      <c r="D11" s="100">
        <f>Dat_01!C56</f>
        <v>19.379000000000001</v>
      </c>
      <c r="E11" s="100">
        <f>Dat_01!D56</f>
        <v>14.257</v>
      </c>
      <c r="F11" s="100">
        <f>Dat_01!H56</f>
        <v>10.8549473684</v>
      </c>
      <c r="G11" s="100">
        <f>Dat_01!G56</f>
        <v>20.257421052600002</v>
      </c>
      <c r="H11" s="100">
        <f>Dat_01!E56</f>
        <v>15.103999999999999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06/05/2020</v>
      </c>
      <c r="C12" s="100">
        <f>Dat_01!B57</f>
        <v>25.423999999999999</v>
      </c>
      <c r="D12" s="100">
        <f>Dat_01!C57</f>
        <v>19.298999999999999</v>
      </c>
      <c r="E12" s="100">
        <f>Dat_01!D57</f>
        <v>13.173</v>
      </c>
      <c r="F12" s="100">
        <f>Dat_01!H57</f>
        <v>10.3066842105</v>
      </c>
      <c r="G12" s="100">
        <f>Dat_01!G57</f>
        <v>20.7364736842</v>
      </c>
      <c r="H12" s="100">
        <f>Dat_01!E57</f>
        <v>14.994999999999999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07/05/2020</v>
      </c>
      <c r="C13" s="100">
        <f>Dat_01!B58</f>
        <v>25.445</v>
      </c>
      <c r="D13" s="100">
        <f>Dat_01!C58</f>
        <v>20.056999999999999</v>
      </c>
      <c r="E13" s="100">
        <f>Dat_01!D58</f>
        <v>14.67</v>
      </c>
      <c r="F13" s="100">
        <f>Dat_01!H58</f>
        <v>10.994894736799999</v>
      </c>
      <c r="G13" s="100">
        <f>Dat_01!G58</f>
        <v>21.1616315789</v>
      </c>
      <c r="H13" s="100">
        <f>Dat_01!E58</f>
        <v>17.055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08/05/2020</v>
      </c>
      <c r="C14" s="100">
        <f>Dat_01!B59</f>
        <v>25.151</v>
      </c>
      <c r="D14" s="100">
        <f>Dat_01!C59</f>
        <v>20.056000000000001</v>
      </c>
      <c r="E14" s="100">
        <f>Dat_01!D59</f>
        <v>14.961</v>
      </c>
      <c r="F14" s="100">
        <f>Dat_01!H59</f>
        <v>11.846052631599999</v>
      </c>
      <c r="G14" s="100">
        <f>Dat_01!G59</f>
        <v>21.002315789499999</v>
      </c>
      <c r="H14" s="100">
        <f>Dat_01!E59</f>
        <v>18.625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09/05/2020</v>
      </c>
      <c r="C15" s="100">
        <f>Dat_01!B60</f>
        <v>22.135000000000002</v>
      </c>
      <c r="D15" s="100">
        <f>Dat_01!C60</f>
        <v>18.241</v>
      </c>
      <c r="E15" s="100">
        <f>Dat_01!D60</f>
        <v>14.347</v>
      </c>
      <c r="F15" s="100">
        <f>Dat_01!H60</f>
        <v>12.082631578899999</v>
      </c>
      <c r="G15" s="100">
        <f>Dat_01!G60</f>
        <v>21.718684210500001</v>
      </c>
      <c r="H15" s="100">
        <f>Dat_01!E60</f>
        <v>18.555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10/05/2020</v>
      </c>
      <c r="C16" s="100">
        <f>Dat_01!B61</f>
        <v>20.206</v>
      </c>
      <c r="D16" s="100">
        <f>Dat_01!C61</f>
        <v>16.529</v>
      </c>
      <c r="E16" s="100">
        <f>Dat_01!D61</f>
        <v>12.852</v>
      </c>
      <c r="F16" s="100">
        <f>Dat_01!H61</f>
        <v>12.4865789474</v>
      </c>
      <c r="G16" s="100">
        <f>Dat_01!G61</f>
        <v>21.858842105299999</v>
      </c>
      <c r="H16" s="100">
        <f>Dat_01!E61</f>
        <v>19.681999999999999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11/05/2020</v>
      </c>
      <c r="C17" s="100">
        <f>Dat_01!B62</f>
        <v>22.414000000000001</v>
      </c>
      <c r="D17" s="100">
        <f>Dat_01!C62</f>
        <v>17.440000000000001</v>
      </c>
      <c r="E17" s="100">
        <f>Dat_01!D62</f>
        <v>12.465999999999999</v>
      </c>
      <c r="F17" s="100">
        <f>Dat_01!H62</f>
        <v>12.200421052599999</v>
      </c>
      <c r="G17" s="100">
        <f>Dat_01!G62</f>
        <v>21.990894736800001</v>
      </c>
      <c r="H17" s="100">
        <f>Dat_01!E62</f>
        <v>18.687000000000001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12/05/2020</v>
      </c>
      <c r="C18" s="100">
        <f>Dat_01!B63</f>
        <v>19.518999999999998</v>
      </c>
      <c r="D18" s="100">
        <f>Dat_01!C63</f>
        <v>15.79</v>
      </c>
      <c r="E18" s="100">
        <f>Dat_01!D63</f>
        <v>12.061</v>
      </c>
      <c r="F18" s="100">
        <f>Dat_01!H63</f>
        <v>11.7011578947</v>
      </c>
      <c r="G18" s="100">
        <f>Dat_01!G63</f>
        <v>22.298894736800001</v>
      </c>
      <c r="H18" s="100">
        <f>Dat_01!E63</f>
        <v>18.02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13/05/2020</v>
      </c>
      <c r="C19" s="100">
        <f>Dat_01!B64</f>
        <v>20.776</v>
      </c>
      <c r="D19" s="100">
        <f>Dat_01!C64</f>
        <v>16.16</v>
      </c>
      <c r="E19" s="100">
        <f>Dat_01!D64</f>
        <v>11.542999999999999</v>
      </c>
      <c r="F19" s="100">
        <f>Dat_01!H64</f>
        <v>11.920157894700001</v>
      </c>
      <c r="G19" s="100">
        <f>Dat_01!G64</f>
        <v>22.1709473684</v>
      </c>
      <c r="H19" s="100">
        <f>Dat_01!E64</f>
        <v>18.388999999999999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14/05/2020</v>
      </c>
      <c r="C20" s="100">
        <f>Dat_01!B65</f>
        <v>17.196000000000002</v>
      </c>
      <c r="D20" s="100">
        <f>Dat_01!C65</f>
        <v>14.432</v>
      </c>
      <c r="E20" s="100">
        <f>Dat_01!D65</f>
        <v>11.667999999999999</v>
      </c>
      <c r="F20" s="100">
        <f>Dat_01!H65</f>
        <v>11.802894736800001</v>
      </c>
      <c r="G20" s="100">
        <f>Dat_01!G65</f>
        <v>22.155999999999999</v>
      </c>
      <c r="H20" s="100">
        <f>Dat_01!E65</f>
        <v>18.379000000000001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15/05/2020</v>
      </c>
      <c r="C21" s="100">
        <f>Dat_01!B66</f>
        <v>18.859000000000002</v>
      </c>
      <c r="D21" s="100">
        <f>Dat_01!C66</f>
        <v>15.135</v>
      </c>
      <c r="E21" s="100">
        <f>Dat_01!D66</f>
        <v>11.411</v>
      </c>
      <c r="F21" s="100">
        <f>Dat_01!H66</f>
        <v>11.5982631579</v>
      </c>
      <c r="G21" s="100">
        <f>Dat_01!G66</f>
        <v>22.5629473684</v>
      </c>
      <c r="H21" s="100">
        <f>Dat_01!E66</f>
        <v>19.231999999999999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16/05/2020</v>
      </c>
      <c r="C22" s="100">
        <f>Dat_01!B67</f>
        <v>20.757000000000001</v>
      </c>
      <c r="D22" s="100">
        <f>Dat_01!C67</f>
        <v>16.417999999999999</v>
      </c>
      <c r="E22" s="100">
        <f>Dat_01!D67</f>
        <v>12.079000000000001</v>
      </c>
      <c r="F22" s="100">
        <f>Dat_01!H67</f>
        <v>11.827</v>
      </c>
      <c r="G22" s="100">
        <f>Dat_01!G67</f>
        <v>23.151842105299998</v>
      </c>
      <c r="H22" s="100">
        <f>Dat_01!E67</f>
        <v>18.597000000000001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17/05/2020</v>
      </c>
      <c r="C23" s="100">
        <f>Dat_01!B68</f>
        <v>22.646999999999998</v>
      </c>
      <c r="D23" s="100">
        <f>Dat_01!C68</f>
        <v>17.09</v>
      </c>
      <c r="E23" s="100">
        <f>Dat_01!D68</f>
        <v>11.532999999999999</v>
      </c>
      <c r="F23" s="100">
        <f>Dat_01!H68</f>
        <v>12.233315789500001</v>
      </c>
      <c r="G23" s="100">
        <f>Dat_01!G68</f>
        <v>22.668052631599998</v>
      </c>
      <c r="H23" s="100">
        <f>Dat_01!E68</f>
        <v>14.789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18/05/2020</v>
      </c>
      <c r="C24" s="100">
        <f>Dat_01!B69</f>
        <v>25.052</v>
      </c>
      <c r="D24" s="100">
        <f>Dat_01!C69</f>
        <v>18.407</v>
      </c>
      <c r="E24" s="100">
        <f>Dat_01!D69</f>
        <v>11.762</v>
      </c>
      <c r="F24" s="100">
        <f>Dat_01!H69</f>
        <v>12.2513684211</v>
      </c>
      <c r="G24" s="100">
        <f>Dat_01!G69</f>
        <v>22.6582105263</v>
      </c>
      <c r="H24" s="100">
        <f>Dat_01!E69</f>
        <v>14.151999999999999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19/05/2020</v>
      </c>
      <c r="C25" s="100">
        <f>Dat_01!B70</f>
        <v>27.434999999999999</v>
      </c>
      <c r="D25" s="100">
        <f>Dat_01!C70</f>
        <v>20.302</v>
      </c>
      <c r="E25" s="100">
        <f>Dat_01!D70</f>
        <v>13.167999999999999</v>
      </c>
      <c r="F25" s="100">
        <f>Dat_01!H70</f>
        <v>12.022842105300001</v>
      </c>
      <c r="G25" s="100">
        <f>Dat_01!G70</f>
        <v>22.493947368400001</v>
      </c>
      <c r="H25" s="100">
        <f>Dat_01!E70</f>
        <v>15.122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20/05/2020</v>
      </c>
      <c r="C26" s="100">
        <f>Dat_01!B71</f>
        <v>27.872</v>
      </c>
      <c r="D26" s="100">
        <f>Dat_01!C71</f>
        <v>21.152000000000001</v>
      </c>
      <c r="E26" s="100">
        <f>Dat_01!D71</f>
        <v>14.432</v>
      </c>
      <c r="F26" s="100">
        <f>Dat_01!H71</f>
        <v>11.9845263158</v>
      </c>
      <c r="G26" s="100">
        <f>Dat_01!G71</f>
        <v>22.658473684200001</v>
      </c>
      <c r="H26" s="100">
        <f>Dat_01!E71</f>
        <v>16.033000000000001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21/05/2020</v>
      </c>
      <c r="C27" s="100">
        <f>Dat_01!B72</f>
        <v>28.893000000000001</v>
      </c>
      <c r="D27" s="100">
        <f>Dat_01!C72</f>
        <v>21.949000000000002</v>
      </c>
      <c r="E27" s="100">
        <f>Dat_01!D72</f>
        <v>15.006</v>
      </c>
      <c r="F27" s="100">
        <f>Dat_01!H72</f>
        <v>12.463842105299999</v>
      </c>
      <c r="G27" s="100">
        <f>Dat_01!G72</f>
        <v>22.7981052632</v>
      </c>
      <c r="H27" s="100">
        <f>Dat_01!E72</f>
        <v>16.821000000000002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22/05/2020</v>
      </c>
      <c r="C28" s="100">
        <f>Dat_01!B73</f>
        <v>28.657</v>
      </c>
      <c r="D28" s="100">
        <f>Dat_01!C73</f>
        <v>22.323</v>
      </c>
      <c r="E28" s="100">
        <f>Dat_01!D73</f>
        <v>15.989000000000001</v>
      </c>
      <c r="F28" s="100">
        <f>Dat_01!H73</f>
        <v>12.718894736799999</v>
      </c>
      <c r="G28" s="100">
        <f>Dat_01!G73</f>
        <v>23.035157894699999</v>
      </c>
      <c r="H28" s="100">
        <f>Dat_01!E73</f>
        <v>18.222000000000001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23/05/2020</v>
      </c>
      <c r="C29" s="100">
        <f>Dat_01!B74</f>
        <v>27.219000000000001</v>
      </c>
      <c r="D29" s="100">
        <f>Dat_01!C74</f>
        <v>21.524999999999999</v>
      </c>
      <c r="E29" s="100">
        <f>Dat_01!D74</f>
        <v>15.831</v>
      </c>
      <c r="F29" s="100">
        <f>Dat_01!H74</f>
        <v>12.502842105299999</v>
      </c>
      <c r="G29" s="100">
        <f>Dat_01!G74</f>
        <v>23.064842105299999</v>
      </c>
      <c r="H29" s="100">
        <f>Dat_01!E74</f>
        <v>19.236999999999998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24/05/2020</v>
      </c>
      <c r="C30" s="100">
        <f>Dat_01!B75</f>
        <v>26.352</v>
      </c>
      <c r="D30" s="100">
        <f>Dat_01!C75</f>
        <v>20.87</v>
      </c>
      <c r="E30" s="100">
        <f>Dat_01!D75</f>
        <v>15.388999999999999</v>
      </c>
      <c r="F30" s="100">
        <f>Dat_01!H75</f>
        <v>12.9642631579</v>
      </c>
      <c r="G30" s="100">
        <f>Dat_01!G75</f>
        <v>23.476421052599999</v>
      </c>
      <c r="H30" s="100">
        <f>Dat_01!E75</f>
        <v>17.324000000000002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25/05/2020</v>
      </c>
      <c r="C31" s="100">
        <f>Dat_01!B76</f>
        <v>26.707000000000001</v>
      </c>
      <c r="D31" s="100">
        <f>Dat_01!C76</f>
        <v>21.074999999999999</v>
      </c>
      <c r="E31" s="100">
        <f>Dat_01!D76</f>
        <v>15.443</v>
      </c>
      <c r="F31" s="100">
        <f>Dat_01!H76</f>
        <v>13.125052631599999</v>
      </c>
      <c r="G31" s="100">
        <f>Dat_01!G76</f>
        <v>23.127210526300001</v>
      </c>
      <c r="H31" s="100">
        <f>Dat_01!E76</f>
        <v>18.123999999999999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26/05/2020</v>
      </c>
      <c r="C32" s="100">
        <f>Dat_01!B77</f>
        <v>26.55</v>
      </c>
      <c r="D32" s="100">
        <f>Dat_01!C77</f>
        <v>21.013999999999999</v>
      </c>
      <c r="E32" s="100">
        <f>Dat_01!D77</f>
        <v>15.478</v>
      </c>
      <c r="F32" s="100">
        <f>Dat_01!H77</f>
        <v>13.062684210500001</v>
      </c>
      <c r="G32" s="100">
        <f>Dat_01!G77</f>
        <v>23.544736842100001</v>
      </c>
      <c r="H32" s="100">
        <f>Dat_01!E77</f>
        <v>19.420000000000002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27/05/2020</v>
      </c>
      <c r="C33" s="100">
        <f>Dat_01!B78</f>
        <v>27.689</v>
      </c>
      <c r="D33" s="100">
        <f>Dat_01!C78</f>
        <v>21.847999999999999</v>
      </c>
      <c r="E33" s="100">
        <f>Dat_01!D78</f>
        <v>16.007000000000001</v>
      </c>
      <c r="F33" s="100">
        <f>Dat_01!H78</f>
        <v>13.174789473700001</v>
      </c>
      <c r="G33" s="100">
        <f>Dat_01!G78</f>
        <v>24.070578947400001</v>
      </c>
      <c r="H33" s="100">
        <f>Dat_01!E78</f>
        <v>20.477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28/05/2020</v>
      </c>
      <c r="C34" s="100">
        <f>Dat_01!B79</f>
        <v>28.253</v>
      </c>
      <c r="D34" s="100">
        <f>Dat_01!C79</f>
        <v>22.302</v>
      </c>
      <c r="E34" s="100">
        <f>Dat_01!D79</f>
        <v>16.352</v>
      </c>
      <c r="F34" s="100">
        <f>Dat_01!H79</f>
        <v>13.5880526316</v>
      </c>
      <c r="G34" s="100">
        <f>Dat_01!G79</f>
        <v>24.190263157899999</v>
      </c>
      <c r="H34" s="100">
        <f>Dat_01!E79</f>
        <v>18.689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29/05/2020</v>
      </c>
      <c r="C35" s="100">
        <f>Dat_01!B80</f>
        <v>28.706</v>
      </c>
      <c r="D35" s="100">
        <f>Dat_01!C80</f>
        <v>22.228999999999999</v>
      </c>
      <c r="E35" s="100">
        <f>Dat_01!D80</f>
        <v>15.752000000000001</v>
      </c>
      <c r="F35" s="100">
        <f>Dat_01!H80</f>
        <v>13.7633157895</v>
      </c>
      <c r="G35" s="100">
        <f>Dat_01!G80</f>
        <v>24.5049473684</v>
      </c>
      <c r="H35" s="100">
        <f>Dat_01!E80</f>
        <v>17.934999999999999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30/05/2020</v>
      </c>
      <c r="C36" s="100">
        <f>Dat_01!B81</f>
        <v>28.077000000000002</v>
      </c>
      <c r="D36" s="100">
        <f>Dat_01!C81</f>
        <v>21.831</v>
      </c>
      <c r="E36" s="100">
        <f>Dat_01!D81</f>
        <v>15.585000000000001</v>
      </c>
      <c r="F36" s="100">
        <f>Dat_01!H81</f>
        <v>14.1105263158</v>
      </c>
      <c r="G36" s="100">
        <f>Dat_01!G81</f>
        <v>24.75</v>
      </c>
      <c r="H36" s="100">
        <f>Dat_01!E81</f>
        <v>19.725000000000001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31/05/2020</v>
      </c>
      <c r="C37" s="100">
        <f>Dat_01!B82</f>
        <v>26.806999999999999</v>
      </c>
      <c r="D37" s="100">
        <f>Dat_01!C82</f>
        <v>21.384</v>
      </c>
      <c r="E37" s="100">
        <f>Dat_01!D82</f>
        <v>15.961</v>
      </c>
      <c r="F37" s="100">
        <f>Dat_01!H82</f>
        <v>14.4265263158</v>
      </c>
      <c r="G37" s="100">
        <f>Dat_01!G82</f>
        <v>24.919684210500002</v>
      </c>
      <c r="H37" s="100">
        <f>Dat_01!E82</f>
        <v>21.571999999999999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24.940000000000005</v>
      </c>
      <c r="D38" s="102">
        <f>AVERAGE(D7:D37)</f>
        <v>19.430354838709679</v>
      </c>
      <c r="E38" s="102">
        <f t="shared" ref="E38:F38" si="0">AVERAGE(E7:E37)</f>
        <v>13.92074193548387</v>
      </c>
      <c r="F38" s="102">
        <f t="shared" si="0"/>
        <v>12.069016977929031</v>
      </c>
      <c r="G38" s="102">
        <f>AVERAGE(G7:G37)</f>
        <v>22.389351443119352</v>
      </c>
      <c r="H38" s="102">
        <f>AVERAGE(H7:H37)</f>
        <v>17.601935483870971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22569.105971982</v>
      </c>
    </row>
    <row r="60" spans="1:3" ht="11.25" customHeight="1">
      <c r="A60" s="104" t="s">
        <v>103</v>
      </c>
      <c r="B60" s="99">
        <v>43159</v>
      </c>
      <c r="C60" s="105">
        <f>Dat_01!B112</f>
        <v>19836.903398851999</v>
      </c>
    </row>
    <row r="61" spans="1:3" ht="11.25" customHeight="1">
      <c r="A61" s="104" t="s">
        <v>104</v>
      </c>
      <c r="B61" s="99">
        <v>43190</v>
      </c>
      <c r="C61" s="105">
        <f>Dat_01!B113</f>
        <v>19745.584442333999</v>
      </c>
    </row>
    <row r="62" spans="1:3" ht="11.25" customHeight="1">
      <c r="A62" s="104" t="s">
        <v>105</v>
      </c>
      <c r="B62" s="99">
        <v>43220</v>
      </c>
      <c r="C62" s="105">
        <f>Dat_01!B114</f>
        <v>16102.534321576</v>
      </c>
    </row>
    <row r="63" spans="1:3" ht="11.25" customHeight="1">
      <c r="A63" s="104" t="s">
        <v>98</v>
      </c>
      <c r="B63" s="99">
        <v>43251</v>
      </c>
      <c r="C63" s="105">
        <f>Dat_01!B115</f>
        <v>17297.153615812</v>
      </c>
    </row>
    <row r="64" spans="1:3" ht="11.25" customHeight="1">
      <c r="A64" s="104" t="s">
        <v>105</v>
      </c>
      <c r="B64" s="99">
        <v>43281</v>
      </c>
      <c r="C64" s="105">
        <f>Dat_01!B116</f>
        <v>5960.8476000000001</v>
      </c>
    </row>
    <row r="65" spans="1:4" ht="11.25" customHeight="1">
      <c r="A65" s="104" t="s">
        <v>97</v>
      </c>
      <c r="B65" s="99">
        <v>43312</v>
      </c>
      <c r="C65" s="105">
        <f>Dat_01!B117</f>
        <v>0</v>
      </c>
    </row>
    <row r="66" spans="1:4" ht="11.25" customHeight="1">
      <c r="A66" s="104" t="s">
        <v>97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01/05/2020</v>
      </c>
      <c r="C70" s="105">
        <f>Dat_01!B129</f>
        <v>24234.708999999999</v>
      </c>
      <c r="D70" s="105">
        <f>Dat_01!D129</f>
        <v>495.05258220000002</v>
      </c>
    </row>
    <row r="71" spans="1:4" ht="11.25" customHeight="1">
      <c r="A71" s="93">
        <v>2</v>
      </c>
      <c r="B71" s="99" t="str">
        <f>Dat_01!A130</f>
        <v>02/05/2020</v>
      </c>
      <c r="C71" s="105">
        <f>Dat_01!B130</f>
        <v>24292.452000000001</v>
      </c>
      <c r="D71" s="105">
        <f>Dat_01!D130</f>
        <v>498.33371670399998</v>
      </c>
    </row>
    <row r="72" spans="1:4" ht="11.25" customHeight="1">
      <c r="A72" s="93">
        <v>3</v>
      </c>
      <c r="B72" s="99" t="str">
        <f>Dat_01!A131</f>
        <v>03/05/2020</v>
      </c>
      <c r="C72" s="105">
        <f>Dat_01!B131</f>
        <v>23412.737000000001</v>
      </c>
      <c r="D72" s="105">
        <f>Dat_01!D131</f>
        <v>479.52445739799998</v>
      </c>
    </row>
    <row r="73" spans="1:4" ht="11.25" customHeight="1">
      <c r="A73" s="93">
        <v>4</v>
      </c>
      <c r="B73" s="99" t="str">
        <f>Dat_01!A132</f>
        <v>04/05/2020</v>
      </c>
      <c r="C73" s="105">
        <f>Dat_01!B132</f>
        <v>27133.112519999999</v>
      </c>
      <c r="D73" s="105">
        <f>Dat_01!D132</f>
        <v>552.97754385400003</v>
      </c>
    </row>
    <row r="74" spans="1:4" ht="11.25" customHeight="1">
      <c r="A74" s="93">
        <v>5</v>
      </c>
      <c r="B74" s="99" t="str">
        <f>Dat_01!A133</f>
        <v>05/05/2020</v>
      </c>
      <c r="C74" s="105">
        <f>Dat_01!B133</f>
        <v>27802.664079999999</v>
      </c>
      <c r="D74" s="105">
        <f>Dat_01!D133</f>
        <v>574.76299412799995</v>
      </c>
    </row>
    <row r="75" spans="1:4" ht="11.25" customHeight="1">
      <c r="A75" s="93">
        <v>6</v>
      </c>
      <c r="B75" s="99" t="str">
        <f>Dat_01!A134</f>
        <v>06/05/2020</v>
      </c>
      <c r="C75" s="105">
        <f>Dat_01!B134</f>
        <v>27863.144079999998</v>
      </c>
      <c r="D75" s="105">
        <f>Dat_01!D134</f>
        <v>577.83823718400004</v>
      </c>
    </row>
    <row r="76" spans="1:4" ht="11.25" customHeight="1">
      <c r="A76" s="93">
        <v>7</v>
      </c>
      <c r="B76" s="99" t="str">
        <f>Dat_01!A135</f>
        <v>07/05/2020</v>
      </c>
      <c r="C76" s="105">
        <f>Dat_01!B135</f>
        <v>27789.091</v>
      </c>
      <c r="D76" s="105">
        <f>Dat_01!D135</f>
        <v>573.40947451199997</v>
      </c>
    </row>
    <row r="77" spans="1:4" ht="11.25" customHeight="1">
      <c r="A77" s="93">
        <v>8</v>
      </c>
      <c r="B77" s="99" t="str">
        <f>Dat_01!A136</f>
        <v>08/05/2020</v>
      </c>
      <c r="C77" s="105">
        <f>Dat_01!B136</f>
        <v>27392.557000000001</v>
      </c>
      <c r="D77" s="105">
        <f>Dat_01!D136</f>
        <v>566.51725950399998</v>
      </c>
    </row>
    <row r="78" spans="1:4" ht="11.25" customHeight="1">
      <c r="A78" s="93">
        <v>9</v>
      </c>
      <c r="B78" s="99" t="str">
        <f>Dat_01!A137</f>
        <v>09/05/2020</v>
      </c>
      <c r="C78" s="105">
        <f>Dat_01!B137</f>
        <v>25058.767</v>
      </c>
      <c r="D78" s="105">
        <f>Dat_01!D137</f>
        <v>517.69546932799994</v>
      </c>
    </row>
    <row r="79" spans="1:4" ht="11.25" customHeight="1">
      <c r="A79" s="93">
        <v>10</v>
      </c>
      <c r="B79" s="99" t="str">
        <f>Dat_01!A138</f>
        <v>10/05/2020</v>
      </c>
      <c r="C79" s="105">
        <f>Dat_01!B138</f>
        <v>23961.283469999998</v>
      </c>
      <c r="D79" s="105">
        <f>Dat_01!D138</f>
        <v>485.16561186799998</v>
      </c>
    </row>
    <row r="80" spans="1:4" ht="11.25" customHeight="1">
      <c r="A80" s="93">
        <v>11</v>
      </c>
      <c r="B80" s="99" t="str">
        <f>Dat_01!A139</f>
        <v>11/05/2020</v>
      </c>
      <c r="C80" s="105">
        <f>Dat_01!B139</f>
        <v>27616.522400000002</v>
      </c>
      <c r="D80" s="105">
        <f>Dat_01!D139</f>
        <v>560.33482275999995</v>
      </c>
    </row>
    <row r="81" spans="1:4" ht="11.25" customHeight="1">
      <c r="A81" s="93">
        <v>12</v>
      </c>
      <c r="B81" s="99" t="str">
        <f>Dat_01!A140</f>
        <v>12/05/2020</v>
      </c>
      <c r="C81" s="105">
        <f>Dat_01!B140</f>
        <v>28599.538079999998</v>
      </c>
      <c r="D81" s="105">
        <f>Dat_01!D140</f>
        <v>585.48924122400001</v>
      </c>
    </row>
    <row r="82" spans="1:4" ht="11.25" customHeight="1">
      <c r="A82" s="93">
        <v>13</v>
      </c>
      <c r="B82" s="99" t="str">
        <f>Dat_01!A141</f>
        <v>13/05/2020</v>
      </c>
      <c r="C82" s="105">
        <f>Dat_01!B141</f>
        <v>28432.354031999999</v>
      </c>
      <c r="D82" s="105">
        <f>Dat_01!D141</f>
        <v>584.20772895200002</v>
      </c>
    </row>
    <row r="83" spans="1:4" ht="11.25" customHeight="1">
      <c r="A83" s="93">
        <v>14</v>
      </c>
      <c r="B83" s="99" t="str">
        <f>Dat_01!A142</f>
        <v>14/05/2020</v>
      </c>
      <c r="C83" s="105">
        <f>Dat_01!B142</f>
        <v>28848.349399999999</v>
      </c>
      <c r="D83" s="105">
        <f>Dat_01!D142</f>
        <v>587.38881160799997</v>
      </c>
    </row>
    <row r="84" spans="1:4" ht="11.25" customHeight="1">
      <c r="A84" s="93">
        <v>15</v>
      </c>
      <c r="B84" s="99" t="str">
        <f>Dat_01!A143</f>
        <v>15/05/2020</v>
      </c>
      <c r="C84" s="105">
        <f>Dat_01!B143</f>
        <v>27954.415000000001</v>
      </c>
      <c r="D84" s="105">
        <f>Dat_01!D143</f>
        <v>575.92479160799996</v>
      </c>
    </row>
    <row r="85" spans="1:4" ht="11.25" customHeight="1">
      <c r="A85" s="93">
        <v>16</v>
      </c>
      <c r="B85" s="99" t="str">
        <f>Dat_01!A144</f>
        <v>16/05/2020</v>
      </c>
      <c r="C85" s="105">
        <f>Dat_01!B144</f>
        <v>25402.290079999999</v>
      </c>
      <c r="D85" s="105">
        <f>Dat_01!D144</f>
        <v>524.44352886399997</v>
      </c>
    </row>
    <row r="86" spans="1:4" ht="11.25" customHeight="1">
      <c r="A86" s="93">
        <v>17</v>
      </c>
      <c r="B86" s="99" t="str">
        <f>Dat_01!A145</f>
        <v>17/05/2020</v>
      </c>
      <c r="C86" s="105">
        <f>Dat_01!B145</f>
        <v>23892.806504</v>
      </c>
      <c r="D86" s="105">
        <f>Dat_01!D145</f>
        <v>489.14420768799999</v>
      </c>
    </row>
    <row r="87" spans="1:4" ht="11.25" customHeight="1">
      <c r="A87" s="93">
        <v>18</v>
      </c>
      <c r="B87" s="99" t="str">
        <f>Dat_01!A146</f>
        <v>18/05/2020</v>
      </c>
      <c r="C87" s="105">
        <f>Dat_01!B146</f>
        <v>27726.65164</v>
      </c>
      <c r="D87" s="105">
        <f>Dat_01!D146</f>
        <v>563.49861035200001</v>
      </c>
    </row>
    <row r="88" spans="1:4" ht="11.25" customHeight="1">
      <c r="A88" s="93">
        <v>19</v>
      </c>
      <c r="B88" s="99" t="str">
        <f>Dat_01!A147</f>
        <v>19/05/2020</v>
      </c>
      <c r="C88" s="105">
        <f>Dat_01!B147</f>
        <v>28326.924024</v>
      </c>
      <c r="D88" s="105">
        <f>Dat_01!D147</f>
        <v>581.45195616000001</v>
      </c>
    </row>
    <row r="89" spans="1:4" ht="11.25" customHeight="1">
      <c r="A89" s="93">
        <v>20</v>
      </c>
      <c r="B89" s="99" t="str">
        <f>Dat_01!A148</f>
        <v>20/05/2020</v>
      </c>
      <c r="C89" s="105">
        <f>Dat_01!B148</f>
        <v>28657.667000000001</v>
      </c>
      <c r="D89" s="105">
        <f>Dat_01!D148</f>
        <v>588.68875951999996</v>
      </c>
    </row>
    <row r="90" spans="1:4" ht="11.25" customHeight="1">
      <c r="A90" s="93">
        <v>21</v>
      </c>
      <c r="B90" s="99" t="str">
        <f>Dat_01!A149</f>
        <v>21/05/2020</v>
      </c>
      <c r="C90" s="105">
        <f>Dat_01!B149</f>
        <v>28975.097000000002</v>
      </c>
      <c r="D90" s="105">
        <f>Dat_01!D149</f>
        <v>596.17449951200001</v>
      </c>
    </row>
    <row r="91" spans="1:4" ht="11.25" customHeight="1">
      <c r="A91" s="93">
        <v>22</v>
      </c>
      <c r="B91" s="99" t="str">
        <f>Dat_01!A150</f>
        <v>22/05/2020</v>
      </c>
      <c r="C91" s="105">
        <f>Dat_01!B150</f>
        <v>29262.380008</v>
      </c>
      <c r="D91" s="105">
        <f>Dat_01!D150</f>
        <v>598.98825255999998</v>
      </c>
    </row>
    <row r="92" spans="1:4" ht="11.25" customHeight="1">
      <c r="A92" s="93">
        <v>23</v>
      </c>
      <c r="B92" s="99" t="str">
        <f>Dat_01!A151</f>
        <v>23/05/2020</v>
      </c>
      <c r="C92" s="105">
        <f>Dat_01!B151</f>
        <v>26277.588</v>
      </c>
      <c r="D92" s="105">
        <f>Dat_01!D151</f>
        <v>549.14137136800002</v>
      </c>
    </row>
    <row r="93" spans="1:4" ht="11.25" customHeight="1">
      <c r="A93" s="93">
        <v>24</v>
      </c>
      <c r="B93" s="99" t="str">
        <f>Dat_01!A152</f>
        <v>24/05/2020</v>
      </c>
      <c r="C93" s="105">
        <f>Dat_01!B152</f>
        <v>24340.069</v>
      </c>
      <c r="D93" s="105">
        <f>Dat_01!D152</f>
        <v>509.583008484</v>
      </c>
    </row>
    <row r="94" spans="1:4" ht="11.25" customHeight="1">
      <c r="A94" s="93">
        <v>25</v>
      </c>
      <c r="B94" s="99" t="str">
        <f>Dat_01!A153</f>
        <v>25/05/2020</v>
      </c>
      <c r="C94" s="105">
        <f>Dat_01!B153</f>
        <v>29347.864000000001</v>
      </c>
      <c r="D94" s="105">
        <f>Dat_01!D153</f>
        <v>592.80857751200006</v>
      </c>
    </row>
    <row r="95" spans="1:4" ht="11.25" customHeight="1">
      <c r="A95" s="93">
        <v>26</v>
      </c>
      <c r="B95" s="99" t="str">
        <f>Dat_01!A154</f>
        <v>26/05/2020</v>
      </c>
      <c r="C95" s="105">
        <f>Dat_01!B154</f>
        <v>29760.617999999999</v>
      </c>
      <c r="D95" s="105">
        <f>Dat_01!D154</f>
        <v>607.71601850399998</v>
      </c>
    </row>
    <row r="96" spans="1:4" ht="11.25" customHeight="1">
      <c r="A96" s="93">
        <v>27</v>
      </c>
      <c r="B96" s="99" t="str">
        <f>Dat_01!A155</f>
        <v>27/05/2020</v>
      </c>
      <c r="C96" s="105">
        <f>Dat_01!B155</f>
        <v>29966.322</v>
      </c>
      <c r="D96" s="105">
        <f>Dat_01!D155</f>
        <v>610.68824651199998</v>
      </c>
    </row>
    <row r="97" spans="1:9" ht="11.25" customHeight="1">
      <c r="A97" s="93">
        <v>28</v>
      </c>
      <c r="B97" s="99" t="str">
        <f>Dat_01!A156</f>
        <v>28/05/2020</v>
      </c>
      <c r="C97" s="105">
        <f>Dat_01!B156</f>
        <v>29570.880000000001</v>
      </c>
      <c r="D97" s="105">
        <f>Dat_01!D156</f>
        <v>606.96300900799997</v>
      </c>
    </row>
    <row r="98" spans="1:9" ht="11.25" customHeight="1">
      <c r="A98" s="93">
        <v>29</v>
      </c>
      <c r="B98" s="99" t="str">
        <f>Dat_01!A157</f>
        <v>29/05/2020</v>
      </c>
      <c r="C98" s="105">
        <f>Dat_01!B157</f>
        <v>29633.727999999999</v>
      </c>
      <c r="D98" s="105">
        <f>Dat_01!D157</f>
        <v>606.08559000800005</v>
      </c>
    </row>
    <row r="99" spans="1:9" ht="11.25" customHeight="1">
      <c r="A99" s="93">
        <v>30</v>
      </c>
      <c r="B99" s="99" t="str">
        <f>Dat_01!A158</f>
        <v>30/05/2020</v>
      </c>
      <c r="C99" s="105">
        <f>Dat_01!B158</f>
        <v>26263.915000000001</v>
      </c>
      <c r="D99" s="105">
        <f>Dat_01!D158</f>
        <v>549.62530050400005</v>
      </c>
    </row>
    <row r="100" spans="1:9" ht="11.25" customHeight="1">
      <c r="A100" s="93">
        <v>31</v>
      </c>
      <c r="B100" s="99" t="str">
        <f>Dat_01!A159</f>
        <v>31/05/2020</v>
      </c>
      <c r="C100" s="105">
        <f>Dat_01!B159</f>
        <v>24123.817999999999</v>
      </c>
      <c r="D100" s="105">
        <f>Dat_01!D159</f>
        <v>507.52993642400003</v>
      </c>
    </row>
    <row r="101" spans="1:9" ht="11.25" customHeight="1">
      <c r="A101" s="93"/>
      <c r="B101" s="101" t="s">
        <v>107</v>
      </c>
      <c r="C101" s="108">
        <f>MAX(C70:C100)</f>
        <v>29966.322</v>
      </c>
      <c r="D101" s="108">
        <f>MAX(D70:D100)</f>
        <v>610.68824651199998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30856</v>
      </c>
      <c r="D108" s="111">
        <f>Dat_01!B174</f>
        <v>40423</v>
      </c>
      <c r="E108" s="111"/>
      <c r="F108" s="112">
        <f>Dat_01!D186</f>
        <v>0</v>
      </c>
      <c r="G108" s="112" t="str">
        <f>Dat_01!E186</f>
        <v>20 enero (20:22 h)</v>
      </c>
    </row>
    <row r="109" spans="1:9" ht="11.25" customHeight="1">
      <c r="B109" s="113" t="str">
        <f>Dat_01!A187</f>
        <v>may-20</v>
      </c>
      <c r="C109" s="114">
        <f>Dat_01!B166</f>
        <v>31024</v>
      </c>
      <c r="D109" s="114"/>
      <c r="E109" s="114"/>
      <c r="F109" s="115" t="str">
        <f>Dat_01!D187</f>
        <v/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9" t="str">
        <f>Dat_01!A33</f>
        <v>Mayo 2019</v>
      </c>
      <c r="C113" s="100">
        <f>Dat_01!C33*100</f>
        <v>-0.91900000000000004</v>
      </c>
      <c r="D113" s="100">
        <f>Dat_01!D33*100</f>
        <v>0.68300000000000005</v>
      </c>
      <c r="E113" s="100">
        <f>Dat_01!E33*100</f>
        <v>0.90300000000000002</v>
      </c>
      <c r="F113" s="100">
        <f>Dat_01!F33*100</f>
        <v>-2.5049999999999999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99" t="str">
        <f>Dat_01!A34</f>
        <v>Junio 2019</v>
      </c>
      <c r="C114" s="100">
        <f>Dat_01!C34*100</f>
        <v>-1.8079999999999998</v>
      </c>
      <c r="D114" s="100">
        <f>Dat_01!D34*100</f>
        <v>-0.84299999999999997</v>
      </c>
      <c r="E114" s="100">
        <f>Dat_01!E34*100</f>
        <v>1.583</v>
      </c>
      <c r="F114" s="100">
        <f>Dat_01!F34*100</f>
        <v>-2.548</v>
      </c>
    </row>
    <row r="115" spans="1:6" ht="11.25" customHeight="1">
      <c r="A115" s="104" t="str">
        <f t="shared" si="1"/>
        <v>J</v>
      </c>
      <c r="B115" s="99" t="str">
        <f>Dat_01!A35</f>
        <v>Julio 2019</v>
      </c>
      <c r="C115" s="100">
        <f>Dat_01!C35*100</f>
        <v>2.335</v>
      </c>
      <c r="D115" s="100">
        <f>Dat_01!D35*100</f>
        <v>2.3330000000000002</v>
      </c>
      <c r="E115" s="100">
        <f>Dat_01!E35*100</f>
        <v>2.94</v>
      </c>
      <c r="F115" s="100">
        <f>Dat_01!F35*100</f>
        <v>-2.9380000000000002</v>
      </c>
    </row>
    <row r="116" spans="1:6" ht="11.25" customHeight="1">
      <c r="A116" s="104" t="str">
        <f t="shared" si="1"/>
        <v>A</v>
      </c>
      <c r="B116" s="99" t="str">
        <f>Dat_01!A36</f>
        <v>Agosto 2019</v>
      </c>
      <c r="C116" s="100">
        <f>Dat_01!C36*100</f>
        <v>-3.6830000000000003</v>
      </c>
      <c r="D116" s="100">
        <f>Dat_01!D36*100</f>
        <v>3.2680000000000002</v>
      </c>
      <c r="E116" s="100">
        <f>Dat_01!E36*100</f>
        <v>1.0370000000000001</v>
      </c>
      <c r="F116" s="100">
        <f>Dat_01!F36*100</f>
        <v>-7.9880000000000004</v>
      </c>
    </row>
    <row r="117" spans="1:6" ht="11.25" customHeight="1">
      <c r="A117" s="104" t="str">
        <f t="shared" si="1"/>
        <v>S</v>
      </c>
      <c r="B117" s="99" t="str">
        <f>Dat_01!A37</f>
        <v>Septiembre 2019</v>
      </c>
      <c r="C117" s="100">
        <f>Dat_01!C37*100</f>
        <v>-3.9089999999999998</v>
      </c>
      <c r="D117" s="100">
        <f>Dat_01!D37*100</f>
        <v>1.4789999999999999</v>
      </c>
      <c r="E117" s="100">
        <f>Dat_01!E37*100</f>
        <v>-0.496</v>
      </c>
      <c r="F117" s="100">
        <f>Dat_01!F37*100</f>
        <v>-4.8919999999999995</v>
      </c>
    </row>
    <row r="118" spans="1:6" ht="11.25" customHeight="1">
      <c r="A118" s="104" t="str">
        <f t="shared" si="1"/>
        <v>O</v>
      </c>
      <c r="B118" s="99" t="str">
        <f>Dat_01!A38</f>
        <v>Octubre 2019</v>
      </c>
      <c r="C118" s="100">
        <f>Dat_01!C38*100</f>
        <v>-0.67400000000000004</v>
      </c>
      <c r="D118" s="100">
        <f>Dat_01!D38*100</f>
        <v>1.135</v>
      </c>
      <c r="E118" s="100">
        <f>Dat_01!E38*100</f>
        <v>0.13500000000000001</v>
      </c>
      <c r="F118" s="100">
        <f>Dat_01!F38*100</f>
        <v>-1.944</v>
      </c>
    </row>
    <row r="119" spans="1:6" ht="11.25" customHeight="1">
      <c r="A119" s="104" t="str">
        <f t="shared" si="1"/>
        <v>N</v>
      </c>
      <c r="B119" s="99" t="str">
        <f>Dat_01!A39</f>
        <v>Noviembre 2019</v>
      </c>
      <c r="C119" s="100">
        <f>Dat_01!C39*100</f>
        <v>-0.437</v>
      </c>
      <c r="D119" s="100">
        <f>Dat_01!D39*100</f>
        <v>-4.4000000000000004E-2</v>
      </c>
      <c r="E119" s="100">
        <f>Dat_01!E39*100</f>
        <v>0.92700000000000005</v>
      </c>
      <c r="F119" s="100">
        <f>Dat_01!F39*100</f>
        <v>-1.32</v>
      </c>
    </row>
    <row r="120" spans="1:6" ht="11.25" customHeight="1">
      <c r="A120" s="104" t="str">
        <f t="shared" si="1"/>
        <v>D</v>
      </c>
      <c r="B120" s="99" t="str">
        <f>Dat_01!A40</f>
        <v>Diciembre 2019</v>
      </c>
      <c r="C120" s="100">
        <f>Dat_01!C40*100</f>
        <v>-1.3010000000000002</v>
      </c>
      <c r="D120" s="100">
        <f>Dat_01!D40*100</f>
        <v>-0.23800000000000002</v>
      </c>
      <c r="E120" s="100">
        <f>Dat_01!E40*100</f>
        <v>0.36</v>
      </c>
      <c r="F120" s="100">
        <f>Dat_01!F40*100</f>
        <v>-1.423</v>
      </c>
    </row>
    <row r="121" spans="1:6" ht="11.25" customHeight="1">
      <c r="A121" s="104" t="str">
        <f t="shared" si="1"/>
        <v>E</v>
      </c>
      <c r="B121" s="99" t="str">
        <f>Dat_01!A41</f>
        <v>Enero 2020</v>
      </c>
      <c r="C121" s="100">
        <f>Dat_01!C41*100</f>
        <v>-3.1230000000000002</v>
      </c>
      <c r="D121" s="100">
        <f>Dat_01!D41*100</f>
        <v>-1.1639999999999999</v>
      </c>
      <c r="E121" s="100">
        <f>Dat_01!E41*100</f>
        <v>-0.129</v>
      </c>
      <c r="F121" s="100">
        <f>Dat_01!F41*100</f>
        <v>-1.83</v>
      </c>
    </row>
    <row r="122" spans="1:6" ht="11.25" customHeight="1">
      <c r="A122" s="104" t="str">
        <f t="shared" si="1"/>
        <v>F</v>
      </c>
      <c r="B122" s="99" t="str">
        <f>Dat_01!A42</f>
        <v>Febrero 2020</v>
      </c>
      <c r="C122" s="100">
        <f>Dat_01!C42*100</f>
        <v>-1.5760000000000001</v>
      </c>
      <c r="D122" s="100">
        <f>Dat_01!D42*100</f>
        <v>-0.16700000000000001</v>
      </c>
      <c r="E122" s="100">
        <f>Dat_01!E42*100</f>
        <v>-1.4279999999999999</v>
      </c>
      <c r="F122" s="100">
        <f>Dat_01!F42*100</f>
        <v>1.9E-2</v>
      </c>
    </row>
    <row r="123" spans="1:6" ht="11.25" customHeight="1">
      <c r="A123" s="104" t="str">
        <f t="shared" si="1"/>
        <v>M</v>
      </c>
      <c r="B123" s="99" t="str">
        <f>Dat_01!A43</f>
        <v>Marzo 2020</v>
      </c>
      <c r="C123" s="100">
        <f>Dat_01!C43*100</f>
        <v>-4.734</v>
      </c>
      <c r="D123" s="100">
        <f>Dat_01!D43*100</f>
        <v>0.377</v>
      </c>
      <c r="E123" s="100">
        <f>Dat_01!E43*100</f>
        <v>1.3240000000000001</v>
      </c>
      <c r="F123" s="100">
        <f>Dat_01!F43*100</f>
        <v>-6.4350000000000005</v>
      </c>
    </row>
    <row r="124" spans="1:6" ht="11.25" customHeight="1">
      <c r="A124" s="104" t="str">
        <f t="shared" si="1"/>
        <v>A</v>
      </c>
      <c r="B124" s="99" t="str">
        <f>Dat_01!A44</f>
        <v>Abril 2020</v>
      </c>
      <c r="C124" s="100">
        <f>Dat_01!C44*100</f>
        <v>-17.481999999999999</v>
      </c>
      <c r="D124" s="100">
        <f>Dat_01!D44*100</f>
        <v>-1E-3</v>
      </c>
      <c r="E124" s="100">
        <f>Dat_01!E44*100</f>
        <v>-0.46499999999999997</v>
      </c>
      <c r="F124" s="100">
        <f>Dat_01!F44*100</f>
        <v>-17.016000000000002</v>
      </c>
    </row>
    <row r="125" spans="1:6" ht="11.25" customHeight="1">
      <c r="A125" s="104" t="str">
        <f t="shared" si="1"/>
        <v>M</v>
      </c>
      <c r="B125" s="106" t="str">
        <f>Dat_01!A45</f>
        <v>Mayo 2020</v>
      </c>
      <c r="C125" s="100">
        <f>Dat_01!C45*100</f>
        <v>-13.075999999999999</v>
      </c>
      <c r="D125" s="100">
        <f>Dat_01!D45*100</f>
        <v>-1.087</v>
      </c>
      <c r="E125" s="117">
        <f>Dat_01!E45*100</f>
        <v>1.472</v>
      </c>
      <c r="F125" s="117">
        <f>Dat_01!F45*100</f>
        <v>-13.461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D166" sqref="D166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159</v>
      </c>
      <c r="B2" s="53" t="s">
        <v>160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10">
      <c r="A4" s="51" t="s">
        <v>53</v>
      </c>
      <c r="B4" s="138" t="s">
        <v>159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2857761.505626</v>
      </c>
      <c r="C8" s="86">
        <v>1935061.636776</v>
      </c>
      <c r="D8" s="66">
        <v>0.47683228859999999</v>
      </c>
      <c r="E8" s="86">
        <v>15392504.132966001</v>
      </c>
      <c r="F8" s="86">
        <v>10603261.842744</v>
      </c>
      <c r="G8" s="66">
        <v>0.45167632009999997</v>
      </c>
      <c r="H8" s="86">
        <v>29498175.550733998</v>
      </c>
      <c r="I8" s="86">
        <v>27490605.120354</v>
      </c>
      <c r="J8" s="66">
        <v>7.3027509599999998E-2</v>
      </c>
    </row>
    <row r="9" spans="1:10">
      <c r="A9" s="53" t="s">
        <v>33</v>
      </c>
      <c r="B9" s="86">
        <v>243639.92918599999</v>
      </c>
      <c r="C9" s="86">
        <v>124931.396316</v>
      </c>
      <c r="D9" s="66">
        <v>0.95018975510000003</v>
      </c>
      <c r="E9" s="86">
        <v>1325130.7405900001</v>
      </c>
      <c r="F9" s="86">
        <v>781489.50104600005</v>
      </c>
      <c r="G9" s="66">
        <v>0.69564752799999996</v>
      </c>
      <c r="H9" s="86">
        <v>2185958.7898860001</v>
      </c>
      <c r="I9" s="86">
        <v>1452736.5900020001</v>
      </c>
      <c r="J9" s="66">
        <v>0.50471792680000005</v>
      </c>
    </row>
    <row r="10" spans="1:10">
      <c r="A10" s="53" t="s">
        <v>34</v>
      </c>
      <c r="B10" s="86">
        <v>3078978.4679999999</v>
      </c>
      <c r="C10" s="86">
        <v>3976917.4649999999</v>
      </c>
      <c r="D10" s="66">
        <v>-0.22578768730000001</v>
      </c>
      <c r="E10" s="86">
        <v>22514415.881999999</v>
      </c>
      <c r="F10" s="86">
        <v>23681502.153000001</v>
      </c>
      <c r="G10" s="66">
        <v>-4.9282611499999997E-2</v>
      </c>
      <c r="H10" s="86">
        <v>54657321.122000001</v>
      </c>
      <c r="I10" s="86">
        <v>55160292.93</v>
      </c>
      <c r="J10" s="66">
        <v>-9.1183671999999997E-3</v>
      </c>
    </row>
    <row r="11" spans="1:10">
      <c r="A11" s="53" t="s">
        <v>35</v>
      </c>
      <c r="B11" s="86">
        <v>244594.35699999999</v>
      </c>
      <c r="C11" s="86">
        <v>342703.52399999998</v>
      </c>
      <c r="D11" s="66">
        <v>-0.2862800063</v>
      </c>
      <c r="E11" s="86">
        <v>2719691.628</v>
      </c>
      <c r="F11" s="86">
        <v>7211948.7419999996</v>
      </c>
      <c r="G11" s="66">
        <v>-0.6228908822</v>
      </c>
      <c r="H11" s="86">
        <v>6180226.4249999998</v>
      </c>
      <c r="I11" s="86">
        <v>30658636.395</v>
      </c>
      <c r="J11" s="66">
        <v>-0.79841809190000002</v>
      </c>
    </row>
    <row r="12" spans="1:10">
      <c r="A12" s="53" t="s">
        <v>36</v>
      </c>
      <c r="B12" s="86">
        <v>-1E-3</v>
      </c>
      <c r="C12" s="86">
        <v>-1E-3</v>
      </c>
      <c r="D12" s="66">
        <v>0</v>
      </c>
      <c r="E12" s="86">
        <v>0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37</v>
      </c>
      <c r="B13" s="86">
        <v>2018172.166</v>
      </c>
      <c r="C13" s="86">
        <v>3899400.517</v>
      </c>
      <c r="D13" s="66">
        <v>-0.4824404015</v>
      </c>
      <c r="E13" s="86">
        <v>10796547.488</v>
      </c>
      <c r="F13" s="86">
        <v>14394517.779999999</v>
      </c>
      <c r="G13" s="66">
        <v>-0.24995420809999999</v>
      </c>
      <c r="H13" s="86">
        <v>47542104.331</v>
      </c>
      <c r="I13" s="86">
        <v>32174957.147</v>
      </c>
      <c r="J13" s="66">
        <v>0.47761204819999997</v>
      </c>
    </row>
    <row r="14" spans="1:10">
      <c r="A14" s="53" t="s">
        <v>38</v>
      </c>
      <c r="B14" s="86">
        <v>3889962.3360000001</v>
      </c>
      <c r="C14" s="86">
        <v>4580991.3870000001</v>
      </c>
      <c r="D14" s="66">
        <v>-0.15084705309999999</v>
      </c>
      <c r="E14" s="86">
        <v>21763280.177999999</v>
      </c>
      <c r="F14" s="86">
        <v>23618064.377999999</v>
      </c>
      <c r="G14" s="66">
        <v>-7.8532438999999996E-2</v>
      </c>
      <c r="H14" s="86">
        <v>51238844.140000001</v>
      </c>
      <c r="I14" s="86">
        <v>47293129.659999996</v>
      </c>
      <c r="J14" s="66">
        <v>8.3431029200000006E-2</v>
      </c>
    </row>
    <row r="15" spans="1:10">
      <c r="A15" s="53" t="s">
        <v>39</v>
      </c>
      <c r="B15" s="86">
        <v>1586750.7560000001</v>
      </c>
      <c r="C15" s="86">
        <v>898001.19700000004</v>
      </c>
      <c r="D15" s="66">
        <v>0.76698066919999996</v>
      </c>
      <c r="E15" s="86">
        <v>5262006.4230000004</v>
      </c>
      <c r="F15" s="86">
        <v>3428898.16</v>
      </c>
      <c r="G15" s="66">
        <v>0.53460563059999999</v>
      </c>
      <c r="H15" s="86">
        <v>10673615.208000001</v>
      </c>
      <c r="I15" s="86">
        <v>7903070.085</v>
      </c>
      <c r="J15" s="66">
        <v>0.35056567799999999</v>
      </c>
    </row>
    <row r="16" spans="1:10">
      <c r="A16" s="53" t="s">
        <v>40</v>
      </c>
      <c r="B16" s="86">
        <v>552484.75100000005</v>
      </c>
      <c r="C16" s="86">
        <v>740997.72699999996</v>
      </c>
      <c r="D16" s="66">
        <v>-0.25440425680000001</v>
      </c>
      <c r="E16" s="86">
        <v>1309232.5449999999</v>
      </c>
      <c r="F16" s="86">
        <v>2026241.3689999999</v>
      </c>
      <c r="G16" s="66">
        <v>-0.3538615068</v>
      </c>
      <c r="H16" s="86">
        <v>4449422.3210000005</v>
      </c>
      <c r="I16" s="86">
        <v>5071271.7060000002</v>
      </c>
      <c r="J16" s="66">
        <v>-0.1226219814</v>
      </c>
    </row>
    <row r="17" spans="1:14">
      <c r="A17" s="53" t="s">
        <v>41</v>
      </c>
      <c r="B17" s="86">
        <v>385365.875</v>
      </c>
      <c r="C17" s="86">
        <v>282125.96899999998</v>
      </c>
      <c r="D17" s="66">
        <v>0.36593549460000002</v>
      </c>
      <c r="E17" s="86">
        <v>1736972.0959999999</v>
      </c>
      <c r="F17" s="86">
        <v>1454066.1529999999</v>
      </c>
      <c r="G17" s="66">
        <v>0.1945619478</v>
      </c>
      <c r="H17" s="86">
        <v>3889485.7940000002</v>
      </c>
      <c r="I17" s="86">
        <v>3606485.7719999999</v>
      </c>
      <c r="J17" s="66">
        <v>7.8469745899999999E-2</v>
      </c>
    </row>
    <row r="18" spans="1:14">
      <c r="A18" s="53" t="s">
        <v>42</v>
      </c>
      <c r="B18" s="86">
        <v>2080116.0319999999</v>
      </c>
      <c r="C18" s="86">
        <v>2544944.9470000002</v>
      </c>
      <c r="D18" s="66">
        <v>-0.1826479255</v>
      </c>
      <c r="E18" s="86">
        <v>10882521.623</v>
      </c>
      <c r="F18" s="86">
        <v>12688636.002</v>
      </c>
      <c r="G18" s="66">
        <v>-0.14234109789999999</v>
      </c>
      <c r="H18" s="86">
        <v>27773805.548</v>
      </c>
      <c r="I18" s="86">
        <v>29820729.734999999</v>
      </c>
      <c r="J18" s="66">
        <v>-6.8640982500000003E-2</v>
      </c>
    </row>
    <row r="19" spans="1:14">
      <c r="A19" s="53" t="s">
        <v>44</v>
      </c>
      <c r="B19" s="86">
        <v>30791.228999999999</v>
      </c>
      <c r="C19" s="86">
        <v>36450.610999999997</v>
      </c>
      <c r="D19" s="66">
        <v>-0.15526164980000001</v>
      </c>
      <c r="E19" s="86">
        <v>223093.1525</v>
      </c>
      <c r="F19" s="86">
        <v>293385.6715</v>
      </c>
      <c r="G19" s="66">
        <v>-0.23959083840000001</v>
      </c>
      <c r="H19" s="86">
        <v>668660.97149999999</v>
      </c>
      <c r="I19" s="86">
        <v>737713.87</v>
      </c>
      <c r="J19" s="66">
        <v>-9.3603904299999999E-2</v>
      </c>
    </row>
    <row r="20" spans="1:14">
      <c r="A20" s="53" t="s">
        <v>43</v>
      </c>
      <c r="B20" s="86">
        <v>139503.08600000001</v>
      </c>
      <c r="C20" s="86">
        <v>154682.19</v>
      </c>
      <c r="D20" s="66">
        <v>-9.8130909599999996E-2</v>
      </c>
      <c r="E20" s="86">
        <v>760971.48049999995</v>
      </c>
      <c r="F20" s="86">
        <v>908148.61250000005</v>
      </c>
      <c r="G20" s="66">
        <v>-0.16206282759999999</v>
      </c>
      <c r="H20" s="86">
        <v>1924453.7275</v>
      </c>
      <c r="I20" s="86">
        <v>2251171.1800000002</v>
      </c>
      <c r="J20" s="66">
        <v>-0.14513221179999999</v>
      </c>
    </row>
    <row r="21" spans="1:14">
      <c r="A21" s="67" t="s">
        <v>80</v>
      </c>
      <c r="B21" s="87">
        <v>17108120.489812002</v>
      </c>
      <c r="C21" s="87">
        <v>19517208.566091999</v>
      </c>
      <c r="D21" s="68">
        <v>-0.1234340489</v>
      </c>
      <c r="E21" s="87">
        <v>94686367.369555995</v>
      </c>
      <c r="F21" s="87">
        <v>101090160.36478999</v>
      </c>
      <c r="G21" s="68">
        <v>-6.3347342299999998E-2</v>
      </c>
      <c r="H21" s="87">
        <v>240682073.92761999</v>
      </c>
      <c r="I21" s="87">
        <v>243620800.19035599</v>
      </c>
      <c r="J21" s="68">
        <v>-1.20627067E-2</v>
      </c>
    </row>
    <row r="22" spans="1:14">
      <c r="A22" s="53" t="s">
        <v>81</v>
      </c>
      <c r="B22" s="86">
        <v>-414691.85800000001</v>
      </c>
      <c r="C22" s="86">
        <v>-222711.79390399999</v>
      </c>
      <c r="D22" s="66">
        <v>0.86201121520000001</v>
      </c>
      <c r="E22" s="86">
        <v>-2537738.44</v>
      </c>
      <c r="F22" s="86">
        <v>-1341629.2753900001</v>
      </c>
      <c r="G22" s="66">
        <v>0.89153478279999998</v>
      </c>
      <c r="H22" s="86">
        <v>-4221072.6318560001</v>
      </c>
      <c r="I22" s="86">
        <v>-2387934.2075499999</v>
      </c>
      <c r="J22" s="66">
        <v>0.7676670565</v>
      </c>
    </row>
    <row r="23" spans="1:14">
      <c r="A23" s="53" t="s">
        <v>45</v>
      </c>
      <c r="B23" s="86">
        <v>-79946.524000000005</v>
      </c>
      <c r="C23" s="86">
        <v>-143161.29999999999</v>
      </c>
      <c r="D23" s="66">
        <v>-0.44156329960000001</v>
      </c>
      <c r="E23" s="86">
        <v>-525392.61</v>
      </c>
      <c r="F23" s="86">
        <v>-646396.027</v>
      </c>
      <c r="G23" s="66">
        <v>-0.1871970308</v>
      </c>
      <c r="H23" s="86">
        <v>-1573837.105</v>
      </c>
      <c r="I23" s="86">
        <v>-1447527.4550000001</v>
      </c>
      <c r="J23" s="66">
        <v>8.7258897599999996E-2</v>
      </c>
    </row>
    <row r="24" spans="1:14">
      <c r="A24" s="53" t="s">
        <v>82</v>
      </c>
      <c r="B24" s="86">
        <v>683671.50800000003</v>
      </c>
      <c r="C24" s="86">
        <v>747800.53700000001</v>
      </c>
      <c r="D24" s="66">
        <v>-8.5756864099999996E-2</v>
      </c>
      <c r="E24" s="86">
        <v>3928045.4309999999</v>
      </c>
      <c r="F24" s="86">
        <v>4489227.4979999997</v>
      </c>
      <c r="G24" s="66">
        <v>-0.12500637740000001</v>
      </c>
      <c r="H24" s="86">
        <v>6301142.9819999998</v>
      </c>
      <c r="I24" s="86">
        <v>11416799.957</v>
      </c>
      <c r="J24" s="66">
        <v>-0.44808151099999999</v>
      </c>
    </row>
    <row r="25" spans="1:14">
      <c r="A25" s="67" t="s">
        <v>83</v>
      </c>
      <c r="B25" s="87">
        <v>17297153.615812</v>
      </c>
      <c r="C25" s="87">
        <v>19899136.009188</v>
      </c>
      <c r="D25" s="68">
        <v>-0.13075856120000001</v>
      </c>
      <c r="E25" s="87">
        <v>95551281.750556007</v>
      </c>
      <c r="F25" s="87">
        <v>103591362.56039999</v>
      </c>
      <c r="G25" s="68">
        <v>-7.7613428499999998E-2</v>
      </c>
      <c r="H25" s="87">
        <v>241188307.172764</v>
      </c>
      <c r="I25" s="87">
        <v>251202138.484806</v>
      </c>
      <c r="J25" s="68">
        <v>-3.9863638799999997E-2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117</v>
      </c>
      <c r="B33" s="124" t="s">
        <v>139</v>
      </c>
      <c r="C33" s="128">
        <v>-9.1900000000000003E-3</v>
      </c>
      <c r="D33" s="128">
        <v>6.8300000000000001E-3</v>
      </c>
      <c r="E33" s="128">
        <v>9.0299999999999998E-3</v>
      </c>
      <c r="F33" s="128">
        <v>-2.5049999999999999E-2</v>
      </c>
      <c r="G33" s="128">
        <v>-2.231E-2</v>
      </c>
      <c r="H33" s="128">
        <v>2.7699999999999999E-3</v>
      </c>
      <c r="I33" s="128">
        <v>-7.5199999999999998E-3</v>
      </c>
      <c r="J33" s="128">
        <v>-1.7559999999999999E-2</v>
      </c>
      <c r="K33" s="128">
        <v>-1.555E-2</v>
      </c>
      <c r="L33" s="128">
        <v>-2.0100000000000001E-3</v>
      </c>
      <c r="M33" s="128">
        <v>-4.2399999999999998E-3</v>
      </c>
      <c r="N33" s="128">
        <v>-9.2999999999999992E-3</v>
      </c>
      <c r="O33" s="65" t="str">
        <f t="shared" ref="O33:O45" si="0">MID(UPPER(TEXT(A33,"mmm")),1,1)</f>
        <v>M</v>
      </c>
    </row>
    <row r="34" spans="1:15">
      <c r="A34" s="124" t="s">
        <v>118</v>
      </c>
      <c r="B34" s="124" t="s">
        <v>140</v>
      </c>
      <c r="C34" s="128">
        <v>-1.8079999999999999E-2</v>
      </c>
      <c r="D34" s="128">
        <v>-8.43E-3</v>
      </c>
      <c r="E34" s="128">
        <v>1.583E-2</v>
      </c>
      <c r="F34" s="128">
        <v>-2.5479999999999999E-2</v>
      </c>
      <c r="G34" s="128">
        <v>-2.163E-2</v>
      </c>
      <c r="H34" s="128">
        <v>9.7000000000000005E-4</v>
      </c>
      <c r="I34" s="128">
        <v>-3.7399999999999998E-3</v>
      </c>
      <c r="J34" s="128">
        <v>-1.8859999999999998E-2</v>
      </c>
      <c r="K34" s="128">
        <v>-1.179E-2</v>
      </c>
      <c r="L34" s="128">
        <v>-2.2300000000000002E-3</v>
      </c>
      <c r="M34" s="128">
        <v>-6.6E-4</v>
      </c>
      <c r="N34" s="128">
        <v>-8.8999999999999999E-3</v>
      </c>
      <c r="O34" s="65" t="str">
        <f t="shared" si="0"/>
        <v>J</v>
      </c>
    </row>
    <row r="35" spans="1:15">
      <c r="A35" s="124" t="s">
        <v>135</v>
      </c>
      <c r="B35" s="124" t="s">
        <v>136</v>
      </c>
      <c r="C35" s="128">
        <v>2.3349999999999999E-2</v>
      </c>
      <c r="D35" s="128">
        <v>2.333E-2</v>
      </c>
      <c r="E35" s="128">
        <v>2.9399999999999999E-2</v>
      </c>
      <c r="F35" s="128">
        <v>-2.938E-2</v>
      </c>
      <c r="G35" s="128">
        <v>-1.491E-2</v>
      </c>
      <c r="H35" s="128">
        <v>4.2700000000000004E-3</v>
      </c>
      <c r="I35" s="128">
        <v>1.25E-3</v>
      </c>
      <c r="J35" s="128">
        <v>-2.043E-2</v>
      </c>
      <c r="K35" s="128">
        <v>-8.8400000000000006E-3</v>
      </c>
      <c r="L35" s="128">
        <v>4.4000000000000002E-4</v>
      </c>
      <c r="M35" s="128">
        <v>2.2200000000000002E-3</v>
      </c>
      <c r="N35" s="128">
        <v>-1.15E-2</v>
      </c>
      <c r="O35" s="65" t="str">
        <f t="shared" si="0"/>
        <v>J</v>
      </c>
    </row>
    <row r="36" spans="1:15">
      <c r="A36" s="124" t="s">
        <v>138</v>
      </c>
      <c r="B36" s="124" t="s">
        <v>141</v>
      </c>
      <c r="C36" s="128">
        <v>-3.6830000000000002E-2</v>
      </c>
      <c r="D36" s="128">
        <v>3.2680000000000001E-2</v>
      </c>
      <c r="E36" s="128">
        <v>1.0370000000000001E-2</v>
      </c>
      <c r="F36" s="128">
        <v>-7.9880000000000007E-2</v>
      </c>
      <c r="G36" s="128">
        <v>-1.7739999999999999E-2</v>
      </c>
      <c r="H36" s="128">
        <v>8.2500000000000004E-3</v>
      </c>
      <c r="I36" s="128">
        <v>2.31E-3</v>
      </c>
      <c r="J36" s="128">
        <v>-2.8299999999999999E-2</v>
      </c>
      <c r="K36" s="128">
        <v>-1.2869999999999999E-2</v>
      </c>
      <c r="L36" s="128">
        <v>4.8999999999999998E-3</v>
      </c>
      <c r="M36" s="128">
        <v>2.3800000000000002E-3</v>
      </c>
      <c r="N36" s="128">
        <v>-2.0150000000000001E-2</v>
      </c>
      <c r="O36" s="65" t="str">
        <f t="shared" si="0"/>
        <v>A</v>
      </c>
    </row>
    <row r="37" spans="1:15">
      <c r="A37" s="124" t="s">
        <v>142</v>
      </c>
      <c r="B37" s="124" t="s">
        <v>143</v>
      </c>
      <c r="C37" s="128">
        <v>-3.909E-2</v>
      </c>
      <c r="D37" s="128">
        <v>1.4789999999999999E-2</v>
      </c>
      <c r="E37" s="128">
        <v>-4.96E-3</v>
      </c>
      <c r="F37" s="128">
        <v>-4.8919999999999998E-2</v>
      </c>
      <c r="G37" s="128">
        <v>-2.0060000000000001E-2</v>
      </c>
      <c r="H37" s="128">
        <v>8.9599999999999992E-3</v>
      </c>
      <c r="I37" s="128">
        <v>1.5200000000000001E-3</v>
      </c>
      <c r="J37" s="128">
        <v>-3.0540000000000001E-2</v>
      </c>
      <c r="K37" s="128">
        <v>-1.8370000000000001E-2</v>
      </c>
      <c r="L37" s="128">
        <v>7.45E-3</v>
      </c>
      <c r="M37" s="128">
        <v>5.6999999999999998E-4</v>
      </c>
      <c r="N37" s="128">
        <v>-2.639E-2</v>
      </c>
      <c r="O37" s="65" t="str">
        <f t="shared" si="0"/>
        <v>S</v>
      </c>
    </row>
    <row r="38" spans="1:15">
      <c r="A38" s="124" t="s">
        <v>144</v>
      </c>
      <c r="B38" s="124" t="s">
        <v>145</v>
      </c>
      <c r="C38" s="128">
        <v>-6.7400000000000003E-3</v>
      </c>
      <c r="D38" s="128">
        <v>1.1350000000000001E-2</v>
      </c>
      <c r="E38" s="128">
        <v>1.3500000000000001E-3</v>
      </c>
      <c r="F38" s="128">
        <v>-1.9439999999999999E-2</v>
      </c>
      <c r="G38" s="128">
        <v>-1.8780000000000002E-2</v>
      </c>
      <c r="H38" s="128">
        <v>9.1999999999999998E-3</v>
      </c>
      <c r="I38" s="128">
        <v>1.47E-3</v>
      </c>
      <c r="J38" s="128">
        <v>-2.945E-2</v>
      </c>
      <c r="K38" s="128">
        <v>-1.941E-2</v>
      </c>
      <c r="L38" s="128">
        <v>7.6499999999999997E-3</v>
      </c>
      <c r="M38" s="128">
        <v>8.7000000000000001E-4</v>
      </c>
      <c r="N38" s="128">
        <v>-2.793E-2</v>
      </c>
      <c r="O38" s="65" t="str">
        <f t="shared" si="0"/>
        <v>O</v>
      </c>
    </row>
    <row r="39" spans="1:15">
      <c r="A39" s="124" t="s">
        <v>146</v>
      </c>
      <c r="B39" s="124" t="s">
        <v>147</v>
      </c>
      <c r="C39" s="128">
        <v>-4.3699999999999998E-3</v>
      </c>
      <c r="D39" s="128">
        <v>-4.4000000000000002E-4</v>
      </c>
      <c r="E39" s="128">
        <v>9.2700000000000005E-3</v>
      </c>
      <c r="F39" s="128">
        <v>-1.32E-2</v>
      </c>
      <c r="G39" s="128">
        <v>-1.7479999999999999E-2</v>
      </c>
      <c r="H39" s="128">
        <v>8.3700000000000007E-3</v>
      </c>
      <c r="I39" s="128">
        <v>2.1700000000000001E-3</v>
      </c>
      <c r="J39" s="128">
        <v>-2.802E-2</v>
      </c>
      <c r="K39" s="128">
        <v>-1.9800000000000002E-2</v>
      </c>
      <c r="L39" s="128">
        <v>7.9600000000000001E-3</v>
      </c>
      <c r="M39" s="128">
        <v>6.4000000000000005E-4</v>
      </c>
      <c r="N39" s="128">
        <v>-2.8400000000000002E-2</v>
      </c>
      <c r="O39" s="65" t="str">
        <f t="shared" si="0"/>
        <v>N</v>
      </c>
    </row>
    <row r="40" spans="1:15">
      <c r="A40" s="124" t="s">
        <v>148</v>
      </c>
      <c r="B40" s="124" t="s">
        <v>149</v>
      </c>
      <c r="C40" s="128">
        <v>-1.3010000000000001E-2</v>
      </c>
      <c r="D40" s="128">
        <v>-2.3800000000000002E-3</v>
      </c>
      <c r="E40" s="128">
        <v>3.5999999999999999E-3</v>
      </c>
      <c r="F40" s="128">
        <v>-1.423E-2</v>
      </c>
      <c r="G40" s="128">
        <v>-1.711E-2</v>
      </c>
      <c r="H40" s="128">
        <v>7.43E-3</v>
      </c>
      <c r="I40" s="128">
        <v>2.2899999999999999E-3</v>
      </c>
      <c r="J40" s="128">
        <v>-2.683E-2</v>
      </c>
      <c r="K40" s="128">
        <v>-1.711E-2</v>
      </c>
      <c r="L40" s="128">
        <v>7.43E-3</v>
      </c>
      <c r="M40" s="128">
        <v>2.2899999999999999E-3</v>
      </c>
      <c r="N40" s="128">
        <v>-2.683E-2</v>
      </c>
      <c r="O40" s="65" t="str">
        <f t="shared" si="0"/>
        <v>D</v>
      </c>
    </row>
    <row r="41" spans="1:15">
      <c r="A41" s="124" t="s">
        <v>150</v>
      </c>
      <c r="B41" s="124" t="s">
        <v>151</v>
      </c>
      <c r="C41" s="128">
        <v>-3.1230000000000001E-2</v>
      </c>
      <c r="D41" s="128">
        <v>-1.1639999999999999E-2</v>
      </c>
      <c r="E41" s="128">
        <v>-1.2899999999999999E-3</v>
      </c>
      <c r="F41" s="128">
        <v>-1.83E-2</v>
      </c>
      <c r="G41" s="128">
        <v>-3.1230000000000001E-2</v>
      </c>
      <c r="H41" s="128">
        <v>-1.1639999999999999E-2</v>
      </c>
      <c r="I41" s="128">
        <v>-1.2899999999999999E-3</v>
      </c>
      <c r="J41" s="128">
        <v>-1.83E-2</v>
      </c>
      <c r="K41" s="128">
        <v>-2.2679999999999999E-2</v>
      </c>
      <c r="L41" s="128">
        <v>6.2500000000000003E-3</v>
      </c>
      <c r="M41" s="128">
        <v>4.6000000000000001E-4</v>
      </c>
      <c r="N41" s="128">
        <v>-2.9389999999999999E-2</v>
      </c>
      <c r="O41" s="65" t="str">
        <f t="shared" si="0"/>
        <v>E</v>
      </c>
    </row>
    <row r="42" spans="1:15">
      <c r="A42" s="124" t="s">
        <v>153</v>
      </c>
      <c r="B42" s="124" t="s">
        <v>154</v>
      </c>
      <c r="C42" s="128">
        <v>-1.576E-2</v>
      </c>
      <c r="D42" s="128">
        <v>-1.67E-3</v>
      </c>
      <c r="E42" s="128">
        <v>-1.4279999999999999E-2</v>
      </c>
      <c r="F42" s="128">
        <v>1.9000000000000001E-4</v>
      </c>
      <c r="G42" s="128">
        <v>-2.4060000000000002E-2</v>
      </c>
      <c r="H42" s="128">
        <v>-7.0099999999999997E-3</v>
      </c>
      <c r="I42" s="128">
        <v>-7.5799999999999999E-3</v>
      </c>
      <c r="J42" s="128">
        <v>-9.4699999999999993E-3</v>
      </c>
      <c r="K42" s="128">
        <v>-1.9609999999999999E-2</v>
      </c>
      <c r="L42" s="128">
        <v>6.0400000000000002E-3</v>
      </c>
      <c r="M42" s="128">
        <v>2.2300000000000002E-3</v>
      </c>
      <c r="N42" s="128">
        <v>-2.7879999999999999E-2</v>
      </c>
      <c r="O42" s="65" t="str">
        <f t="shared" si="0"/>
        <v>F</v>
      </c>
    </row>
    <row r="43" spans="1:15">
      <c r="A43" s="124" t="s">
        <v>155</v>
      </c>
      <c r="B43" s="124" t="s">
        <v>156</v>
      </c>
      <c r="C43" s="128">
        <v>-4.734E-2</v>
      </c>
      <c r="D43" s="128">
        <v>3.7699999999999999E-3</v>
      </c>
      <c r="E43" s="128">
        <v>1.324E-2</v>
      </c>
      <c r="F43" s="128">
        <v>-6.4350000000000004E-2</v>
      </c>
      <c r="G43" s="128">
        <v>-3.1579999999999997E-2</v>
      </c>
      <c r="H43" s="128">
        <v>-3.49E-3</v>
      </c>
      <c r="I43" s="128">
        <v>-4.2999999999999999E-4</v>
      </c>
      <c r="J43" s="128">
        <v>-2.7660000000000001E-2</v>
      </c>
      <c r="K43" s="128">
        <v>-1.8259999999999998E-2</v>
      </c>
      <c r="L43" s="128">
        <v>5.2399999999999999E-3</v>
      </c>
      <c r="M43" s="128">
        <v>6.0000000000000001E-3</v>
      </c>
      <c r="N43" s="128">
        <v>-2.9499999999999998E-2</v>
      </c>
      <c r="O43" s="65" t="str">
        <f t="shared" si="0"/>
        <v>M</v>
      </c>
    </row>
    <row r="44" spans="1:15">
      <c r="A44" s="124" t="s">
        <v>157</v>
      </c>
      <c r="B44" s="124" t="s">
        <v>158</v>
      </c>
      <c r="C44" s="128">
        <v>-0.17482</v>
      </c>
      <c r="D44" s="128">
        <v>-1.0000000000000001E-5</v>
      </c>
      <c r="E44" s="128">
        <v>-4.6499999999999996E-3</v>
      </c>
      <c r="F44" s="128">
        <v>-0.17016000000000001</v>
      </c>
      <c r="G44" s="128">
        <v>-6.4979999999999996E-2</v>
      </c>
      <c r="H44" s="128">
        <v>-2.0899999999999998E-3</v>
      </c>
      <c r="I44" s="128">
        <v>-7.9000000000000001E-4</v>
      </c>
      <c r="J44" s="128">
        <v>-6.2100000000000002E-2</v>
      </c>
      <c r="K44" s="128">
        <v>-3.022E-2</v>
      </c>
      <c r="L44" s="128">
        <v>6.0499999999999998E-3</v>
      </c>
      <c r="M44" s="128">
        <v>5.9699999999999996E-3</v>
      </c>
      <c r="N44" s="128">
        <v>-4.224E-2</v>
      </c>
      <c r="O44" s="65" t="str">
        <f t="shared" si="0"/>
        <v>A</v>
      </c>
    </row>
    <row r="45" spans="1:15">
      <c r="A45" s="124" t="s">
        <v>159</v>
      </c>
      <c r="B45" s="124" t="s">
        <v>160</v>
      </c>
      <c r="C45" s="128">
        <v>-0.13075999999999999</v>
      </c>
      <c r="D45" s="128">
        <v>-1.0869999999999999E-2</v>
      </c>
      <c r="E45" s="128">
        <v>1.472E-2</v>
      </c>
      <c r="F45" s="128">
        <v>-0.13461000000000001</v>
      </c>
      <c r="G45" s="128">
        <v>-7.7609999999999998E-2</v>
      </c>
      <c r="H45" s="128">
        <v>-3.7699999999999999E-3</v>
      </c>
      <c r="I45" s="128">
        <v>2.4599999999999999E-3</v>
      </c>
      <c r="J45" s="128">
        <v>-7.6300000000000007E-2</v>
      </c>
      <c r="K45" s="128">
        <v>-3.986E-2</v>
      </c>
      <c r="L45" s="128">
        <v>4.5799999999999999E-3</v>
      </c>
      <c r="M45" s="128">
        <v>6.6899999999999998E-3</v>
      </c>
      <c r="N45" s="128">
        <v>-5.1130000000000002E-2</v>
      </c>
      <c r="O45" s="65" t="str">
        <f t="shared" si="0"/>
        <v>M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164</v>
      </c>
      <c r="B52" s="54">
        <v>23.2</v>
      </c>
      <c r="C52" s="54">
        <v>16.965</v>
      </c>
      <c r="D52" s="54">
        <v>10.73</v>
      </c>
      <c r="E52" s="54">
        <v>16.795999999999999</v>
      </c>
      <c r="F52" s="55">
        <v>1</v>
      </c>
      <c r="G52" s="54">
        <v>19.536999999999999</v>
      </c>
      <c r="H52" s="54">
        <v>9.4117368420999998</v>
      </c>
      <c r="I52" s="127"/>
    </row>
    <row r="53" spans="1:9">
      <c r="A53" s="53" t="s">
        <v>165</v>
      </c>
      <c r="B53" s="54">
        <v>25.568999999999999</v>
      </c>
      <c r="C53" s="54">
        <v>19.3</v>
      </c>
      <c r="D53" s="54">
        <v>13.03</v>
      </c>
      <c r="E53" s="54">
        <v>16.670000000000002</v>
      </c>
      <c r="F53" s="55">
        <v>2</v>
      </c>
      <c r="G53" s="54">
        <v>20.290105263200001</v>
      </c>
      <c r="H53" s="54">
        <v>9.7985789473999994</v>
      </c>
      <c r="I53" s="127"/>
    </row>
    <row r="54" spans="1:9">
      <c r="A54" s="53" t="s">
        <v>166</v>
      </c>
      <c r="B54" s="54">
        <v>27.396000000000001</v>
      </c>
      <c r="C54" s="54">
        <v>20.491</v>
      </c>
      <c r="D54" s="54">
        <v>13.586</v>
      </c>
      <c r="E54" s="54">
        <v>14.516999999999999</v>
      </c>
      <c r="F54" s="55">
        <v>3</v>
      </c>
      <c r="G54" s="54">
        <v>20.5226842105</v>
      </c>
      <c r="H54" s="54">
        <v>10.3164736842</v>
      </c>
      <c r="I54" s="127"/>
    </row>
    <row r="55" spans="1:9">
      <c r="A55" s="53" t="s">
        <v>167</v>
      </c>
      <c r="B55" s="54">
        <v>27.675999999999998</v>
      </c>
      <c r="C55" s="54">
        <v>21.347999999999999</v>
      </c>
      <c r="D55" s="54">
        <v>15.021000000000001</v>
      </c>
      <c r="E55" s="54">
        <v>14.715</v>
      </c>
      <c r="F55" s="55">
        <v>4</v>
      </c>
      <c r="G55" s="54">
        <v>20.692578947400001</v>
      </c>
      <c r="H55" s="54">
        <v>10.598210526300001</v>
      </c>
      <c r="I55" s="127"/>
    </row>
    <row r="56" spans="1:9">
      <c r="A56" s="53" t="s">
        <v>168</v>
      </c>
      <c r="B56" s="54">
        <v>24.501000000000001</v>
      </c>
      <c r="C56" s="54">
        <v>19.379000000000001</v>
      </c>
      <c r="D56" s="54">
        <v>14.257</v>
      </c>
      <c r="E56" s="54">
        <v>15.103999999999999</v>
      </c>
      <c r="F56" s="55">
        <v>5</v>
      </c>
      <c r="G56" s="54">
        <v>20.257421052600002</v>
      </c>
      <c r="H56" s="54">
        <v>10.8549473684</v>
      </c>
      <c r="I56" s="127"/>
    </row>
    <row r="57" spans="1:9">
      <c r="A57" s="53" t="s">
        <v>169</v>
      </c>
      <c r="B57" s="54">
        <v>25.423999999999999</v>
      </c>
      <c r="C57" s="54">
        <v>19.298999999999999</v>
      </c>
      <c r="D57" s="54">
        <v>13.173</v>
      </c>
      <c r="E57" s="54">
        <v>14.994999999999999</v>
      </c>
      <c r="F57" s="55">
        <v>6</v>
      </c>
      <c r="G57" s="54">
        <v>20.7364736842</v>
      </c>
      <c r="H57" s="54">
        <v>10.3066842105</v>
      </c>
      <c r="I57" s="127"/>
    </row>
    <row r="58" spans="1:9">
      <c r="A58" s="53" t="s">
        <v>170</v>
      </c>
      <c r="B58" s="54">
        <v>25.445</v>
      </c>
      <c r="C58" s="54">
        <v>20.056999999999999</v>
      </c>
      <c r="D58" s="54">
        <v>14.67</v>
      </c>
      <c r="E58" s="54">
        <v>17.055</v>
      </c>
      <c r="F58" s="55">
        <v>7</v>
      </c>
      <c r="G58" s="54">
        <v>21.1616315789</v>
      </c>
      <c r="H58" s="54">
        <v>10.994894736799999</v>
      </c>
      <c r="I58" s="127"/>
    </row>
    <row r="59" spans="1:9">
      <c r="A59" s="53" t="s">
        <v>171</v>
      </c>
      <c r="B59" s="54">
        <v>25.151</v>
      </c>
      <c r="C59" s="54">
        <v>20.056000000000001</v>
      </c>
      <c r="D59" s="54">
        <v>14.961</v>
      </c>
      <c r="E59" s="54">
        <v>18.625</v>
      </c>
      <c r="F59" s="55">
        <v>8</v>
      </c>
      <c r="G59" s="54">
        <v>21.002315789499999</v>
      </c>
      <c r="H59" s="54">
        <v>11.846052631599999</v>
      </c>
      <c r="I59" s="127"/>
    </row>
    <row r="60" spans="1:9">
      <c r="A60" s="53" t="s">
        <v>172</v>
      </c>
      <c r="B60" s="54">
        <v>22.135000000000002</v>
      </c>
      <c r="C60" s="54">
        <v>18.241</v>
      </c>
      <c r="D60" s="54">
        <v>14.347</v>
      </c>
      <c r="E60" s="54">
        <v>18.555</v>
      </c>
      <c r="F60" s="55">
        <v>9</v>
      </c>
      <c r="G60" s="54">
        <v>21.718684210500001</v>
      </c>
      <c r="H60" s="54">
        <v>12.082631578899999</v>
      </c>
      <c r="I60" s="127"/>
    </row>
    <row r="61" spans="1:9">
      <c r="A61" s="53" t="s">
        <v>173</v>
      </c>
      <c r="B61" s="54">
        <v>20.206</v>
      </c>
      <c r="C61" s="54">
        <v>16.529</v>
      </c>
      <c r="D61" s="54">
        <v>12.852</v>
      </c>
      <c r="E61" s="54">
        <v>19.681999999999999</v>
      </c>
      <c r="F61" s="55">
        <v>10</v>
      </c>
      <c r="G61" s="54">
        <v>21.858842105299999</v>
      </c>
      <c r="H61" s="54">
        <v>12.4865789474</v>
      </c>
      <c r="I61" s="127"/>
    </row>
    <row r="62" spans="1:9">
      <c r="A62" s="53" t="s">
        <v>174</v>
      </c>
      <c r="B62" s="54">
        <v>22.414000000000001</v>
      </c>
      <c r="C62" s="54">
        <v>17.440000000000001</v>
      </c>
      <c r="D62" s="54">
        <v>12.465999999999999</v>
      </c>
      <c r="E62" s="54">
        <v>18.687000000000001</v>
      </c>
      <c r="F62" s="55">
        <v>11</v>
      </c>
      <c r="G62" s="54">
        <v>21.990894736800001</v>
      </c>
      <c r="H62" s="54">
        <v>12.200421052599999</v>
      </c>
      <c r="I62" s="127"/>
    </row>
    <row r="63" spans="1:9">
      <c r="A63" s="53" t="s">
        <v>175</v>
      </c>
      <c r="B63" s="54">
        <v>19.518999999999998</v>
      </c>
      <c r="C63" s="54">
        <v>15.79</v>
      </c>
      <c r="D63" s="54">
        <v>12.061</v>
      </c>
      <c r="E63" s="54">
        <v>18.02</v>
      </c>
      <c r="F63" s="55">
        <v>12</v>
      </c>
      <c r="G63" s="54">
        <v>22.298894736800001</v>
      </c>
      <c r="H63" s="54">
        <v>11.7011578947</v>
      </c>
      <c r="I63" s="127"/>
    </row>
    <row r="64" spans="1:9">
      <c r="A64" s="53" t="s">
        <v>176</v>
      </c>
      <c r="B64" s="54">
        <v>20.776</v>
      </c>
      <c r="C64" s="54">
        <v>16.16</v>
      </c>
      <c r="D64" s="54">
        <v>11.542999999999999</v>
      </c>
      <c r="E64" s="54">
        <v>18.388999999999999</v>
      </c>
      <c r="F64" s="55">
        <v>13</v>
      </c>
      <c r="G64" s="54">
        <v>22.1709473684</v>
      </c>
      <c r="H64" s="54">
        <v>11.920157894700001</v>
      </c>
      <c r="I64" s="127"/>
    </row>
    <row r="65" spans="1:9">
      <c r="A65" s="53" t="s">
        <v>177</v>
      </c>
      <c r="B65" s="54">
        <v>17.196000000000002</v>
      </c>
      <c r="C65" s="54">
        <v>14.432</v>
      </c>
      <c r="D65" s="54">
        <v>11.667999999999999</v>
      </c>
      <c r="E65" s="54">
        <v>18.379000000000001</v>
      </c>
      <c r="F65" s="55">
        <v>14</v>
      </c>
      <c r="G65" s="54">
        <v>22.155999999999999</v>
      </c>
      <c r="H65" s="54">
        <v>11.802894736800001</v>
      </c>
      <c r="I65" s="127"/>
    </row>
    <row r="66" spans="1:9">
      <c r="A66" s="53" t="s">
        <v>178</v>
      </c>
      <c r="B66" s="54">
        <v>18.859000000000002</v>
      </c>
      <c r="C66" s="54">
        <v>15.135</v>
      </c>
      <c r="D66" s="54">
        <v>11.411</v>
      </c>
      <c r="E66" s="54">
        <v>19.231999999999999</v>
      </c>
      <c r="F66" s="55">
        <v>15</v>
      </c>
      <c r="G66" s="54">
        <v>22.5629473684</v>
      </c>
      <c r="H66" s="54">
        <v>11.5982631579</v>
      </c>
      <c r="I66" s="127"/>
    </row>
    <row r="67" spans="1:9">
      <c r="A67" s="53" t="s">
        <v>179</v>
      </c>
      <c r="B67" s="54">
        <v>20.757000000000001</v>
      </c>
      <c r="C67" s="54">
        <v>16.417999999999999</v>
      </c>
      <c r="D67" s="54">
        <v>12.079000000000001</v>
      </c>
      <c r="E67" s="54">
        <v>18.597000000000001</v>
      </c>
      <c r="F67" s="55">
        <v>16</v>
      </c>
      <c r="G67" s="54">
        <v>23.151842105299998</v>
      </c>
      <c r="H67" s="54">
        <v>11.827</v>
      </c>
      <c r="I67" s="127"/>
    </row>
    <row r="68" spans="1:9">
      <c r="A68" s="53" t="s">
        <v>180</v>
      </c>
      <c r="B68" s="54">
        <v>22.646999999999998</v>
      </c>
      <c r="C68" s="54">
        <v>17.09</v>
      </c>
      <c r="D68" s="54">
        <v>11.532999999999999</v>
      </c>
      <c r="E68" s="54">
        <v>14.789</v>
      </c>
      <c r="F68" s="55">
        <v>17</v>
      </c>
      <c r="G68" s="54">
        <v>22.668052631599998</v>
      </c>
      <c r="H68" s="54">
        <v>12.233315789500001</v>
      </c>
      <c r="I68" s="127"/>
    </row>
    <row r="69" spans="1:9">
      <c r="A69" s="53" t="s">
        <v>181</v>
      </c>
      <c r="B69" s="54">
        <v>25.052</v>
      </c>
      <c r="C69" s="54">
        <v>18.407</v>
      </c>
      <c r="D69" s="54">
        <v>11.762</v>
      </c>
      <c r="E69" s="54">
        <v>14.151999999999999</v>
      </c>
      <c r="F69" s="55">
        <v>18</v>
      </c>
      <c r="G69" s="54">
        <v>22.6582105263</v>
      </c>
      <c r="H69" s="54">
        <v>12.2513684211</v>
      </c>
      <c r="I69" s="127"/>
    </row>
    <row r="70" spans="1:9">
      <c r="A70" s="53" t="s">
        <v>182</v>
      </c>
      <c r="B70" s="54">
        <v>27.434999999999999</v>
      </c>
      <c r="C70" s="54">
        <v>20.302</v>
      </c>
      <c r="D70" s="54">
        <v>13.167999999999999</v>
      </c>
      <c r="E70" s="54">
        <v>15.122</v>
      </c>
      <c r="F70" s="55">
        <v>19</v>
      </c>
      <c r="G70" s="54">
        <v>22.493947368400001</v>
      </c>
      <c r="H70" s="54">
        <v>12.022842105300001</v>
      </c>
      <c r="I70" s="127"/>
    </row>
    <row r="71" spans="1:9">
      <c r="A71" s="53" t="s">
        <v>183</v>
      </c>
      <c r="B71" s="54">
        <v>27.872</v>
      </c>
      <c r="C71" s="54">
        <v>21.152000000000001</v>
      </c>
      <c r="D71" s="54">
        <v>14.432</v>
      </c>
      <c r="E71" s="54">
        <v>16.033000000000001</v>
      </c>
      <c r="F71" s="55">
        <v>20</v>
      </c>
      <c r="G71" s="54">
        <v>22.658473684200001</v>
      </c>
      <c r="H71" s="54">
        <v>11.9845263158</v>
      </c>
      <c r="I71" s="127"/>
    </row>
    <row r="72" spans="1:9">
      <c r="A72" s="53" t="s">
        <v>184</v>
      </c>
      <c r="B72" s="54">
        <v>28.893000000000001</v>
      </c>
      <c r="C72" s="54">
        <v>21.949000000000002</v>
      </c>
      <c r="D72" s="54">
        <v>15.006</v>
      </c>
      <c r="E72" s="54">
        <v>16.821000000000002</v>
      </c>
      <c r="F72" s="55">
        <v>21</v>
      </c>
      <c r="G72" s="54">
        <v>22.7981052632</v>
      </c>
      <c r="H72" s="54">
        <v>12.463842105299999</v>
      </c>
      <c r="I72" s="127"/>
    </row>
    <row r="73" spans="1:9">
      <c r="A73" s="53" t="s">
        <v>185</v>
      </c>
      <c r="B73" s="54">
        <v>28.657</v>
      </c>
      <c r="C73" s="54">
        <v>22.323</v>
      </c>
      <c r="D73" s="54">
        <v>15.989000000000001</v>
      </c>
      <c r="E73" s="54">
        <v>18.222000000000001</v>
      </c>
      <c r="F73" s="55">
        <v>22</v>
      </c>
      <c r="G73" s="54">
        <v>23.035157894699999</v>
      </c>
      <c r="H73" s="54">
        <v>12.718894736799999</v>
      </c>
      <c r="I73" s="127"/>
    </row>
    <row r="74" spans="1:9">
      <c r="A74" s="53" t="s">
        <v>186</v>
      </c>
      <c r="B74" s="54">
        <v>27.219000000000001</v>
      </c>
      <c r="C74" s="54">
        <v>21.524999999999999</v>
      </c>
      <c r="D74" s="54">
        <v>15.831</v>
      </c>
      <c r="E74" s="54">
        <v>19.236999999999998</v>
      </c>
      <c r="F74" s="55">
        <v>23</v>
      </c>
      <c r="G74" s="54">
        <v>23.064842105299999</v>
      </c>
      <c r="H74" s="54">
        <v>12.502842105299999</v>
      </c>
      <c r="I74" s="127"/>
    </row>
    <row r="75" spans="1:9">
      <c r="A75" s="53" t="s">
        <v>187</v>
      </c>
      <c r="B75" s="54">
        <v>26.352</v>
      </c>
      <c r="C75" s="54">
        <v>20.87</v>
      </c>
      <c r="D75" s="54">
        <v>15.388999999999999</v>
      </c>
      <c r="E75" s="54">
        <v>17.324000000000002</v>
      </c>
      <c r="F75" s="55">
        <v>24</v>
      </c>
      <c r="G75" s="54">
        <v>23.476421052599999</v>
      </c>
      <c r="H75" s="54">
        <v>12.9642631579</v>
      </c>
      <c r="I75" s="127"/>
    </row>
    <row r="76" spans="1:9">
      <c r="A76" s="53" t="s">
        <v>188</v>
      </c>
      <c r="B76" s="54">
        <v>26.707000000000001</v>
      </c>
      <c r="C76" s="54">
        <v>21.074999999999999</v>
      </c>
      <c r="D76" s="54">
        <v>15.443</v>
      </c>
      <c r="E76" s="54">
        <v>18.123999999999999</v>
      </c>
      <c r="F76" s="55">
        <v>25</v>
      </c>
      <c r="G76" s="54">
        <v>23.127210526300001</v>
      </c>
      <c r="H76" s="54">
        <v>13.125052631599999</v>
      </c>
      <c r="I76" s="127"/>
    </row>
    <row r="77" spans="1:9">
      <c r="A77" s="53" t="s">
        <v>189</v>
      </c>
      <c r="B77" s="54">
        <v>26.55</v>
      </c>
      <c r="C77" s="54">
        <v>21.013999999999999</v>
      </c>
      <c r="D77" s="54">
        <v>15.478</v>
      </c>
      <c r="E77" s="54">
        <v>19.420000000000002</v>
      </c>
      <c r="F77" s="55">
        <v>26</v>
      </c>
      <c r="G77" s="54">
        <v>23.544736842100001</v>
      </c>
      <c r="H77" s="54">
        <v>13.062684210500001</v>
      </c>
      <c r="I77" s="127"/>
    </row>
    <row r="78" spans="1:9">
      <c r="A78" s="53" t="s">
        <v>190</v>
      </c>
      <c r="B78" s="54">
        <v>27.689</v>
      </c>
      <c r="C78" s="54">
        <v>21.847999999999999</v>
      </c>
      <c r="D78" s="54">
        <v>16.007000000000001</v>
      </c>
      <c r="E78" s="54">
        <v>20.477</v>
      </c>
      <c r="F78" s="55">
        <v>27</v>
      </c>
      <c r="G78" s="54">
        <v>24.070578947400001</v>
      </c>
      <c r="H78" s="54">
        <v>13.174789473700001</v>
      </c>
      <c r="I78" s="127"/>
    </row>
    <row r="79" spans="1:9">
      <c r="A79" s="53" t="s">
        <v>191</v>
      </c>
      <c r="B79" s="54">
        <v>28.253</v>
      </c>
      <c r="C79" s="54">
        <v>22.302</v>
      </c>
      <c r="D79" s="54">
        <v>16.352</v>
      </c>
      <c r="E79" s="54">
        <v>18.689</v>
      </c>
      <c r="F79" s="55">
        <v>28</v>
      </c>
      <c r="G79" s="54">
        <v>24.190263157899999</v>
      </c>
      <c r="H79" s="54">
        <v>13.5880526316</v>
      </c>
      <c r="I79" s="127"/>
    </row>
    <row r="80" spans="1:9">
      <c r="A80" s="53" t="s">
        <v>192</v>
      </c>
      <c r="B80" s="54">
        <v>28.706</v>
      </c>
      <c r="C80" s="54">
        <v>22.228999999999999</v>
      </c>
      <c r="D80" s="54">
        <v>15.752000000000001</v>
      </c>
      <c r="E80" s="54">
        <v>17.934999999999999</v>
      </c>
      <c r="F80" s="55">
        <v>29</v>
      </c>
      <c r="G80" s="54">
        <v>24.5049473684</v>
      </c>
      <c r="H80" s="54">
        <v>13.7633157895</v>
      </c>
      <c r="I80" s="127"/>
    </row>
    <row r="81" spans="1:9">
      <c r="A81" s="53" t="s">
        <v>193</v>
      </c>
      <c r="B81" s="54">
        <v>28.077000000000002</v>
      </c>
      <c r="C81" s="54">
        <v>21.831</v>
      </c>
      <c r="D81" s="54">
        <v>15.585000000000001</v>
      </c>
      <c r="E81" s="54">
        <v>19.725000000000001</v>
      </c>
      <c r="F81" s="55">
        <v>30</v>
      </c>
      <c r="G81" s="54">
        <v>24.75</v>
      </c>
      <c r="H81" s="54">
        <v>14.1105263158</v>
      </c>
      <c r="I81" s="127"/>
    </row>
    <row r="82" spans="1:9">
      <c r="A82" s="53" t="s">
        <v>160</v>
      </c>
      <c r="B82" s="54">
        <v>26.806999999999999</v>
      </c>
      <c r="C82" s="54">
        <v>21.384</v>
      </c>
      <c r="D82" s="54">
        <v>15.961</v>
      </c>
      <c r="E82" s="54">
        <v>21.571999999999999</v>
      </c>
      <c r="F82" s="55">
        <v>31</v>
      </c>
      <c r="G82" s="54">
        <v>24.919684210500002</v>
      </c>
      <c r="H82" s="54">
        <v>14.4265263158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M</v>
      </c>
      <c r="D87" s="80" t="str">
        <f t="shared" ref="D87:D109" si="1">TEXT(EDATE(D88,-1),"mmmm aaaa")</f>
        <v>mayo 2018</v>
      </c>
      <c r="E87" s="81">
        <f>VLOOKUP(D87,A$87:B$122,2,FALSE)</f>
        <v>20083.650125371001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J</v>
      </c>
      <c r="D88" s="82" t="str">
        <f t="shared" si="1"/>
        <v>junio 2018</v>
      </c>
      <c r="E88" s="83">
        <f t="shared" ref="E88:E111" si="3">VLOOKUP(D88,A$87:B$122,2,FALSE)</f>
        <v>20336.407753128002</v>
      </c>
    </row>
    <row r="89" spans="1:9">
      <c r="A89" s="53" t="s">
        <v>76</v>
      </c>
      <c r="B89" s="63">
        <v>22075.624411000001</v>
      </c>
      <c r="C89" s="78" t="str">
        <f t="shared" si="2"/>
        <v>J</v>
      </c>
      <c r="D89" s="82" t="str">
        <f t="shared" si="1"/>
        <v>julio 2018</v>
      </c>
      <c r="E89" s="83">
        <f t="shared" si="3"/>
        <v>22180.933956064</v>
      </c>
    </row>
    <row r="90" spans="1:9">
      <c r="A90" s="53" t="s">
        <v>75</v>
      </c>
      <c r="B90" s="63">
        <v>19925.867210815999</v>
      </c>
      <c r="C90" s="78" t="str">
        <f t="shared" si="2"/>
        <v>A</v>
      </c>
      <c r="D90" s="82" t="str">
        <f t="shared" si="1"/>
        <v>agosto 2018</v>
      </c>
      <c r="E90" s="83">
        <f t="shared" si="3"/>
        <v>21984.329555839999</v>
      </c>
    </row>
    <row r="91" spans="1:9">
      <c r="A91" s="53" t="s">
        <v>77</v>
      </c>
      <c r="B91" s="63">
        <v>20083.650125371001</v>
      </c>
      <c r="C91" s="78" t="str">
        <f t="shared" si="2"/>
        <v>S</v>
      </c>
      <c r="D91" s="82" t="str">
        <f t="shared" si="1"/>
        <v>septiembre 2018</v>
      </c>
      <c r="E91" s="83">
        <f t="shared" si="3"/>
        <v>20742.566139269999</v>
      </c>
    </row>
    <row r="92" spans="1:9">
      <c r="A92" s="53" t="s">
        <v>84</v>
      </c>
      <c r="B92" s="63">
        <v>20336.407753128002</v>
      </c>
      <c r="C92" s="78" t="str">
        <f t="shared" si="2"/>
        <v>O</v>
      </c>
      <c r="D92" s="82" t="str">
        <f t="shared" si="1"/>
        <v>octubre 2018</v>
      </c>
      <c r="E92" s="83">
        <f t="shared" si="3"/>
        <v>20289.253281038</v>
      </c>
    </row>
    <row r="93" spans="1:9">
      <c r="A93" s="53" t="s">
        <v>85</v>
      </c>
      <c r="B93" s="63">
        <v>22180.933956064</v>
      </c>
      <c r="C93" s="78" t="str">
        <f t="shared" si="2"/>
        <v>N</v>
      </c>
      <c r="D93" s="82" t="str">
        <f t="shared" si="1"/>
        <v>noviembre 2018</v>
      </c>
      <c r="E93" s="83">
        <f t="shared" si="3"/>
        <v>20902.808771653999</v>
      </c>
    </row>
    <row r="94" spans="1:9">
      <c r="A94" s="53" t="s">
        <v>79</v>
      </c>
      <c r="B94" s="63">
        <v>21984.329555839999</v>
      </c>
      <c r="C94" s="78" t="str">
        <f t="shared" si="2"/>
        <v>D</v>
      </c>
      <c r="D94" s="82" t="str">
        <f t="shared" si="1"/>
        <v>diciembre 2018</v>
      </c>
      <c r="E94" s="83">
        <f t="shared" si="3"/>
        <v>21174.476467412002</v>
      </c>
    </row>
    <row r="95" spans="1:9">
      <c r="A95" s="53" t="s">
        <v>86</v>
      </c>
      <c r="B95" s="63">
        <v>20742.566139269999</v>
      </c>
      <c r="C95" s="78" t="str">
        <f t="shared" si="2"/>
        <v>E</v>
      </c>
      <c r="D95" s="82" t="str">
        <f t="shared" si="1"/>
        <v>enero 2019</v>
      </c>
      <c r="E95" s="83">
        <f t="shared" si="3"/>
        <v>23296.649045549999</v>
      </c>
    </row>
    <row r="96" spans="1:9">
      <c r="A96" s="53" t="s">
        <v>109</v>
      </c>
      <c r="B96" s="63">
        <v>20289.253281038</v>
      </c>
      <c r="C96" s="78" t="str">
        <f t="shared" si="2"/>
        <v>F</v>
      </c>
      <c r="D96" s="82" t="str">
        <f t="shared" si="1"/>
        <v>febrero 2019</v>
      </c>
      <c r="E96" s="83">
        <f t="shared" si="3"/>
        <v>20154.629677354002</v>
      </c>
    </row>
    <row r="97" spans="1:5">
      <c r="A97" s="53" t="s">
        <v>110</v>
      </c>
      <c r="B97" s="63">
        <v>20902.808771653999</v>
      </c>
      <c r="C97" s="78" t="str">
        <f t="shared" si="2"/>
        <v>M</v>
      </c>
      <c r="D97" s="82" t="str">
        <f t="shared" si="1"/>
        <v>marzo 2019</v>
      </c>
      <c r="E97" s="83">
        <f t="shared" si="3"/>
        <v>20726.895805251999</v>
      </c>
    </row>
    <row r="98" spans="1:5">
      <c r="A98" s="53" t="s">
        <v>111</v>
      </c>
      <c r="B98" s="63">
        <v>21174.476467412002</v>
      </c>
      <c r="C98" s="78" t="str">
        <f t="shared" si="2"/>
        <v>A</v>
      </c>
      <c r="D98" s="82" t="str">
        <f t="shared" si="1"/>
        <v>abril 2019</v>
      </c>
      <c r="E98" s="83">
        <f t="shared" si="3"/>
        <v>19514.052023056</v>
      </c>
    </row>
    <row r="99" spans="1:5">
      <c r="A99" s="53" t="s">
        <v>112</v>
      </c>
      <c r="B99" s="63">
        <v>23296.649045549999</v>
      </c>
      <c r="C99" s="78" t="str">
        <f t="shared" si="2"/>
        <v>M</v>
      </c>
      <c r="D99" s="82" t="str">
        <f t="shared" si="1"/>
        <v>mayo 2019</v>
      </c>
      <c r="E99" s="83">
        <f t="shared" si="3"/>
        <v>19899.136009188001</v>
      </c>
    </row>
    <row r="100" spans="1:5">
      <c r="A100" s="53" t="s">
        <v>113</v>
      </c>
      <c r="B100" s="63">
        <v>20154.629677354002</v>
      </c>
      <c r="C100" s="78" t="str">
        <f t="shared" si="2"/>
        <v>J</v>
      </c>
      <c r="D100" s="82" t="str">
        <f t="shared" si="1"/>
        <v>junio 2019</v>
      </c>
      <c r="E100" s="83">
        <f t="shared" si="3"/>
        <v>19968.665394706</v>
      </c>
    </row>
    <row r="101" spans="1:5">
      <c r="A101" s="53" t="s">
        <v>115</v>
      </c>
      <c r="B101" s="63">
        <v>20726.895805251999</v>
      </c>
      <c r="C101" s="78" t="str">
        <f t="shared" si="2"/>
        <v>J</v>
      </c>
      <c r="D101" s="82" t="str">
        <f t="shared" si="1"/>
        <v>julio 2019</v>
      </c>
      <c r="E101" s="83">
        <f t="shared" si="3"/>
        <v>22698.820081207999</v>
      </c>
    </row>
    <row r="102" spans="1:5">
      <c r="A102" s="53" t="s">
        <v>116</v>
      </c>
      <c r="B102" s="63">
        <v>19514.052023056</v>
      </c>
      <c r="C102" s="78" t="str">
        <f t="shared" si="2"/>
        <v>A</v>
      </c>
      <c r="D102" s="82" t="str">
        <f t="shared" si="1"/>
        <v>agosto 2019</v>
      </c>
      <c r="E102" s="83">
        <f t="shared" si="3"/>
        <v>21174.742845984001</v>
      </c>
    </row>
    <row r="103" spans="1:5">
      <c r="A103" s="53" t="s">
        <v>117</v>
      </c>
      <c r="B103" s="63">
        <v>19899.136009188001</v>
      </c>
      <c r="C103" s="78" t="str">
        <f t="shared" si="2"/>
        <v>S</v>
      </c>
      <c r="D103" s="82" t="str">
        <f t="shared" si="1"/>
        <v>septiembre 2019</v>
      </c>
      <c r="E103" s="83">
        <f t="shared" si="3"/>
        <v>19931.712896519999</v>
      </c>
    </row>
    <row r="104" spans="1:5">
      <c r="A104" s="53" t="s">
        <v>118</v>
      </c>
      <c r="B104" s="63">
        <v>19968.665394706</v>
      </c>
      <c r="C104" s="78" t="str">
        <f t="shared" si="2"/>
        <v>O</v>
      </c>
      <c r="D104" s="82" t="str">
        <f t="shared" si="1"/>
        <v>octubre 2019</v>
      </c>
      <c r="E104" s="83">
        <f t="shared" si="3"/>
        <v>20152.46441027</v>
      </c>
    </row>
    <row r="105" spans="1:5">
      <c r="A105" s="53" t="s">
        <v>135</v>
      </c>
      <c r="B105" s="63">
        <v>22698.820081207999</v>
      </c>
      <c r="C105" s="78" t="str">
        <f t="shared" si="2"/>
        <v>N</v>
      </c>
      <c r="D105" s="82" t="str">
        <f t="shared" si="1"/>
        <v>noviembre 2019</v>
      </c>
      <c r="E105" s="83">
        <f t="shared" si="3"/>
        <v>20811.521087469999</v>
      </c>
    </row>
    <row r="106" spans="1:5">
      <c r="A106" s="53" t="s">
        <v>138</v>
      </c>
      <c r="B106" s="63">
        <v>21174.742845984001</v>
      </c>
      <c r="C106" s="78" t="str">
        <f t="shared" si="2"/>
        <v>D</v>
      </c>
      <c r="D106" s="82" t="str">
        <f t="shared" si="1"/>
        <v>diciembre 2019</v>
      </c>
      <c r="E106" s="83">
        <f t="shared" si="3"/>
        <v>20899.098706050001</v>
      </c>
    </row>
    <row r="107" spans="1:5">
      <c r="A107" s="53" t="s">
        <v>142</v>
      </c>
      <c r="B107" s="63">
        <v>19931.712896519999</v>
      </c>
      <c r="C107" s="78" t="str">
        <f t="shared" si="2"/>
        <v>E</v>
      </c>
      <c r="D107" s="82" t="str">
        <f t="shared" si="1"/>
        <v>enero 2020</v>
      </c>
      <c r="E107" s="83">
        <f t="shared" si="3"/>
        <v>22569.105971982</v>
      </c>
    </row>
    <row r="108" spans="1:5">
      <c r="A108" s="53" t="s">
        <v>144</v>
      </c>
      <c r="B108" s="63">
        <v>20152.46441027</v>
      </c>
      <c r="C108" s="78" t="str">
        <f t="shared" si="2"/>
        <v>F</v>
      </c>
      <c r="D108" s="82" t="str">
        <f t="shared" si="1"/>
        <v>febrero 2020</v>
      </c>
      <c r="E108" s="83">
        <f t="shared" si="3"/>
        <v>19836.903398851999</v>
      </c>
    </row>
    <row r="109" spans="1:5">
      <c r="A109" s="53" t="s">
        <v>146</v>
      </c>
      <c r="B109" s="63">
        <v>20811.521087469999</v>
      </c>
      <c r="C109" s="78" t="str">
        <f t="shared" si="2"/>
        <v>M</v>
      </c>
      <c r="D109" s="82" t="str">
        <f t="shared" si="1"/>
        <v>marzo 2020</v>
      </c>
      <c r="E109" s="83">
        <f t="shared" si="3"/>
        <v>19745.584442333999</v>
      </c>
    </row>
    <row r="110" spans="1:5">
      <c r="A110" s="53" t="s">
        <v>148</v>
      </c>
      <c r="B110" s="63">
        <v>20899.098706050001</v>
      </c>
      <c r="C110" s="78" t="str">
        <f t="shared" si="2"/>
        <v>A</v>
      </c>
      <c r="D110" s="82" t="str">
        <f>TEXT(EDATE(D111,-1),"mmmm aaaa")</f>
        <v>abril 2020</v>
      </c>
      <c r="E110" s="83">
        <f t="shared" si="3"/>
        <v>16102.534321576</v>
      </c>
    </row>
    <row r="111" spans="1:5" ht="15" thickBot="1">
      <c r="A111" s="53" t="s">
        <v>150</v>
      </c>
      <c r="B111" s="63">
        <v>22569.105971982</v>
      </c>
      <c r="C111" s="79" t="str">
        <f t="shared" si="2"/>
        <v>M</v>
      </c>
      <c r="D111" s="84" t="str">
        <f>A2</f>
        <v>Mayo 2020</v>
      </c>
      <c r="E111" s="85">
        <f t="shared" si="3"/>
        <v>17297.153615812</v>
      </c>
    </row>
    <row r="112" spans="1:5">
      <c r="A112" s="53" t="s">
        <v>153</v>
      </c>
      <c r="B112" s="63">
        <v>19836.903398851999</v>
      </c>
    </row>
    <row r="113" spans="1:4">
      <c r="A113" s="53" t="s">
        <v>155</v>
      </c>
      <c r="B113" s="63">
        <v>19745.584442333999</v>
      </c>
    </row>
    <row r="114" spans="1:4">
      <c r="A114" s="53" t="s">
        <v>157</v>
      </c>
      <c r="B114" s="63">
        <v>16102.534321576</v>
      </c>
    </row>
    <row r="115" spans="1:4">
      <c r="A115" s="53" t="s">
        <v>159</v>
      </c>
      <c r="B115" s="63">
        <v>17297.153615812</v>
      </c>
      <c r="C115"/>
      <c r="D115"/>
    </row>
    <row r="116" spans="1:4">
      <c r="A116" s="53" t="s">
        <v>196</v>
      </c>
      <c r="B116" s="63">
        <v>5960.8476000000001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164</v>
      </c>
      <c r="B129" s="62">
        <v>24234.708999999999</v>
      </c>
      <c r="C129" s="55">
        <v>1</v>
      </c>
      <c r="D129" s="62">
        <v>495.05258220000002</v>
      </c>
      <c r="E129" s="88">
        <f>MAX(D129:D159)</f>
        <v>610.68824651199998</v>
      </c>
    </row>
    <row r="130" spans="1:5">
      <c r="A130" s="53" t="s">
        <v>165</v>
      </c>
      <c r="B130" s="62">
        <v>24292.452000000001</v>
      </c>
      <c r="C130" s="55">
        <v>2</v>
      </c>
      <c r="D130" s="62">
        <v>498.33371670399998</v>
      </c>
    </row>
    <row r="131" spans="1:5">
      <c r="A131" s="53" t="s">
        <v>166</v>
      </c>
      <c r="B131" s="62">
        <v>23412.737000000001</v>
      </c>
      <c r="C131" s="55">
        <v>3</v>
      </c>
      <c r="D131" s="62">
        <v>479.52445739799998</v>
      </c>
    </row>
    <row r="132" spans="1:5">
      <c r="A132" s="53" t="s">
        <v>167</v>
      </c>
      <c r="B132" s="62">
        <v>27133.112519999999</v>
      </c>
      <c r="C132" s="55">
        <v>4</v>
      </c>
      <c r="D132" s="62">
        <v>552.97754385400003</v>
      </c>
    </row>
    <row r="133" spans="1:5">
      <c r="A133" s="53" t="s">
        <v>168</v>
      </c>
      <c r="B133" s="62">
        <v>27802.664079999999</v>
      </c>
      <c r="C133" s="55">
        <v>5</v>
      </c>
      <c r="D133" s="62">
        <v>574.76299412799995</v>
      </c>
    </row>
    <row r="134" spans="1:5">
      <c r="A134" s="53" t="s">
        <v>169</v>
      </c>
      <c r="B134" s="62">
        <v>27863.144079999998</v>
      </c>
      <c r="C134" s="55">
        <v>6</v>
      </c>
      <c r="D134" s="62">
        <v>577.83823718400004</v>
      </c>
    </row>
    <row r="135" spans="1:5">
      <c r="A135" s="53" t="s">
        <v>170</v>
      </c>
      <c r="B135" s="62">
        <v>27789.091</v>
      </c>
      <c r="C135" s="55">
        <v>7</v>
      </c>
      <c r="D135" s="62">
        <v>573.40947451199997</v>
      </c>
    </row>
    <row r="136" spans="1:5">
      <c r="A136" s="53" t="s">
        <v>171</v>
      </c>
      <c r="B136" s="62">
        <v>27392.557000000001</v>
      </c>
      <c r="C136" s="55">
        <v>8</v>
      </c>
      <c r="D136" s="62">
        <v>566.51725950399998</v>
      </c>
    </row>
    <row r="137" spans="1:5">
      <c r="A137" s="53" t="s">
        <v>172</v>
      </c>
      <c r="B137" s="62">
        <v>25058.767</v>
      </c>
      <c r="C137" s="55">
        <v>9</v>
      </c>
      <c r="D137" s="62">
        <v>517.69546932799994</v>
      </c>
    </row>
    <row r="138" spans="1:5">
      <c r="A138" s="53" t="s">
        <v>173</v>
      </c>
      <c r="B138" s="62">
        <v>23961.283469999998</v>
      </c>
      <c r="C138" s="55">
        <v>10</v>
      </c>
      <c r="D138" s="62">
        <v>485.16561186799998</v>
      </c>
    </row>
    <row r="139" spans="1:5">
      <c r="A139" s="53" t="s">
        <v>174</v>
      </c>
      <c r="B139" s="62">
        <v>27616.522400000002</v>
      </c>
      <c r="C139" s="55">
        <v>11</v>
      </c>
      <c r="D139" s="62">
        <v>560.33482275999995</v>
      </c>
    </row>
    <row r="140" spans="1:5">
      <c r="A140" s="53" t="s">
        <v>175</v>
      </c>
      <c r="B140" s="62">
        <v>28599.538079999998</v>
      </c>
      <c r="C140" s="55">
        <v>12</v>
      </c>
      <c r="D140" s="62">
        <v>585.48924122400001</v>
      </c>
    </row>
    <row r="141" spans="1:5">
      <c r="A141" s="53" t="s">
        <v>176</v>
      </c>
      <c r="B141" s="62">
        <v>28432.354031999999</v>
      </c>
      <c r="C141" s="55">
        <v>13</v>
      </c>
      <c r="D141" s="62">
        <v>584.20772895200002</v>
      </c>
    </row>
    <row r="142" spans="1:5">
      <c r="A142" s="53" t="s">
        <v>177</v>
      </c>
      <c r="B142" s="62">
        <v>28848.349399999999</v>
      </c>
      <c r="C142" s="55">
        <v>14</v>
      </c>
      <c r="D142" s="62">
        <v>587.38881160799997</v>
      </c>
    </row>
    <row r="143" spans="1:5">
      <c r="A143" s="53" t="s">
        <v>178</v>
      </c>
      <c r="B143" s="62">
        <v>27954.415000000001</v>
      </c>
      <c r="C143" s="55">
        <v>15</v>
      </c>
      <c r="D143" s="62">
        <v>575.92479160799996</v>
      </c>
    </row>
    <row r="144" spans="1:5">
      <c r="A144" s="53" t="s">
        <v>179</v>
      </c>
      <c r="B144" s="62">
        <v>25402.290079999999</v>
      </c>
      <c r="C144" s="55">
        <v>16</v>
      </c>
      <c r="D144" s="62">
        <v>524.44352886399997</v>
      </c>
    </row>
    <row r="145" spans="1:5">
      <c r="A145" s="53" t="s">
        <v>180</v>
      </c>
      <c r="B145" s="62">
        <v>23892.806504</v>
      </c>
      <c r="C145" s="55">
        <v>17</v>
      </c>
      <c r="D145" s="62">
        <v>489.14420768799999</v>
      </c>
    </row>
    <row r="146" spans="1:5">
      <c r="A146" s="53" t="s">
        <v>181</v>
      </c>
      <c r="B146" s="62">
        <v>27726.65164</v>
      </c>
      <c r="C146" s="55">
        <v>18</v>
      </c>
      <c r="D146" s="62">
        <v>563.49861035200001</v>
      </c>
    </row>
    <row r="147" spans="1:5">
      <c r="A147" s="53" t="s">
        <v>182</v>
      </c>
      <c r="B147" s="62">
        <v>28326.924024</v>
      </c>
      <c r="C147" s="55">
        <v>19</v>
      </c>
      <c r="D147" s="62">
        <v>581.45195616000001</v>
      </c>
    </row>
    <row r="148" spans="1:5">
      <c r="A148" s="53" t="s">
        <v>183</v>
      </c>
      <c r="B148" s="62">
        <v>28657.667000000001</v>
      </c>
      <c r="C148" s="55">
        <v>20</v>
      </c>
      <c r="D148" s="62">
        <v>588.68875951999996</v>
      </c>
    </row>
    <row r="149" spans="1:5">
      <c r="A149" s="53" t="s">
        <v>184</v>
      </c>
      <c r="B149" s="62">
        <v>28975.097000000002</v>
      </c>
      <c r="C149" s="55">
        <v>21</v>
      </c>
      <c r="D149" s="62">
        <v>596.17449951200001</v>
      </c>
    </row>
    <row r="150" spans="1:5">
      <c r="A150" s="53" t="s">
        <v>185</v>
      </c>
      <c r="B150" s="62">
        <v>29262.380008</v>
      </c>
      <c r="C150" s="55">
        <v>22</v>
      </c>
      <c r="D150" s="62">
        <v>598.98825255999998</v>
      </c>
    </row>
    <row r="151" spans="1:5">
      <c r="A151" s="53" t="s">
        <v>186</v>
      </c>
      <c r="B151" s="62">
        <v>26277.588</v>
      </c>
      <c r="C151" s="55">
        <v>23</v>
      </c>
      <c r="D151" s="62">
        <v>549.14137136800002</v>
      </c>
    </row>
    <row r="152" spans="1:5">
      <c r="A152" s="53" t="s">
        <v>187</v>
      </c>
      <c r="B152" s="62">
        <v>24340.069</v>
      </c>
      <c r="C152" s="55">
        <v>24</v>
      </c>
      <c r="D152" s="62">
        <v>509.583008484</v>
      </c>
    </row>
    <row r="153" spans="1:5">
      <c r="A153" s="53" t="s">
        <v>188</v>
      </c>
      <c r="B153" s="62">
        <v>29347.864000000001</v>
      </c>
      <c r="C153" s="55">
        <v>25</v>
      </c>
      <c r="D153" s="62">
        <v>592.80857751200006</v>
      </c>
    </row>
    <row r="154" spans="1:5">
      <c r="A154" s="53" t="s">
        <v>189</v>
      </c>
      <c r="B154" s="62">
        <v>29760.617999999999</v>
      </c>
      <c r="C154" s="55">
        <v>26</v>
      </c>
      <c r="D154" s="62">
        <v>607.71601850399998</v>
      </c>
    </row>
    <row r="155" spans="1:5">
      <c r="A155" s="53" t="s">
        <v>190</v>
      </c>
      <c r="B155" s="62">
        <v>29966.322</v>
      </c>
      <c r="C155" s="55">
        <v>27</v>
      </c>
      <c r="D155" s="62">
        <v>610.68824651199998</v>
      </c>
    </row>
    <row r="156" spans="1:5">
      <c r="A156" s="53" t="s">
        <v>191</v>
      </c>
      <c r="B156" s="62">
        <v>29570.880000000001</v>
      </c>
      <c r="C156" s="55">
        <v>28</v>
      </c>
      <c r="D156" s="62">
        <v>606.96300900799997</v>
      </c>
    </row>
    <row r="157" spans="1:5">
      <c r="A157" s="53" t="s">
        <v>192</v>
      </c>
      <c r="B157" s="62">
        <v>29633.727999999999</v>
      </c>
      <c r="C157" s="55">
        <v>29</v>
      </c>
      <c r="D157" s="62">
        <v>606.08559000800005</v>
      </c>
      <c r="E157"/>
    </row>
    <row r="158" spans="1:5">
      <c r="A158" s="53" t="s">
        <v>193</v>
      </c>
      <c r="B158" s="62">
        <v>26263.915000000001</v>
      </c>
      <c r="C158" s="55">
        <v>30</v>
      </c>
      <c r="D158" s="62">
        <v>549.62530050400005</v>
      </c>
      <c r="E158"/>
    </row>
    <row r="159" spans="1:5">
      <c r="A159" s="53" t="s">
        <v>160</v>
      </c>
      <c r="B159" s="62">
        <v>24123.817999999999</v>
      </c>
      <c r="C159" s="55">
        <v>31</v>
      </c>
      <c r="D159" s="62">
        <v>507.52993642400003</v>
      </c>
      <c r="E159"/>
    </row>
    <row r="160" spans="1:5">
      <c r="A160"/>
      <c r="C160"/>
      <c r="D160" s="89">
        <v>683</v>
      </c>
      <c r="E160" s="119">
        <f>(MAX(D129:D159)/D160-1)*100</f>
        <v>-10.587372399414352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13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159</v>
      </c>
      <c r="B166" s="63">
        <v>31024</v>
      </c>
      <c r="C166" s="121" t="s">
        <v>200</v>
      </c>
      <c r="D166" s="89">
        <v>32915</v>
      </c>
      <c r="E166" s="119">
        <f>(B166/D166-1)*100</f>
        <v>-5.745101017773047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137</v>
      </c>
    </row>
    <row r="174" spans="1:5">
      <c r="A174" s="55">
        <v>2020</v>
      </c>
      <c r="B174" s="63">
        <v>40423</v>
      </c>
      <c r="C174" s="121" t="s">
        <v>152</v>
      </c>
      <c r="D174" s="63">
        <v>30856</v>
      </c>
      <c r="E174" s="121" t="s">
        <v>202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/>
      <c r="C186" s="70">
        <f>B174</f>
        <v>40423</v>
      </c>
      <c r="D186" s="71"/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may-20</v>
      </c>
      <c r="B187" s="74" t="str">
        <f>IF(B163="Invierno","",B166)</f>
        <v/>
      </c>
      <c r="C187" s="74">
        <f>IF(B163="Invierno",B166,"")</f>
        <v>31024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27 mayo (13:44 h)</v>
      </c>
    </row>
    <row r="188" spans="1:6" ht="15">
      <c r="E188" s="125" t="str">
        <f>CONCATENATE(MID(E187,1,FIND(" ",E187)+3)," ",MID(E187,FIND("(",E187)+1,7))</f>
        <v>27 may 13:44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2020-06-12T12:59:26Z</dcterms:modified>
</cp:coreProperties>
</file>