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MAR\INF_ELABORADA\"/>
    </mc:Choice>
  </mc:AlternateContent>
  <xr:revisionPtr revIDLastSave="0" documentId="8_{44CC713D-9FDA-4323-BE0D-17CF2CF2C692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state="hidden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B37" i="16"/>
  <c r="C37" i="16"/>
  <c r="D37" i="16"/>
  <c r="E37" i="16"/>
  <c r="F37" i="16"/>
  <c r="G37" i="16"/>
  <c r="H37" i="16"/>
  <c r="E160" i="10"/>
  <c r="H109" i="16" l="1"/>
  <c r="E166" i="10"/>
  <c r="E129" i="10"/>
  <c r="B187" i="10" l="1"/>
  <c r="F108" i="16" l="1"/>
  <c r="D187" i="10"/>
  <c r="B185" i="10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E188" i="10" l="1"/>
  <c r="G109" i="16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<sst xmlns="http://schemas.openxmlformats.org/spreadsheetml/2006/main" count="336" uniqueCount="204">
  <si>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</si>
  <si>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</si>
  <si>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</si>
  <si>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</si>
  <si>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</si>
  <si>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</si>
  <si>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</si>
  <si>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</si>
  <si>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</si>
  <si>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</si>
  <si>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</si>
  <si>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</si>
  <si>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</si>
  <si>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</si>
  <si>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</si>
  <si>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</si>
  <si>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</si>
  <si>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</si>
  <si>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</si>
  <si>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</si>
  <si>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</si>
  <si>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</si>
  <si>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</si>
  <si>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</si>
  <si>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</si>
  <si>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</si>
  <si>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</si>
  <si>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</si>
  <si>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</si>
  <si>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</si>
  <si>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</si>
  <si>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</si>
  <si>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</si>
  <si>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</si>
  <si>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</si>
  <si>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</si>
  <si>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</si>
  <si>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</si>
  <si>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</si>
  <si>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</si>
  <si>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</si>
  <si>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</si>
  <si>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</si>
  <si>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</si>
  <si>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</si>
  <si>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</si>
  <si>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</si>
  <si>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</si>
  <si>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</si>
  <si>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</si>
  <si>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</si>
  <si>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</si>
  <si>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</si>
  <si>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</si>
  <si>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</si>
  <si>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</si>
  <si>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</si>
  <si>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</si>
  <si>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</si>
  <si>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</si>
  <si>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</si>
  <si>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</si>
  <si>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</si>
  <si>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</si>
  <si>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</si>
  <si>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</si>
  <si>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</si>
  <si>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</si>
  <si>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</si>
  <si>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</si>
  <si>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</si>
  <si>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</si>
  <si>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</si>
  <si>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</si>
  <si>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</si>
  <si>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</si>
  <si>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</si>
  <si>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</si>
  <si>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</si>
  <si>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</si>
  <si>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</si>
  <si>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</si>
  <si>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</si>
  <si>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</si>
  <si>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</si>
  <si>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</si>
  <si>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</si>
  <si>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</si>
  <si>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</si>
  <si>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</si>
  <si>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</si>
  <si>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</si>
  <si>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</si>
  <si>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</si>
  <si>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</si>
  <si>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</si>
  <si>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</si>
  <si>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</si>
  <si>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</si>
  <si>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</si>
  <si>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</si>
  <si>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</si>
  <si>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</si>
  <si>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</si>
  <si>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</si>
  <si>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</si>
  <si>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</si>
  <si>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</si>
  <si>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</si>
  <si>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</si>
  <si>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</si>
  <si>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</si>
  <si>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</si>
  <si>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</si>
  <si>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</si>
  <si>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</si>
  <si>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</si>
  <si>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</si>
  <si>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</si>
  <si>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</si>
  <si>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</si>
  <si>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</si>
  <si>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</si>
  <si>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</si>
  <si>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</si>
  <si>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</si>
  <si>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</si>
  <si>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</si>
  <si>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</si>
  <si>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</si>
  <si>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</si>
  <si>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</si>
  <si>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</si>
  <si>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</si>
  <si>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</si>
  <si>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</si>
  <si>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</si>
  <si>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</si>
  <si>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</si>
  <si>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</si>
  <si>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</si>
  <si>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</si>
  <si>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</si>
  <si>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</si>
  <si>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</si>
  <si>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</si>
  <si>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</si>
  <si>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</si>
  <si>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</si>
  <si>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</si>
  <si>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</si>
  <si>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</si>
  <si>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</si>
  <si>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</si>
  <si>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</si>
  <si>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</si>
  <si>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</si>
  <si>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</si>
  <si>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</si>
  <si>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ut="04/11/2022 06:39:13"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msgID="1381D74911ECB962310D0080EF3599BA"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</si>
  <si>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07:06:52"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msgID="251F00B611ECB962310D0080EFD5D9B9"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nrr="1252" nrc="516"&gt;&lt;pg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</si>
  <si>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ut="04/11/2022 07:08:09"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msgID="10767B5F11ECB966310D0080EF8539BA"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nrr="497" nrc="492"&gt;&lt;pg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</si>
  <si>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</si>
  <si>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</si>
  <si>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</si>
  <si>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</si>
  <si>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</si>
  <si>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</si>
  <si>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</si>
  <si>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</si>
  <si>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</si>
  <si>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</si>
  <si>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</si>
  <si>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</si>
  <si>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</si>
  <si>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</si>
  <si>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</si>
  <si>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</si>
  <si>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</si>
  <si>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</si>
  <si>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</si>
  <si>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</si>
  <si>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</si>
  <si>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</si>
  <si>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</si>
  <si>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</si>
  <si>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</si>
  <si>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</si>
  <si>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</si>
  <si>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</si>
  <si>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</si>
  <si>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</si>
  <si>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07:08:41"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msgID="35FB491811ECB966310D0080EF359ABC"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nrr="2086" nrc="276"&gt;&lt;pg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</si>
  <si>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07:08:54"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msgID="3DEE4A4511ECB966310D0080EFF519B9"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nrr="2145" nrc="142"&gt;&lt;pg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</si>
  <si>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Abril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</si>
  <si>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07:23:34"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msgID="55FDA1DE11ECB966310D0080EF9558B8"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nrr="2032" nrc="67"&gt;&lt;pg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</si>
  <si>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07:32:15"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msgID="6243B6D911ECB969310D0080EF9559BA"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nrr="2148" nrc="73"&gt;&lt;pg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</si>
  <si>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07:32:50"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msgID="9509140011ECB969310D0080EF65F9BA"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nrr="2148" nrc="73"&gt;&lt;pg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</si>
  <si>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07/03/2022 20:28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</si>
  <si>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07:34:42"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msgID="D90EF6A711ECB969310D0080EFF51ABB"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nrr="72" nrc="144"&gt;&lt;pg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</si>
  <si>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07:35:26"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msgID="F2E15DA911ECB969310D0080EF2579B9"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nrr="222" nrc="304"&gt;&lt;pg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</si>
  <si>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07:35:38" si="2.0000000166d292e9e546d5e7ebaae6897f891cdd6ad631eeb601cb1d99ba9d11b4548ff4d6f5d97c95b0372ebe775d4880d77457dca3929739097a9acd795b6b2e8516d1fbd310a060b7973eccc1e4488b03025aaa4dd2ce0f544c3a4bbb5ec282fee1aeb083dd093f8cb25ebc251822dc7e8a8abc7340234ca313333e98abc775a27662d7b50949affb381c218279d75dbf617f4c104dce1135337d1b814626f06d.p.3082.0.1.Europe/Madrid.upriv*_1*_pidn2*_21*_session*-lat*_1.0000000125b8082a0156533c9e307e0153c82804bc6025e040d336245a1104e5bd60bd2c24183918ed875eed87f8ccc0ed7cfdeff8aba0ac.000000013c5f697719a7434caab262446600006cbc6025e01b74af811545b9864fb44ae738bba4391f1cca9eb9d547d1da71f1eab9c7f61d.0.1.1.BDEbi.D066E1C611E6257C10D00080EF253B44.0-3082.1.1_-0.1.0_-3082.1.1_5.5.0.*0.000000013f73aade285a8a8397242eecdb00f0bac911585a1fc0f6f42114d47860d54c7e15e0c37e.0.23.11*.2*.0400*.31152J.e.00000001deb57c0859ae09dbb240598fa30e7bddc911585aa5292d62ce5cdc46bf8557af08ebdb97.0.10*.131*.122*.122.0.0" msgID="FA0211AF11ECB969310D0080EF853ABC"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nrr="70" nrc="280"&gt;&lt;pg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</si>
  <si>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8730a285070c43b5a41db91bc89e9df8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</si>
  <si>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ut="04/11/2022 07:36:49" si="2.0000000184485cd6e8d2ed49ff36e2745da4cd12970be0377329ffdfebd1da57a6d399968329f978e2761869281f2ad75025f489f0138be7128903b03df10587c80618df86c0aac73fbfd9f9d66d836e387fb0a7a9fdb9a4eb3c445a77f3b070ceb3cb5f03e99f94885c9cd1559c617336b33a39f96d8494fdd4c0d2a00758b60414750a829901249b0f50c862024ff5fc148259c7d056fec2da88b4f3fe9144e656.p.3082.0.1.Europe/Madrid.upriv*_1*_pidn2*_57*_session*-lat*_1.00000001fd72836f8164f5d6d5c47d34b3085181bc6025e0b40e90069b885b1d3a13b20dfeadb84aebcd15162b3a7c1cd6b5f243c19440a1.000000019ca8849c1f75c544a17cf4bead3cba4bbc6025e0efe602de0e7689f6119c2b4d09474a79c7a4c1c7c7562a20d6658ad10c4959b5.0.1.1.BDEbi.D066E1C611E6257C10D00080EF253B44.0-3082.1.1_-0.1.0_-3082.1.1_5.5.0.*0.000000019daeccf94cea92f38f1b4c593ba5a3cdc911585a81d6f73e668ae7d92de88fde88728741.0.23.11*.2*.0400*.31152J.e.00000001013c9caca33517ea6f692a0adbf1bb67c911585a9f195c5d947ceca88a44e74156fbad6a.0.10*.131*.122*.122.0.0" msgID="14FF8B8A11ECB96AB5F20080EF45A059"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nrr="1009" nrc="576"&gt;&lt;pg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</si>
</sst>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6" fillId="4" borderId="6" xfId="27" applyAlignment="1">
      <alignment horizontal="right" vertical="center"/>
    </xf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5.9899999999999997E-3</c:v>
                </c:pt>
                <c:pt idx="1">
                  <c:v>7.79E-3</c:v>
                </c:pt>
                <c:pt idx="2">
                  <c:v>6.6699999999999997E-3</c:v>
                </c:pt>
                <c:pt idx="3">
                  <c:v>4.62E-3</c:v>
                </c:pt>
                <c:pt idx="4">
                  <c:v>-3.98E-3</c:v>
                </c:pt>
                <c:pt idx="5">
                  <c:v>4.2100000000000002E-3</c:v>
                </c:pt>
                <c:pt idx="6">
                  <c:v>1.48E-3</c:v>
                </c:pt>
                <c:pt idx="7">
                  <c:v>-1.0970000000000001E-2</c:v>
                </c:pt>
                <c:pt idx="8">
                  <c:v>4.8000000000000001E-4</c:v>
                </c:pt>
                <c:pt idx="9">
                  <c:v>9.0799999999999995E-3</c:v>
                </c:pt>
                <c:pt idx="10">
                  <c:v>6.6699999999999997E-3</c:v>
                </c:pt>
                <c:pt idx="11">
                  <c:v>-8.7000000000000001E-4</c:v>
                </c:pt>
                <c:pt idx="12">
                  <c:v>6.5100000000000002E-3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3.9899999999999996E-3</c:v>
                </c:pt>
                <c:pt idx="1">
                  <c:v>6.6E-4</c:v>
                </c:pt>
                <c:pt idx="2">
                  <c:v>-2.164E-2</c:v>
                </c:pt>
                <c:pt idx="3">
                  <c:v>2.82E-3</c:v>
                </c:pt>
                <c:pt idx="4">
                  <c:v>-1.89E-2</c:v>
                </c:pt>
                <c:pt idx="5">
                  <c:v>-8.6300000000000005E-3</c:v>
                </c:pt>
                <c:pt idx="6">
                  <c:v>-3.0699999999999998E-3</c:v>
                </c:pt>
                <c:pt idx="7">
                  <c:v>1.0200000000000001E-3</c:v>
                </c:pt>
                <c:pt idx="8">
                  <c:v>2.579E-2</c:v>
                </c:pt>
                <c:pt idx="9">
                  <c:v>-1.4489999999999999E-2</c:v>
                </c:pt>
                <c:pt idx="10">
                  <c:v>-2.5919999999999999E-2</c:v>
                </c:pt>
                <c:pt idx="11">
                  <c:v>-4.3699999999999998E-3</c:v>
                </c:pt>
                <c:pt idx="12">
                  <c:v>1.2789999999999999E-2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3.7089999999999998E-2</c:v>
                </c:pt>
                <c:pt idx="1">
                  <c:v>0.16202</c:v>
                </c:pt>
                <c:pt idx="2">
                  <c:v>0.12595999999999999</c:v>
                </c:pt>
                <c:pt idx="3">
                  <c:v>5.9610000000000003E-2</c:v>
                </c:pt>
                <c:pt idx="4">
                  <c:v>5.2199999999999998E-3</c:v>
                </c:pt>
                <c:pt idx="5">
                  <c:v>-6.9999999999999994E-5</c:v>
                </c:pt>
                <c:pt idx="6">
                  <c:v>1.7909999999999999E-2</c:v>
                </c:pt>
                <c:pt idx="7">
                  <c:v>-2.2440000000000002E-2</c:v>
                </c:pt>
                <c:pt idx="8">
                  <c:v>5.47E-3</c:v>
                </c:pt>
                <c:pt idx="9">
                  <c:v>-1.729E-2</c:v>
                </c:pt>
                <c:pt idx="10">
                  <c:v>-3.5389999999999998E-2</c:v>
                </c:pt>
                <c:pt idx="11">
                  <c:v>-3.1099999999999999E-3</c:v>
                </c:pt>
                <c:pt idx="12">
                  <c:v>-4.3749999999999997E-2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4.7070000000000001E-2</c:v>
                </c:pt>
                <c:pt idx="1">
                  <c:v>0.17047000000000001</c:v>
                </c:pt>
                <c:pt idx="2">
                  <c:v>0.11099000000000001</c:v>
                </c:pt>
                <c:pt idx="3">
                  <c:v>6.7049999999999998E-2</c:v>
                </c:pt>
                <c:pt idx="4">
                  <c:v>-1.7659999999999999E-2</c:v>
                </c:pt>
                <c:pt idx="5">
                  <c:v>-4.4900000000000001E-3</c:v>
                </c:pt>
                <c:pt idx="6">
                  <c:v>1.6320000000000001E-2</c:v>
                </c:pt>
                <c:pt idx="7">
                  <c:v>-3.2390000000000002E-2</c:v>
                </c:pt>
                <c:pt idx="8">
                  <c:v>3.1739999999999997E-2</c:v>
                </c:pt>
                <c:pt idx="9">
                  <c:v>-2.2700000000000001E-2</c:v>
                </c:pt>
                <c:pt idx="10">
                  <c:v>-5.4640000000000001E-2</c:v>
                </c:pt>
                <c:pt idx="11">
                  <c:v>-8.3499999999999998E-3</c:v>
                </c:pt>
                <c:pt idx="12">
                  <c:v>-2.445E-2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15.3572631579</c:v>
                </c:pt>
                <c:pt idx="1">
                  <c:v>15.8856315789</c:v>
                </c:pt>
                <c:pt idx="2">
                  <c:v>15.874000000000001</c:v>
                </c:pt>
                <c:pt idx="3">
                  <c:v>15.620105263199999</c:v>
                </c:pt>
                <c:pt idx="4">
                  <c:v>14.950105263199999</c:v>
                </c:pt>
                <c:pt idx="5">
                  <c:v>15.1654736842</c:v>
                </c:pt>
                <c:pt idx="6">
                  <c:v>15.7592105263</c:v>
                </c:pt>
                <c:pt idx="7">
                  <c:v>16.375947368399999</c:v>
                </c:pt>
                <c:pt idx="8">
                  <c:v>17.008842105300001</c:v>
                </c:pt>
                <c:pt idx="9">
                  <c:v>17.318736842100002</c:v>
                </c:pt>
                <c:pt idx="10">
                  <c:v>17.568157894700001</c:v>
                </c:pt>
                <c:pt idx="11">
                  <c:v>17.378947368399999</c:v>
                </c:pt>
                <c:pt idx="12">
                  <c:v>16.602105263199999</c:v>
                </c:pt>
                <c:pt idx="13">
                  <c:v>17.207947368399999</c:v>
                </c:pt>
                <c:pt idx="14">
                  <c:v>17.4125789474</c:v>
                </c:pt>
                <c:pt idx="15">
                  <c:v>17.138368421100001</c:v>
                </c:pt>
                <c:pt idx="16">
                  <c:v>17.121894736800002</c:v>
                </c:pt>
                <c:pt idx="17">
                  <c:v>16.7556842105</c:v>
                </c:pt>
                <c:pt idx="18">
                  <c:v>16.82</c:v>
                </c:pt>
                <c:pt idx="19">
                  <c:v>16.6527894737</c:v>
                </c:pt>
                <c:pt idx="20">
                  <c:v>16.288526315799999</c:v>
                </c:pt>
                <c:pt idx="21">
                  <c:v>16.533736842100001</c:v>
                </c:pt>
                <c:pt idx="22">
                  <c:v>16.885578947399999</c:v>
                </c:pt>
                <c:pt idx="23">
                  <c:v>17.191789473699998</c:v>
                </c:pt>
                <c:pt idx="24">
                  <c:v>16.875947368399999</c:v>
                </c:pt>
                <c:pt idx="25">
                  <c:v>17.230578947400002</c:v>
                </c:pt>
                <c:pt idx="26">
                  <c:v>17.308789473699999</c:v>
                </c:pt>
                <c:pt idx="27">
                  <c:v>17.878052631599999</c:v>
                </c:pt>
                <c:pt idx="28">
                  <c:v>18.055157894699999</c:v>
                </c:pt>
                <c:pt idx="29">
                  <c:v>18.107421052599999</c:v>
                </c:pt>
                <c:pt idx="30">
                  <c:v>17.713684210499999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6.3703157895000002</c:v>
                </c:pt>
                <c:pt idx="1">
                  <c:v>6.3861578947000002</c:v>
                </c:pt>
                <c:pt idx="2">
                  <c:v>6.9335789474</c:v>
                </c:pt>
                <c:pt idx="3">
                  <c:v>7.0322105263000001</c:v>
                </c:pt>
                <c:pt idx="4">
                  <c:v>6.5567894737000003</c:v>
                </c:pt>
                <c:pt idx="5">
                  <c:v>6.4364210526000001</c:v>
                </c:pt>
                <c:pt idx="6">
                  <c:v>6.0425789474</c:v>
                </c:pt>
                <c:pt idx="7">
                  <c:v>5.9748421052999996</c:v>
                </c:pt>
                <c:pt idx="8">
                  <c:v>6.2234736842</c:v>
                </c:pt>
                <c:pt idx="9">
                  <c:v>6.1482631578999998</c:v>
                </c:pt>
                <c:pt idx="10">
                  <c:v>6.8005263158</c:v>
                </c:pt>
                <c:pt idx="11">
                  <c:v>7.1879473683999997</c:v>
                </c:pt>
                <c:pt idx="12">
                  <c:v>6.8165789474</c:v>
                </c:pt>
                <c:pt idx="13">
                  <c:v>6.3866842105000003</c:v>
                </c:pt>
                <c:pt idx="14">
                  <c:v>6.7527894737</c:v>
                </c:pt>
                <c:pt idx="15">
                  <c:v>6.8276315789000002</c:v>
                </c:pt>
                <c:pt idx="16">
                  <c:v>6.9457368420999996</c:v>
                </c:pt>
                <c:pt idx="17">
                  <c:v>7.3955263157999998</c:v>
                </c:pt>
                <c:pt idx="18">
                  <c:v>7.5140526316000003</c:v>
                </c:pt>
                <c:pt idx="19">
                  <c:v>7.3185263157999998</c:v>
                </c:pt>
                <c:pt idx="20">
                  <c:v>6.9494210526</c:v>
                </c:pt>
                <c:pt idx="21">
                  <c:v>7.1482631578999998</c:v>
                </c:pt>
                <c:pt idx="22">
                  <c:v>6.7313684211</c:v>
                </c:pt>
                <c:pt idx="23">
                  <c:v>7.3526315788999996</c:v>
                </c:pt>
                <c:pt idx="24">
                  <c:v>7.3361052632000003</c:v>
                </c:pt>
                <c:pt idx="25">
                  <c:v>7.3794736841999997</c:v>
                </c:pt>
                <c:pt idx="26">
                  <c:v>7.9787894737</c:v>
                </c:pt>
                <c:pt idx="27">
                  <c:v>8.1044736842000002</c:v>
                </c:pt>
                <c:pt idx="28">
                  <c:v>8.5154210526000007</c:v>
                </c:pt>
                <c:pt idx="29">
                  <c:v>8.7664210526000002</c:v>
                </c:pt>
                <c:pt idx="30">
                  <c:v>8.3870526315999996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17.968</c:v>
                </c:pt>
                <c:pt idx="1">
                  <c:v>16.753</c:v>
                </c:pt>
                <c:pt idx="2">
                  <c:v>14.903</c:v>
                </c:pt>
                <c:pt idx="3">
                  <c:v>14.004</c:v>
                </c:pt>
                <c:pt idx="4">
                  <c:v>13.863</c:v>
                </c:pt>
                <c:pt idx="5">
                  <c:v>12.590999999999999</c:v>
                </c:pt>
                <c:pt idx="6">
                  <c:v>13.166</c:v>
                </c:pt>
                <c:pt idx="7">
                  <c:v>14.502000000000001</c:v>
                </c:pt>
                <c:pt idx="8">
                  <c:v>15.856999999999999</c:v>
                </c:pt>
                <c:pt idx="9">
                  <c:v>16.440000000000001</c:v>
                </c:pt>
                <c:pt idx="10">
                  <c:v>14.888999999999999</c:v>
                </c:pt>
                <c:pt idx="11">
                  <c:v>15.741</c:v>
                </c:pt>
                <c:pt idx="12">
                  <c:v>16.134</c:v>
                </c:pt>
                <c:pt idx="13">
                  <c:v>14.678000000000001</c:v>
                </c:pt>
                <c:pt idx="14">
                  <c:v>16.922999999999998</c:v>
                </c:pt>
                <c:pt idx="15">
                  <c:v>15.003</c:v>
                </c:pt>
                <c:pt idx="16">
                  <c:v>14.366</c:v>
                </c:pt>
                <c:pt idx="17">
                  <c:v>15.18</c:v>
                </c:pt>
                <c:pt idx="18">
                  <c:v>16.242000000000001</c:v>
                </c:pt>
                <c:pt idx="19">
                  <c:v>16.827000000000002</c:v>
                </c:pt>
                <c:pt idx="20">
                  <c:v>15.711</c:v>
                </c:pt>
                <c:pt idx="21">
                  <c:v>15.198</c:v>
                </c:pt>
                <c:pt idx="22">
                  <c:v>14.829000000000001</c:v>
                </c:pt>
                <c:pt idx="23">
                  <c:v>14.627000000000001</c:v>
                </c:pt>
                <c:pt idx="24">
                  <c:v>15.433999999999999</c:v>
                </c:pt>
                <c:pt idx="25">
                  <c:v>15.69</c:v>
                </c:pt>
                <c:pt idx="26">
                  <c:v>18.393999999999998</c:v>
                </c:pt>
                <c:pt idx="27">
                  <c:v>18.771000000000001</c:v>
                </c:pt>
                <c:pt idx="28">
                  <c:v>16.832000000000001</c:v>
                </c:pt>
                <c:pt idx="29">
                  <c:v>15.305999999999999</c:v>
                </c:pt>
                <c:pt idx="30">
                  <c:v>15.887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11.851000000000001</c:v>
                </c:pt>
                <c:pt idx="1">
                  <c:v>12.138999999999999</c:v>
                </c:pt>
                <c:pt idx="2">
                  <c:v>10.881</c:v>
                </c:pt>
                <c:pt idx="3">
                  <c:v>10.347</c:v>
                </c:pt>
                <c:pt idx="4">
                  <c:v>9.8840000000000003</c:v>
                </c:pt>
                <c:pt idx="5">
                  <c:v>8.9969999999999999</c:v>
                </c:pt>
                <c:pt idx="6">
                  <c:v>9.4499999999999993</c:v>
                </c:pt>
                <c:pt idx="7">
                  <c:v>10.398999999999999</c:v>
                </c:pt>
                <c:pt idx="8">
                  <c:v>10.525</c:v>
                </c:pt>
                <c:pt idx="9">
                  <c:v>11.83</c:v>
                </c:pt>
                <c:pt idx="10">
                  <c:v>11.664999999999999</c:v>
                </c:pt>
                <c:pt idx="11">
                  <c:v>11.347</c:v>
                </c:pt>
                <c:pt idx="12">
                  <c:v>11.807</c:v>
                </c:pt>
                <c:pt idx="13">
                  <c:v>11.500999999999999</c:v>
                </c:pt>
                <c:pt idx="14">
                  <c:v>14.199</c:v>
                </c:pt>
                <c:pt idx="15">
                  <c:v>12.933</c:v>
                </c:pt>
                <c:pt idx="16">
                  <c:v>12.079000000000001</c:v>
                </c:pt>
                <c:pt idx="17">
                  <c:v>11.954000000000001</c:v>
                </c:pt>
                <c:pt idx="18">
                  <c:v>12.308</c:v>
                </c:pt>
                <c:pt idx="19">
                  <c:v>13.413</c:v>
                </c:pt>
                <c:pt idx="20">
                  <c:v>12.981</c:v>
                </c:pt>
                <c:pt idx="21">
                  <c:v>12.407999999999999</c:v>
                </c:pt>
                <c:pt idx="22">
                  <c:v>11.867000000000001</c:v>
                </c:pt>
                <c:pt idx="23">
                  <c:v>11.567</c:v>
                </c:pt>
                <c:pt idx="24">
                  <c:v>12.619</c:v>
                </c:pt>
                <c:pt idx="25">
                  <c:v>12.561999999999999</c:v>
                </c:pt>
                <c:pt idx="26">
                  <c:v>13.808999999999999</c:v>
                </c:pt>
                <c:pt idx="27">
                  <c:v>14.048999999999999</c:v>
                </c:pt>
                <c:pt idx="28">
                  <c:v>13.42</c:v>
                </c:pt>
                <c:pt idx="29">
                  <c:v>12.327999999999999</c:v>
                </c:pt>
                <c:pt idx="30">
                  <c:v>11.907999999999999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5.734</c:v>
                </c:pt>
                <c:pt idx="1">
                  <c:v>7.524</c:v>
                </c:pt>
                <c:pt idx="2">
                  <c:v>6.86</c:v>
                </c:pt>
                <c:pt idx="3">
                  <c:v>6.6909999999999998</c:v>
                </c:pt>
                <c:pt idx="4">
                  <c:v>5.9050000000000002</c:v>
                </c:pt>
                <c:pt idx="5">
                  <c:v>5.4020000000000001</c:v>
                </c:pt>
                <c:pt idx="6">
                  <c:v>5.734</c:v>
                </c:pt>
                <c:pt idx="7">
                  <c:v>6.2969999999999997</c:v>
                </c:pt>
                <c:pt idx="8">
                  <c:v>5.1920000000000002</c:v>
                </c:pt>
                <c:pt idx="9">
                  <c:v>7.2190000000000003</c:v>
                </c:pt>
                <c:pt idx="10">
                  <c:v>8.4410000000000007</c:v>
                </c:pt>
                <c:pt idx="11">
                  <c:v>6.9539999999999997</c:v>
                </c:pt>
                <c:pt idx="12">
                  <c:v>7.4790000000000001</c:v>
                </c:pt>
                <c:pt idx="13">
                  <c:v>8.3239999999999998</c:v>
                </c:pt>
                <c:pt idx="14">
                  <c:v>11.475</c:v>
                </c:pt>
                <c:pt idx="15">
                  <c:v>10.863</c:v>
                </c:pt>
                <c:pt idx="16">
                  <c:v>9.7919999999999998</c:v>
                </c:pt>
                <c:pt idx="17">
                  <c:v>8.7270000000000003</c:v>
                </c:pt>
                <c:pt idx="18">
                  <c:v>8.3740000000000006</c:v>
                </c:pt>
                <c:pt idx="19">
                  <c:v>9.9990000000000006</c:v>
                </c:pt>
                <c:pt idx="20">
                  <c:v>10.250999999999999</c:v>
                </c:pt>
                <c:pt idx="21">
                  <c:v>9.6180000000000003</c:v>
                </c:pt>
                <c:pt idx="22">
                  <c:v>8.9060000000000006</c:v>
                </c:pt>
                <c:pt idx="23">
                  <c:v>8.5069999999999997</c:v>
                </c:pt>
                <c:pt idx="24">
                  <c:v>9.8049999999999997</c:v>
                </c:pt>
                <c:pt idx="25">
                  <c:v>9.4339999999999993</c:v>
                </c:pt>
                <c:pt idx="26">
                  <c:v>9.2240000000000002</c:v>
                </c:pt>
                <c:pt idx="27">
                  <c:v>9.327</c:v>
                </c:pt>
                <c:pt idx="28">
                  <c:v>10.007999999999999</c:v>
                </c:pt>
                <c:pt idx="29">
                  <c:v>9.35</c:v>
                </c:pt>
                <c:pt idx="30">
                  <c:v>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11.837</c:v>
                </c:pt>
                <c:pt idx="1">
                  <c:v>12.589</c:v>
                </c:pt>
                <c:pt idx="2">
                  <c:v>12.711</c:v>
                </c:pt>
                <c:pt idx="3">
                  <c:v>12.324</c:v>
                </c:pt>
                <c:pt idx="4">
                  <c:v>11.766</c:v>
                </c:pt>
                <c:pt idx="5">
                  <c:v>11.57</c:v>
                </c:pt>
                <c:pt idx="6">
                  <c:v>11.08</c:v>
                </c:pt>
                <c:pt idx="7">
                  <c:v>10.497999999999999</c:v>
                </c:pt>
                <c:pt idx="8">
                  <c:v>10.167</c:v>
                </c:pt>
                <c:pt idx="9">
                  <c:v>10.327</c:v>
                </c:pt>
                <c:pt idx="10">
                  <c:v>12.936999999999999</c:v>
                </c:pt>
                <c:pt idx="11">
                  <c:v>12.536</c:v>
                </c:pt>
                <c:pt idx="12">
                  <c:v>11.545999999999999</c:v>
                </c:pt>
                <c:pt idx="13">
                  <c:v>12.164</c:v>
                </c:pt>
                <c:pt idx="14">
                  <c:v>11.781000000000001</c:v>
                </c:pt>
                <c:pt idx="15">
                  <c:v>12.332000000000001</c:v>
                </c:pt>
                <c:pt idx="16">
                  <c:v>13.379</c:v>
                </c:pt>
                <c:pt idx="17">
                  <c:v>10.37</c:v>
                </c:pt>
                <c:pt idx="18">
                  <c:v>8.9990000000000006</c:v>
                </c:pt>
                <c:pt idx="19">
                  <c:v>8.6859999999999999</c:v>
                </c:pt>
                <c:pt idx="20">
                  <c:v>9.1769999999999996</c:v>
                </c:pt>
                <c:pt idx="21">
                  <c:v>10.965999999999999</c:v>
                </c:pt>
                <c:pt idx="22">
                  <c:v>11.737</c:v>
                </c:pt>
                <c:pt idx="23">
                  <c:v>12.385999999999999</c:v>
                </c:pt>
                <c:pt idx="24">
                  <c:v>12.827999999999999</c:v>
                </c:pt>
                <c:pt idx="25">
                  <c:v>13.333</c:v>
                </c:pt>
                <c:pt idx="26">
                  <c:v>13.423999999999999</c:v>
                </c:pt>
                <c:pt idx="27">
                  <c:v>14.207000000000001</c:v>
                </c:pt>
                <c:pt idx="28">
                  <c:v>15.701000000000001</c:v>
                </c:pt>
                <c:pt idx="29">
                  <c:v>16.463999999999999</c:v>
                </c:pt>
                <c:pt idx="30">
                  <c:v>17.021999999999998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19808.362302358</c:v>
                </c:pt>
                <c:pt idx="1">
                  <c:v>16160.449329384001</c:v>
                </c:pt>
                <c:pt idx="2">
                  <c:v>17368.389882903</c:v>
                </c:pt>
                <c:pt idx="3">
                  <c:v>18362.470596456002</c:v>
                </c:pt>
                <c:pt idx="4">
                  <c:v>21947.259823193999</c:v>
                </c:pt>
                <c:pt idx="5">
                  <c:v>20745.843456404</c:v>
                </c:pt>
                <c:pt idx="6">
                  <c:v>19374.545052672001</c:v>
                </c:pt>
                <c:pt idx="7">
                  <c:v>19617.864228332</c:v>
                </c:pt>
                <c:pt idx="8">
                  <c:v>19650.360050158</c:v>
                </c:pt>
                <c:pt idx="9">
                  <c:v>21302.170343446</c:v>
                </c:pt>
                <c:pt idx="10">
                  <c:v>22753.507688590002</c:v>
                </c:pt>
                <c:pt idx="11">
                  <c:v>19213.662175914</c:v>
                </c:pt>
                <c:pt idx="12">
                  <c:v>20740.701549640002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20740.701549640002</c:v>
                </c:pt>
                <c:pt idx="1">
                  <c:v>18915.393726295999</c:v>
                </c:pt>
                <c:pt idx="2">
                  <c:v>19296.112398976002</c:v>
                </c:pt>
                <c:pt idx="3">
                  <c:v>19593.724998728001</c:v>
                </c:pt>
                <c:pt idx="4">
                  <c:v>21559.740951954002</c:v>
                </c:pt>
                <c:pt idx="5">
                  <c:v>20652.739059340001</c:v>
                </c:pt>
                <c:pt idx="6">
                  <c:v>19690.700732279001</c:v>
                </c:pt>
                <c:pt idx="7">
                  <c:v>18982.498801442001</c:v>
                </c:pt>
                <c:pt idx="8">
                  <c:v>20274.148186414001</c:v>
                </c:pt>
                <c:pt idx="9">
                  <c:v>20818.653140728999</c:v>
                </c:pt>
                <c:pt idx="10">
                  <c:v>21510.231602735999</c:v>
                </c:pt>
                <c:pt idx="11">
                  <c:v>19053.190968044</c:v>
                </c:pt>
                <c:pt idx="12">
                  <c:v>20233.54623086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mar-22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mar-22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684.90048979999995</c:v>
                </c:pt>
                <c:pt idx="1">
                  <c:v>695.94431411999994</c:v>
                </c:pt>
                <c:pt idx="2">
                  <c:v>702.98249332</c:v>
                </c:pt>
                <c:pt idx="3">
                  <c:v>702.639233064</c:v>
                </c:pt>
                <c:pt idx="4">
                  <c:v>621.88980600000002</c:v>
                </c:pt>
                <c:pt idx="5">
                  <c:v>582.710238</c:v>
                </c:pt>
                <c:pt idx="6">
                  <c:v>692.35049479999998</c:v>
                </c:pt>
                <c:pt idx="7">
                  <c:v>694.87494290400002</c:v>
                </c:pt>
                <c:pt idx="8">
                  <c:v>686.15699785200002</c:v>
                </c:pt>
                <c:pt idx="9">
                  <c:v>681.53559113599999</c:v>
                </c:pt>
                <c:pt idx="10">
                  <c:v>691.13320231600005</c:v>
                </c:pt>
                <c:pt idx="11">
                  <c:v>603.34628775399995</c:v>
                </c:pt>
                <c:pt idx="12">
                  <c:v>556.149717506</c:v>
                </c:pt>
                <c:pt idx="13">
                  <c:v>686.42425451199995</c:v>
                </c:pt>
                <c:pt idx="14">
                  <c:v>686.55607719399995</c:v>
                </c:pt>
                <c:pt idx="15">
                  <c:v>688.42895899999996</c:v>
                </c:pt>
                <c:pt idx="16">
                  <c:v>685.18015964999995</c:v>
                </c:pt>
                <c:pt idx="17">
                  <c:v>663.45907199999999</c:v>
                </c:pt>
                <c:pt idx="18">
                  <c:v>584.54836396999997</c:v>
                </c:pt>
                <c:pt idx="19">
                  <c:v>554.28417376000004</c:v>
                </c:pt>
                <c:pt idx="20">
                  <c:v>657.97537540999997</c:v>
                </c:pt>
                <c:pt idx="21">
                  <c:v>676.36428139400005</c:v>
                </c:pt>
                <c:pt idx="22">
                  <c:v>678.08262423999997</c:v>
                </c:pt>
                <c:pt idx="23">
                  <c:v>684.05086956000002</c:v>
                </c:pt>
                <c:pt idx="24">
                  <c:v>666.13779736799995</c:v>
                </c:pt>
                <c:pt idx="25">
                  <c:v>591.77203812000005</c:v>
                </c:pt>
                <c:pt idx="26">
                  <c:v>517.70702246400003</c:v>
                </c:pt>
                <c:pt idx="27">
                  <c:v>636.48925746999998</c:v>
                </c:pt>
                <c:pt idx="28">
                  <c:v>651.86373704000005</c:v>
                </c:pt>
                <c:pt idx="29">
                  <c:v>664.62678935999998</c:v>
                </c:pt>
                <c:pt idx="30">
                  <c:v>662.98156977600001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33362.284</c:v>
                </c:pt>
                <c:pt idx="1">
                  <c:v>33636.637999999999</c:v>
                </c:pt>
                <c:pt idx="2">
                  <c:v>34120.724000000002</c:v>
                </c:pt>
                <c:pt idx="3">
                  <c:v>32875.62356</c:v>
                </c:pt>
                <c:pt idx="4">
                  <c:v>29538.440999999999</c:v>
                </c:pt>
                <c:pt idx="5">
                  <c:v>29282.595000000001</c:v>
                </c:pt>
                <c:pt idx="6">
                  <c:v>34060.065000000002</c:v>
                </c:pt>
                <c:pt idx="7">
                  <c:v>33563.207199999997</c:v>
                </c:pt>
                <c:pt idx="8">
                  <c:v>33294.756000000001</c:v>
                </c:pt>
                <c:pt idx="9">
                  <c:v>33277.410000000003</c:v>
                </c:pt>
                <c:pt idx="10">
                  <c:v>32403.672999999999</c:v>
                </c:pt>
                <c:pt idx="11">
                  <c:v>28620.312999999998</c:v>
                </c:pt>
                <c:pt idx="12">
                  <c:v>28027.870999999999</c:v>
                </c:pt>
                <c:pt idx="13">
                  <c:v>33591.089</c:v>
                </c:pt>
                <c:pt idx="14">
                  <c:v>33008.074999999997</c:v>
                </c:pt>
                <c:pt idx="15">
                  <c:v>33353.370999999999</c:v>
                </c:pt>
                <c:pt idx="16">
                  <c:v>33018.735999999997</c:v>
                </c:pt>
                <c:pt idx="17">
                  <c:v>31029.949000000001</c:v>
                </c:pt>
                <c:pt idx="18">
                  <c:v>27631.445199999998</c:v>
                </c:pt>
                <c:pt idx="19">
                  <c:v>28109.455000000002</c:v>
                </c:pt>
                <c:pt idx="20">
                  <c:v>32622.134999999998</c:v>
                </c:pt>
                <c:pt idx="21">
                  <c:v>33012.826999999997</c:v>
                </c:pt>
                <c:pt idx="22">
                  <c:v>33146.686399999999</c:v>
                </c:pt>
                <c:pt idx="23">
                  <c:v>33226.330999999998</c:v>
                </c:pt>
                <c:pt idx="24">
                  <c:v>31441.514999999999</c:v>
                </c:pt>
                <c:pt idx="25">
                  <c:v>28183.605</c:v>
                </c:pt>
                <c:pt idx="26">
                  <c:v>27626.036</c:v>
                </c:pt>
                <c:pt idx="27">
                  <c:v>30888.123</c:v>
                </c:pt>
                <c:pt idx="28">
                  <c:v>31306.508999999998</c:v>
                </c:pt>
                <c:pt idx="29">
                  <c:v>31450.579600000001</c:v>
                </c:pt>
                <c:pt idx="30">
                  <c:v>31605.01368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0.66243</cdr:x>
      <cdr:y>0.17462</cdr:y>
    </cdr:from>
    <cdr:to>
      <cdr:x>0.8273</cdr:x>
      <cdr:y>0.25647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9115" y="508965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7 marzo (20:28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Marzo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202</v>
      </c>
    </row>
    <row r="2" spans="1:2">
      <c r="A2" t="s">
        <v>197</v>
      </c>
    </row>
    <row r="3" spans="1:2">
      <c r="A3" t="s">
        <v>192</v>
      </c>
    </row>
    <row r="4" spans="1:2">
      <c r="A4" t="s">
        <v>193</v>
      </c>
    </row>
    <row r="5" spans="1:2">
      <c r="A5" t="s">
        <v>196</v>
      </c>
    </row>
    <row r="6" spans="1:2">
      <c r="A6" t="s">
        <v>201</v>
      </c>
    </row>
    <row r="7" spans="1:2">
      <c r="A7" t="s">
        <v>195</v>
      </c>
    </row>
    <row r="8" spans="1:2">
      <c r="A8" t="s">
        <v>159</v>
      </c>
    </row>
    <row r="9" spans="1:2">
      <c r="A9" t="s">
        <v>199</v>
      </c>
    </row>
    <row r="10" spans="1:2">
      <c r="A10" t="s">
        <v>160</v>
      </c>
    </row>
    <row r="11" spans="1:2">
      <c r="A11" t="s">
        <v>161</v>
      </c>
    </row>
    <row r="12" spans="1:2">
      <c r="A12" t="s">
        <v>203</v>
      </c>
    </row>
    <row r="13" spans="1:2">
      <c r="A1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Marzo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Marzo 2022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20233.54623086</v>
      </c>
      <c r="G9" s="47">
        <f>VLOOKUP("Demanda transporte (b.c.)",Dat_01!A4:J29,4,FALSE)*100</f>
        <v>-2.4452177599999998</v>
      </c>
      <c r="H9" s="31">
        <f>VLOOKUP("Demanda transporte (b.c.)",Dat_01!A4:J29,5,FALSE)/1000</f>
        <v>60796.968801639996</v>
      </c>
      <c r="I9" s="47">
        <f>VLOOKUP("Demanda transporte (b.c.)",Dat_01!A4:J29,7,FALSE)*100</f>
        <v>-3.0473090099999998</v>
      </c>
      <c r="J9" s="31">
        <f>VLOOKUP("Demanda transporte (b.c.)",Dat_01!A4:J29,8,FALSE)/1000</f>
        <v>240580.68079779801</v>
      </c>
      <c r="K9" s="47">
        <f>VLOOKUP("Demanda transporte (b.c.)",Dat_01!A4:J29,10,FALSE)*100</f>
        <v>1.4093305299999999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0.65100000000000002</v>
      </c>
      <c r="H12" s="43"/>
      <c r="I12" s="43">
        <f>Dat_01!H45*100</f>
        <v>0.46600000000000003</v>
      </c>
      <c r="J12" s="43"/>
      <c r="K12" s="43">
        <f>Dat_01!L45*100</f>
        <v>0.26100000000000001</v>
      </c>
    </row>
    <row r="13" spans="3:12">
      <c r="E13" s="34" t="s">
        <v>26</v>
      </c>
      <c r="F13" s="33"/>
      <c r="G13" s="43">
        <f>Dat_01!E45*100</f>
        <v>1.2789999999999999</v>
      </c>
      <c r="H13" s="43"/>
      <c r="I13" s="43">
        <f>Dat_01!I45*100</f>
        <v>-0.65700000000000003</v>
      </c>
      <c r="J13" s="43"/>
      <c r="K13" s="43">
        <f>Dat_01!M45*100</f>
        <v>-0.54599999999999993</v>
      </c>
    </row>
    <row r="14" spans="3:12">
      <c r="E14" s="35" t="s">
        <v>5</v>
      </c>
      <c r="F14" s="36"/>
      <c r="G14" s="44">
        <f>Dat_01!F45*100</f>
        <v>-4.375</v>
      </c>
      <c r="H14" s="44"/>
      <c r="I14" s="44">
        <f>Dat_01!J45*100</f>
        <v>-2.8559999999999999</v>
      </c>
      <c r="J14" s="44"/>
      <c r="K14" s="44">
        <f>Dat_01!N45*100</f>
        <v>1.694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Marzo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Marzo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Marzo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H109" sqref="H109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Marzo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01/03/2022</v>
      </c>
      <c r="C7" s="99">
        <f>Dat_01!B52</f>
        <v>17.968</v>
      </c>
      <c r="D7" s="99">
        <f>Dat_01!C52</f>
        <v>11.851000000000001</v>
      </c>
      <c r="E7" s="99">
        <f>Dat_01!D52</f>
        <v>5.734</v>
      </c>
      <c r="F7" s="99">
        <f>Dat_01!H52</f>
        <v>6.3703157895000002</v>
      </c>
      <c r="G7" s="99">
        <f>Dat_01!G52</f>
        <v>15.3572631579</v>
      </c>
      <c r="H7" s="99">
        <f>Dat_01!E52</f>
        <v>11.837</v>
      </c>
    </row>
    <row r="8" spans="1:16" ht="11.25" customHeight="1">
      <c r="A8" s="92">
        <v>2</v>
      </c>
      <c r="B8" s="98" t="str">
        <f>Dat_01!A53</f>
        <v>02/03/2022</v>
      </c>
      <c r="C8" s="99">
        <f>Dat_01!B53</f>
        <v>16.753</v>
      </c>
      <c r="D8" s="99">
        <f>Dat_01!C53</f>
        <v>12.138999999999999</v>
      </c>
      <c r="E8" s="99">
        <f>Dat_01!D53</f>
        <v>7.524</v>
      </c>
      <c r="F8" s="99">
        <f>Dat_01!H53</f>
        <v>6.3861578947000002</v>
      </c>
      <c r="G8" s="99">
        <f>Dat_01!G53</f>
        <v>15.8856315789</v>
      </c>
      <c r="H8" s="99">
        <f>Dat_01!E53</f>
        <v>12.589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03/03/2022</v>
      </c>
      <c r="C9" s="99">
        <f>Dat_01!B54</f>
        <v>14.903</v>
      </c>
      <c r="D9" s="99">
        <f>Dat_01!C54</f>
        <v>10.881</v>
      </c>
      <c r="E9" s="99">
        <f>Dat_01!D54</f>
        <v>6.86</v>
      </c>
      <c r="F9" s="99">
        <f>Dat_01!H54</f>
        <v>6.9335789474</v>
      </c>
      <c r="G9" s="99">
        <f>Dat_01!G54</f>
        <v>15.874000000000001</v>
      </c>
      <c r="H9" s="99">
        <f>Dat_01!E54</f>
        <v>12.711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04/03/2022</v>
      </c>
      <c r="C10" s="99">
        <f>Dat_01!B55</f>
        <v>14.004</v>
      </c>
      <c r="D10" s="99">
        <f>Dat_01!C55</f>
        <v>10.347</v>
      </c>
      <c r="E10" s="99">
        <f>Dat_01!D55</f>
        <v>6.6909999999999998</v>
      </c>
      <c r="F10" s="99">
        <f>Dat_01!H55</f>
        <v>7.0322105263000001</v>
      </c>
      <c r="G10" s="99">
        <f>Dat_01!G55</f>
        <v>15.620105263199999</v>
      </c>
      <c r="H10" s="99">
        <f>Dat_01!E55</f>
        <v>12.324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05/03/2022</v>
      </c>
      <c r="C11" s="99">
        <f>Dat_01!B56</f>
        <v>13.863</v>
      </c>
      <c r="D11" s="99">
        <f>Dat_01!C56</f>
        <v>9.8840000000000003</v>
      </c>
      <c r="E11" s="99">
        <f>Dat_01!D56</f>
        <v>5.9050000000000002</v>
      </c>
      <c r="F11" s="99">
        <f>Dat_01!H56</f>
        <v>6.5567894737000003</v>
      </c>
      <c r="G11" s="99">
        <f>Dat_01!G56</f>
        <v>14.950105263199999</v>
      </c>
      <c r="H11" s="99">
        <f>Dat_01!E56</f>
        <v>11.766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06/03/2022</v>
      </c>
      <c r="C12" s="99">
        <f>Dat_01!B57</f>
        <v>12.590999999999999</v>
      </c>
      <c r="D12" s="99">
        <f>Dat_01!C57</f>
        <v>8.9969999999999999</v>
      </c>
      <c r="E12" s="99">
        <f>Dat_01!D57</f>
        <v>5.4020000000000001</v>
      </c>
      <c r="F12" s="99">
        <f>Dat_01!H57</f>
        <v>6.4364210526000001</v>
      </c>
      <c r="G12" s="99">
        <f>Dat_01!G57</f>
        <v>15.1654736842</v>
      </c>
      <c r="H12" s="99">
        <f>Dat_01!E57</f>
        <v>11.57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07/03/2022</v>
      </c>
      <c r="C13" s="99">
        <f>Dat_01!B58</f>
        <v>13.166</v>
      </c>
      <c r="D13" s="99">
        <f>Dat_01!C58</f>
        <v>9.4499999999999993</v>
      </c>
      <c r="E13" s="99">
        <f>Dat_01!D58</f>
        <v>5.734</v>
      </c>
      <c r="F13" s="99">
        <f>Dat_01!H58</f>
        <v>6.0425789474</v>
      </c>
      <c r="G13" s="99">
        <f>Dat_01!G58</f>
        <v>15.7592105263</v>
      </c>
      <c r="H13" s="99">
        <f>Dat_01!E58</f>
        <v>11.08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08/03/2022</v>
      </c>
      <c r="C14" s="99">
        <f>Dat_01!B59</f>
        <v>14.502000000000001</v>
      </c>
      <c r="D14" s="99">
        <f>Dat_01!C59</f>
        <v>10.398999999999999</v>
      </c>
      <c r="E14" s="99">
        <f>Dat_01!D59</f>
        <v>6.2969999999999997</v>
      </c>
      <c r="F14" s="99">
        <f>Dat_01!H59</f>
        <v>5.9748421052999996</v>
      </c>
      <c r="G14" s="99">
        <f>Dat_01!G59</f>
        <v>16.375947368399999</v>
      </c>
      <c r="H14" s="99">
        <f>Dat_01!E59</f>
        <v>10.497999999999999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09/03/2022</v>
      </c>
      <c r="C15" s="99">
        <f>Dat_01!B60</f>
        <v>15.856999999999999</v>
      </c>
      <c r="D15" s="99">
        <f>Dat_01!C60</f>
        <v>10.525</v>
      </c>
      <c r="E15" s="99">
        <f>Dat_01!D60</f>
        <v>5.1920000000000002</v>
      </c>
      <c r="F15" s="99">
        <f>Dat_01!H60</f>
        <v>6.2234736842</v>
      </c>
      <c r="G15" s="99">
        <f>Dat_01!G60</f>
        <v>17.008842105300001</v>
      </c>
      <c r="H15" s="99">
        <f>Dat_01!E60</f>
        <v>10.167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10/03/2022</v>
      </c>
      <c r="C16" s="99">
        <f>Dat_01!B61</f>
        <v>16.440000000000001</v>
      </c>
      <c r="D16" s="99">
        <f>Dat_01!C61</f>
        <v>11.83</v>
      </c>
      <c r="E16" s="99">
        <f>Dat_01!D61</f>
        <v>7.2190000000000003</v>
      </c>
      <c r="F16" s="99">
        <f>Dat_01!H61</f>
        <v>6.1482631578999998</v>
      </c>
      <c r="G16" s="99">
        <f>Dat_01!G61</f>
        <v>17.318736842100002</v>
      </c>
      <c r="H16" s="99">
        <f>Dat_01!E61</f>
        <v>10.327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11/03/2022</v>
      </c>
      <c r="C17" s="99">
        <f>Dat_01!B62</f>
        <v>14.888999999999999</v>
      </c>
      <c r="D17" s="99">
        <f>Dat_01!C62</f>
        <v>11.664999999999999</v>
      </c>
      <c r="E17" s="99">
        <f>Dat_01!D62</f>
        <v>8.4410000000000007</v>
      </c>
      <c r="F17" s="99">
        <f>Dat_01!H62</f>
        <v>6.8005263158</v>
      </c>
      <c r="G17" s="99">
        <f>Dat_01!G62</f>
        <v>17.568157894700001</v>
      </c>
      <c r="H17" s="99">
        <f>Dat_01!E62</f>
        <v>12.936999999999999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12/03/2022</v>
      </c>
      <c r="C18" s="99">
        <f>Dat_01!B63</f>
        <v>15.741</v>
      </c>
      <c r="D18" s="99">
        <f>Dat_01!C63</f>
        <v>11.347</v>
      </c>
      <c r="E18" s="99">
        <f>Dat_01!D63</f>
        <v>6.9539999999999997</v>
      </c>
      <c r="F18" s="99">
        <f>Dat_01!H63</f>
        <v>7.1879473683999997</v>
      </c>
      <c r="G18" s="99">
        <f>Dat_01!G63</f>
        <v>17.378947368399999</v>
      </c>
      <c r="H18" s="99">
        <f>Dat_01!E63</f>
        <v>12.536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13/03/2022</v>
      </c>
      <c r="C19" s="99">
        <f>Dat_01!B64</f>
        <v>16.134</v>
      </c>
      <c r="D19" s="99">
        <f>Dat_01!C64</f>
        <v>11.807</v>
      </c>
      <c r="E19" s="99">
        <f>Dat_01!D64</f>
        <v>7.4790000000000001</v>
      </c>
      <c r="F19" s="99">
        <f>Dat_01!H64</f>
        <v>6.8165789474</v>
      </c>
      <c r="G19" s="99">
        <f>Dat_01!G64</f>
        <v>16.602105263199999</v>
      </c>
      <c r="H19" s="99">
        <f>Dat_01!E64</f>
        <v>11.545999999999999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14/03/2022</v>
      </c>
      <c r="C20" s="99">
        <f>Dat_01!B65</f>
        <v>14.678000000000001</v>
      </c>
      <c r="D20" s="99">
        <f>Dat_01!C65</f>
        <v>11.500999999999999</v>
      </c>
      <c r="E20" s="99">
        <f>Dat_01!D65</f>
        <v>8.3239999999999998</v>
      </c>
      <c r="F20" s="99">
        <f>Dat_01!H65</f>
        <v>6.3866842105000003</v>
      </c>
      <c r="G20" s="99">
        <f>Dat_01!G65</f>
        <v>17.207947368399999</v>
      </c>
      <c r="H20" s="99">
        <f>Dat_01!E65</f>
        <v>12.164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15/03/2022</v>
      </c>
      <c r="C21" s="99">
        <f>Dat_01!B66</f>
        <v>16.922999999999998</v>
      </c>
      <c r="D21" s="99">
        <f>Dat_01!C66</f>
        <v>14.199</v>
      </c>
      <c r="E21" s="99">
        <f>Dat_01!D66</f>
        <v>11.475</v>
      </c>
      <c r="F21" s="99">
        <f>Dat_01!H66</f>
        <v>6.7527894737</v>
      </c>
      <c r="G21" s="99">
        <f>Dat_01!G66</f>
        <v>17.4125789474</v>
      </c>
      <c r="H21" s="99">
        <f>Dat_01!E66</f>
        <v>11.781000000000001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16/03/2022</v>
      </c>
      <c r="C22" s="99">
        <f>Dat_01!B67</f>
        <v>15.003</v>
      </c>
      <c r="D22" s="99">
        <f>Dat_01!C67</f>
        <v>12.933</v>
      </c>
      <c r="E22" s="99">
        <f>Dat_01!D67</f>
        <v>10.863</v>
      </c>
      <c r="F22" s="99">
        <f>Dat_01!H67</f>
        <v>6.8276315789000002</v>
      </c>
      <c r="G22" s="99">
        <f>Dat_01!G67</f>
        <v>17.138368421100001</v>
      </c>
      <c r="H22" s="99">
        <f>Dat_01!E67</f>
        <v>12.332000000000001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17/03/2022</v>
      </c>
      <c r="C23" s="99">
        <f>Dat_01!B68</f>
        <v>14.366</v>
      </c>
      <c r="D23" s="99">
        <f>Dat_01!C68</f>
        <v>12.079000000000001</v>
      </c>
      <c r="E23" s="99">
        <f>Dat_01!D68</f>
        <v>9.7919999999999998</v>
      </c>
      <c r="F23" s="99">
        <f>Dat_01!H68</f>
        <v>6.9457368420999996</v>
      </c>
      <c r="G23" s="99">
        <f>Dat_01!G68</f>
        <v>17.121894736800002</v>
      </c>
      <c r="H23" s="99">
        <f>Dat_01!E68</f>
        <v>13.379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18/03/2022</v>
      </c>
      <c r="C24" s="99">
        <f>Dat_01!B69</f>
        <v>15.18</v>
      </c>
      <c r="D24" s="99">
        <f>Dat_01!C69</f>
        <v>11.954000000000001</v>
      </c>
      <c r="E24" s="99">
        <f>Dat_01!D69</f>
        <v>8.7270000000000003</v>
      </c>
      <c r="F24" s="99">
        <f>Dat_01!H69</f>
        <v>7.3955263157999998</v>
      </c>
      <c r="G24" s="99">
        <f>Dat_01!G69</f>
        <v>16.7556842105</v>
      </c>
      <c r="H24" s="99">
        <f>Dat_01!E69</f>
        <v>10.37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19/03/2022</v>
      </c>
      <c r="C25" s="99">
        <f>Dat_01!B70</f>
        <v>16.242000000000001</v>
      </c>
      <c r="D25" s="99">
        <f>Dat_01!C70</f>
        <v>12.308</v>
      </c>
      <c r="E25" s="99">
        <f>Dat_01!D70</f>
        <v>8.3740000000000006</v>
      </c>
      <c r="F25" s="99">
        <f>Dat_01!H70</f>
        <v>7.5140526316000003</v>
      </c>
      <c r="G25" s="99">
        <f>Dat_01!G70</f>
        <v>16.82</v>
      </c>
      <c r="H25" s="99">
        <f>Dat_01!E70</f>
        <v>8.9990000000000006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20/03/2022</v>
      </c>
      <c r="C26" s="99">
        <f>Dat_01!B71</f>
        <v>16.827000000000002</v>
      </c>
      <c r="D26" s="99">
        <f>Dat_01!C71</f>
        <v>13.413</v>
      </c>
      <c r="E26" s="99">
        <f>Dat_01!D71</f>
        <v>9.9990000000000006</v>
      </c>
      <c r="F26" s="99">
        <f>Dat_01!H71</f>
        <v>7.3185263157999998</v>
      </c>
      <c r="G26" s="99">
        <f>Dat_01!G71</f>
        <v>16.6527894737</v>
      </c>
      <c r="H26" s="99">
        <f>Dat_01!E71</f>
        <v>8.6859999999999999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21/03/2022</v>
      </c>
      <c r="C27" s="99">
        <f>Dat_01!B72</f>
        <v>15.711</v>
      </c>
      <c r="D27" s="99">
        <f>Dat_01!C72</f>
        <v>12.981</v>
      </c>
      <c r="E27" s="99">
        <f>Dat_01!D72</f>
        <v>10.250999999999999</v>
      </c>
      <c r="F27" s="99">
        <f>Dat_01!H72</f>
        <v>6.9494210526</v>
      </c>
      <c r="G27" s="99">
        <f>Dat_01!G72</f>
        <v>16.288526315799999</v>
      </c>
      <c r="H27" s="99">
        <f>Dat_01!E72</f>
        <v>9.1769999999999996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22/03/2022</v>
      </c>
      <c r="C28" s="99">
        <f>Dat_01!B73</f>
        <v>15.198</v>
      </c>
      <c r="D28" s="99">
        <f>Dat_01!C73</f>
        <v>12.407999999999999</v>
      </c>
      <c r="E28" s="99">
        <f>Dat_01!D73</f>
        <v>9.6180000000000003</v>
      </c>
      <c r="F28" s="99">
        <f>Dat_01!H73</f>
        <v>7.1482631578999998</v>
      </c>
      <c r="G28" s="99">
        <f>Dat_01!G73</f>
        <v>16.533736842100001</v>
      </c>
      <c r="H28" s="99">
        <f>Dat_01!E73</f>
        <v>10.965999999999999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23/03/2022</v>
      </c>
      <c r="C29" s="99">
        <f>Dat_01!B74</f>
        <v>14.829000000000001</v>
      </c>
      <c r="D29" s="99">
        <f>Dat_01!C74</f>
        <v>11.867000000000001</v>
      </c>
      <c r="E29" s="99">
        <f>Dat_01!D74</f>
        <v>8.9060000000000006</v>
      </c>
      <c r="F29" s="99">
        <f>Dat_01!H74</f>
        <v>6.7313684211</v>
      </c>
      <c r="G29" s="99">
        <f>Dat_01!G74</f>
        <v>16.885578947399999</v>
      </c>
      <c r="H29" s="99">
        <f>Dat_01!E74</f>
        <v>11.737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24/03/2022</v>
      </c>
      <c r="C30" s="99">
        <f>Dat_01!B75</f>
        <v>14.627000000000001</v>
      </c>
      <c r="D30" s="99">
        <f>Dat_01!C75</f>
        <v>11.567</v>
      </c>
      <c r="E30" s="99">
        <f>Dat_01!D75</f>
        <v>8.5069999999999997</v>
      </c>
      <c r="F30" s="99">
        <f>Dat_01!H75</f>
        <v>7.3526315788999996</v>
      </c>
      <c r="G30" s="99">
        <f>Dat_01!G75</f>
        <v>17.191789473699998</v>
      </c>
      <c r="H30" s="99">
        <f>Dat_01!E75</f>
        <v>12.385999999999999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25/03/2022</v>
      </c>
      <c r="C31" s="99">
        <f>Dat_01!B76</f>
        <v>15.433999999999999</v>
      </c>
      <c r="D31" s="99">
        <f>Dat_01!C76</f>
        <v>12.619</v>
      </c>
      <c r="E31" s="99">
        <f>Dat_01!D76</f>
        <v>9.8049999999999997</v>
      </c>
      <c r="F31" s="99">
        <f>Dat_01!H76</f>
        <v>7.3361052632000003</v>
      </c>
      <c r="G31" s="99">
        <f>Dat_01!G76</f>
        <v>16.875947368399999</v>
      </c>
      <c r="H31" s="99">
        <f>Dat_01!E76</f>
        <v>12.827999999999999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26/03/2022</v>
      </c>
      <c r="C32" s="99">
        <f>Dat_01!B77</f>
        <v>15.69</v>
      </c>
      <c r="D32" s="99">
        <f>Dat_01!C77</f>
        <v>12.561999999999999</v>
      </c>
      <c r="E32" s="99">
        <f>Dat_01!D77</f>
        <v>9.4339999999999993</v>
      </c>
      <c r="F32" s="99">
        <f>Dat_01!H77</f>
        <v>7.3794736841999997</v>
      </c>
      <c r="G32" s="99">
        <f>Dat_01!G77</f>
        <v>17.230578947400002</v>
      </c>
      <c r="H32" s="99">
        <f>Dat_01!E77</f>
        <v>13.333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27/03/2022</v>
      </c>
      <c r="C33" s="99">
        <f>Dat_01!B78</f>
        <v>18.393999999999998</v>
      </c>
      <c r="D33" s="99">
        <f>Dat_01!C78</f>
        <v>13.808999999999999</v>
      </c>
      <c r="E33" s="99">
        <f>Dat_01!D78</f>
        <v>9.2240000000000002</v>
      </c>
      <c r="F33" s="99">
        <f>Dat_01!H78</f>
        <v>7.9787894737</v>
      </c>
      <c r="G33" s="99">
        <f>Dat_01!G78</f>
        <v>17.308789473699999</v>
      </c>
      <c r="H33" s="99">
        <f>Dat_01!E78</f>
        <v>13.423999999999999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28/03/2022</v>
      </c>
      <c r="C34" s="99">
        <f>Dat_01!B79</f>
        <v>18.771000000000001</v>
      </c>
      <c r="D34" s="99">
        <f>Dat_01!C79</f>
        <v>14.048999999999999</v>
      </c>
      <c r="E34" s="99">
        <f>Dat_01!D79</f>
        <v>9.327</v>
      </c>
      <c r="F34" s="99">
        <f>Dat_01!H79</f>
        <v>8.1044736842000002</v>
      </c>
      <c r="G34" s="99">
        <f>Dat_01!G79</f>
        <v>17.878052631599999</v>
      </c>
      <c r="H34" s="99">
        <f>Dat_01!E79</f>
        <v>14.207000000000001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29/03/2022</v>
      </c>
      <c r="C35" s="99">
        <f>Dat_01!B80</f>
        <v>16.832000000000001</v>
      </c>
      <c r="D35" s="99">
        <f>Dat_01!C80</f>
        <v>13.42</v>
      </c>
      <c r="E35" s="99">
        <f>Dat_01!D80</f>
        <v>10.007999999999999</v>
      </c>
      <c r="F35" s="99">
        <f>Dat_01!H80</f>
        <v>8.5154210526000007</v>
      </c>
      <c r="G35" s="99">
        <f>Dat_01!G80</f>
        <v>18.055157894699999</v>
      </c>
      <c r="H35" s="99">
        <f>Dat_01!E80</f>
        <v>15.701000000000001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30/03/2022</v>
      </c>
      <c r="C36" s="99">
        <f>Dat_01!B81</f>
        <v>15.305999999999999</v>
      </c>
      <c r="D36" s="99">
        <f>Dat_01!C81</f>
        <v>12.327999999999999</v>
      </c>
      <c r="E36" s="99">
        <f>Dat_01!D81</f>
        <v>9.35</v>
      </c>
      <c r="F36" s="99">
        <f>Dat_01!H81</f>
        <v>8.7664210526000002</v>
      </c>
      <c r="G36" s="99">
        <f>Dat_01!G81</f>
        <v>18.107421052599999</v>
      </c>
      <c r="H36" s="99">
        <f>Dat_01!E81</f>
        <v>16.463999999999999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31/03/2022</v>
      </c>
      <c r="C37" s="99">
        <f>Dat_01!B82</f>
        <v>15.887</v>
      </c>
      <c r="D37" s="99">
        <f>Dat_01!C82</f>
        <v>11.907999999999999</v>
      </c>
      <c r="E37" s="99">
        <f>Dat_01!D82</f>
        <v>7.93</v>
      </c>
      <c r="F37" s="99">
        <f>Dat_01!H82</f>
        <v>8.3870526315999996</v>
      </c>
      <c r="G37" s="99">
        <f>Dat_01!G82</f>
        <v>17.713684210499999</v>
      </c>
      <c r="H37" s="99">
        <f>Dat_01!E82</f>
        <v>17.021999999999998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15.57125806451613</v>
      </c>
      <c r="D38" s="101">
        <f>AVERAGE(D7:D37)</f>
        <v>11.904096774193549</v>
      </c>
      <c r="E38" s="101">
        <f t="shared" ref="E38:F38" si="0">AVERAGE(E7:E37)</f>
        <v>8.2369677419354836</v>
      </c>
      <c r="F38" s="101">
        <f t="shared" si="0"/>
        <v>7.0548404074709703</v>
      </c>
      <c r="G38" s="101">
        <f>AVERAGE(G7:G37)</f>
        <v>16.775582342954838</v>
      </c>
      <c r="H38" s="101">
        <f>AVERAGE(H7:H37)</f>
        <v>12.156258064516129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22753.507688590002</v>
      </c>
    </row>
    <row r="48" spans="1:16" ht="11.25" customHeight="1">
      <c r="A48" s="103" t="s">
        <v>92</v>
      </c>
      <c r="B48" s="98">
        <v>42794</v>
      </c>
      <c r="C48" s="104">
        <f>Dat_01!B100</f>
        <v>19213.662175914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19593.724998728001</v>
      </c>
    </row>
    <row r="53" spans="1:3" ht="11.25" customHeight="1">
      <c r="A53" s="103" t="s">
        <v>86</v>
      </c>
      <c r="B53" s="98">
        <v>42947</v>
      </c>
      <c r="C53" s="104">
        <f>Dat_01!B105</f>
        <v>21559.740951954002</v>
      </c>
    </row>
    <row r="54" spans="1:3" ht="11.25" customHeight="1">
      <c r="A54" s="103" t="s">
        <v>86</v>
      </c>
      <c r="B54" s="98">
        <v>42978</v>
      </c>
      <c r="C54" s="104">
        <f>Dat_01!B106</f>
        <v>20652.739059340001</v>
      </c>
    </row>
    <row r="55" spans="1:3" ht="11.25" customHeight="1">
      <c r="A55" s="103" t="s">
        <v>87</v>
      </c>
      <c r="B55" s="98">
        <v>43008</v>
      </c>
      <c r="C55" s="104">
        <f>Dat_01!B107</f>
        <v>19690.700732279001</v>
      </c>
    </row>
    <row r="56" spans="1:3" ht="11.25" customHeight="1">
      <c r="A56" s="103" t="s">
        <v>88</v>
      </c>
      <c r="B56" s="98">
        <v>43039</v>
      </c>
      <c r="C56" s="104">
        <f>Dat_01!B108</f>
        <v>18982.498801442001</v>
      </c>
    </row>
    <row r="57" spans="1:3" ht="11.25" customHeight="1">
      <c r="A57" s="103" t="s">
        <v>89</v>
      </c>
      <c r="B57" s="98">
        <v>43069</v>
      </c>
      <c r="C57" s="104">
        <f>Dat_01!B109</f>
        <v>20274.148186414001</v>
      </c>
    </row>
    <row r="58" spans="1:3" ht="11.25" customHeight="1">
      <c r="A58" s="103" t="s">
        <v>90</v>
      </c>
      <c r="B58" s="98">
        <v>43100</v>
      </c>
      <c r="C58" s="104">
        <f>Dat_01!B110</f>
        <v>20818.653140728999</v>
      </c>
    </row>
    <row r="59" spans="1:3" ht="11.25" customHeight="1">
      <c r="A59" s="103" t="s">
        <v>91</v>
      </c>
      <c r="B59" s="98">
        <v>43131</v>
      </c>
      <c r="C59" s="104">
        <f>Dat_01!B111</f>
        <v>21510.231602735999</v>
      </c>
    </row>
    <row r="60" spans="1:3" ht="11.25" customHeight="1">
      <c r="A60" s="103" t="s">
        <v>92</v>
      </c>
      <c r="B60" s="98">
        <v>43159</v>
      </c>
      <c r="C60" s="104">
        <f>Dat_01!B112</f>
        <v>19053.190968044</v>
      </c>
    </row>
    <row r="61" spans="1:3" ht="11.25" customHeight="1">
      <c r="A61" s="103" t="s">
        <v>93</v>
      </c>
      <c r="B61" s="98">
        <v>43190</v>
      </c>
      <c r="C61" s="104">
        <f>Dat_01!B113</f>
        <v>20233.54623086</v>
      </c>
    </row>
    <row r="62" spans="1:3" ht="11.25" customHeight="1">
      <c r="A62" s="103" t="s">
        <v>94</v>
      </c>
      <c r="B62" s="98">
        <v>43220</v>
      </c>
      <c r="C62" s="104">
        <f>Dat_01!B114</f>
        <v>7091.4193999999998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01/03/2022</v>
      </c>
      <c r="C70" s="104">
        <f>Dat_01!B129</f>
        <v>33362.284</v>
      </c>
      <c r="D70" s="104">
        <f>Dat_01!D129</f>
        <v>684.90048979999995</v>
      </c>
    </row>
    <row r="71" spans="1:4" ht="11.25" customHeight="1">
      <c r="A71" s="92">
        <v>2</v>
      </c>
      <c r="B71" s="98" t="str">
        <f>Dat_01!A130</f>
        <v>02/03/2022</v>
      </c>
      <c r="C71" s="104">
        <f>Dat_01!B130</f>
        <v>33636.637999999999</v>
      </c>
      <c r="D71" s="104">
        <f>Dat_01!D130</f>
        <v>695.94431411999994</v>
      </c>
    </row>
    <row r="72" spans="1:4" ht="11.25" customHeight="1">
      <c r="A72" s="92">
        <v>3</v>
      </c>
      <c r="B72" s="98" t="str">
        <f>Dat_01!A131</f>
        <v>03/03/2022</v>
      </c>
      <c r="C72" s="104">
        <f>Dat_01!B131</f>
        <v>34120.724000000002</v>
      </c>
      <c r="D72" s="104">
        <f>Dat_01!D131</f>
        <v>702.98249332</v>
      </c>
    </row>
    <row r="73" spans="1:4" ht="11.25" customHeight="1">
      <c r="A73" s="92">
        <v>4</v>
      </c>
      <c r="B73" s="98" t="str">
        <f>Dat_01!A132</f>
        <v>04/03/2022</v>
      </c>
      <c r="C73" s="104">
        <f>Dat_01!B132</f>
        <v>32875.62356</v>
      </c>
      <c r="D73" s="104">
        <f>Dat_01!D132</f>
        <v>702.639233064</v>
      </c>
    </row>
    <row r="74" spans="1:4" ht="11.25" customHeight="1">
      <c r="A74" s="92">
        <v>5</v>
      </c>
      <c r="B74" s="98" t="str">
        <f>Dat_01!A133</f>
        <v>05/03/2022</v>
      </c>
      <c r="C74" s="104">
        <f>Dat_01!B133</f>
        <v>29538.440999999999</v>
      </c>
      <c r="D74" s="104">
        <f>Dat_01!D133</f>
        <v>621.88980600000002</v>
      </c>
    </row>
    <row r="75" spans="1:4" ht="11.25" customHeight="1">
      <c r="A75" s="92">
        <v>6</v>
      </c>
      <c r="B75" s="98" t="str">
        <f>Dat_01!A134</f>
        <v>06/03/2022</v>
      </c>
      <c r="C75" s="104">
        <f>Dat_01!B134</f>
        <v>29282.595000000001</v>
      </c>
      <c r="D75" s="104">
        <f>Dat_01!D134</f>
        <v>582.710238</v>
      </c>
    </row>
    <row r="76" spans="1:4" ht="11.25" customHeight="1">
      <c r="A76" s="92">
        <v>7</v>
      </c>
      <c r="B76" s="98" t="str">
        <f>Dat_01!A135</f>
        <v>07/03/2022</v>
      </c>
      <c r="C76" s="104">
        <f>Dat_01!B135</f>
        <v>34060.065000000002</v>
      </c>
      <c r="D76" s="104">
        <f>Dat_01!D135</f>
        <v>692.35049479999998</v>
      </c>
    </row>
    <row r="77" spans="1:4" ht="11.25" customHeight="1">
      <c r="A77" s="92">
        <v>8</v>
      </c>
      <c r="B77" s="98" t="str">
        <f>Dat_01!A136</f>
        <v>08/03/2022</v>
      </c>
      <c r="C77" s="104">
        <f>Dat_01!B136</f>
        <v>33563.207199999997</v>
      </c>
      <c r="D77" s="104">
        <f>Dat_01!D136</f>
        <v>694.87494290400002</v>
      </c>
    </row>
    <row r="78" spans="1:4" ht="11.25" customHeight="1">
      <c r="A78" s="92">
        <v>9</v>
      </c>
      <c r="B78" s="98" t="str">
        <f>Dat_01!A137</f>
        <v>09/03/2022</v>
      </c>
      <c r="C78" s="104">
        <f>Dat_01!B137</f>
        <v>33294.756000000001</v>
      </c>
      <c r="D78" s="104">
        <f>Dat_01!D137</f>
        <v>686.15699785200002</v>
      </c>
    </row>
    <row r="79" spans="1:4" ht="11.25" customHeight="1">
      <c r="A79" s="92">
        <v>10</v>
      </c>
      <c r="B79" s="98" t="str">
        <f>Dat_01!A138</f>
        <v>10/03/2022</v>
      </c>
      <c r="C79" s="104">
        <f>Dat_01!B138</f>
        <v>33277.410000000003</v>
      </c>
      <c r="D79" s="104">
        <f>Dat_01!D138</f>
        <v>681.53559113599999</v>
      </c>
    </row>
    <row r="80" spans="1:4" ht="11.25" customHeight="1">
      <c r="A80" s="92">
        <v>11</v>
      </c>
      <c r="B80" s="98" t="str">
        <f>Dat_01!A139</f>
        <v>11/03/2022</v>
      </c>
      <c r="C80" s="104">
        <f>Dat_01!B139</f>
        <v>32403.672999999999</v>
      </c>
      <c r="D80" s="104">
        <f>Dat_01!D139</f>
        <v>691.13320231600005</v>
      </c>
    </row>
    <row r="81" spans="1:4" ht="11.25" customHeight="1">
      <c r="A81" s="92">
        <v>12</v>
      </c>
      <c r="B81" s="98" t="str">
        <f>Dat_01!A140</f>
        <v>12/03/2022</v>
      </c>
      <c r="C81" s="104">
        <f>Dat_01!B140</f>
        <v>28620.312999999998</v>
      </c>
      <c r="D81" s="104">
        <f>Dat_01!D140</f>
        <v>603.34628775399995</v>
      </c>
    </row>
    <row r="82" spans="1:4" ht="11.25" customHeight="1">
      <c r="A82" s="92">
        <v>13</v>
      </c>
      <c r="B82" s="98" t="str">
        <f>Dat_01!A141</f>
        <v>13/03/2022</v>
      </c>
      <c r="C82" s="104">
        <f>Dat_01!B141</f>
        <v>28027.870999999999</v>
      </c>
      <c r="D82" s="104">
        <f>Dat_01!D141</f>
        <v>556.149717506</v>
      </c>
    </row>
    <row r="83" spans="1:4" ht="11.25" customHeight="1">
      <c r="A83" s="92">
        <v>14</v>
      </c>
      <c r="B83" s="98" t="str">
        <f>Dat_01!A142</f>
        <v>14/03/2022</v>
      </c>
      <c r="C83" s="104">
        <f>Dat_01!B142</f>
        <v>33591.089</v>
      </c>
      <c r="D83" s="104">
        <f>Dat_01!D142</f>
        <v>686.42425451199995</v>
      </c>
    </row>
    <row r="84" spans="1:4" ht="11.25" customHeight="1">
      <c r="A84" s="92">
        <v>15</v>
      </c>
      <c r="B84" s="98" t="str">
        <f>Dat_01!A143</f>
        <v>15/03/2022</v>
      </c>
      <c r="C84" s="104">
        <f>Dat_01!B143</f>
        <v>33008.074999999997</v>
      </c>
      <c r="D84" s="104">
        <f>Dat_01!D143</f>
        <v>686.55607719399995</v>
      </c>
    </row>
    <row r="85" spans="1:4" ht="11.25" customHeight="1">
      <c r="A85" s="92">
        <v>16</v>
      </c>
      <c r="B85" s="98" t="str">
        <f>Dat_01!A144</f>
        <v>16/03/2022</v>
      </c>
      <c r="C85" s="104">
        <f>Dat_01!B144</f>
        <v>33353.370999999999</v>
      </c>
      <c r="D85" s="104">
        <f>Dat_01!D144</f>
        <v>688.42895899999996</v>
      </c>
    </row>
    <row r="86" spans="1:4" ht="11.25" customHeight="1">
      <c r="A86" s="92">
        <v>17</v>
      </c>
      <c r="B86" s="98" t="str">
        <f>Dat_01!A145</f>
        <v>17/03/2022</v>
      </c>
      <c r="C86" s="104">
        <f>Dat_01!B145</f>
        <v>33018.735999999997</v>
      </c>
      <c r="D86" s="104">
        <f>Dat_01!D145</f>
        <v>685.18015964999995</v>
      </c>
    </row>
    <row r="87" spans="1:4" ht="11.25" customHeight="1">
      <c r="A87" s="92">
        <v>18</v>
      </c>
      <c r="B87" s="98" t="str">
        <f>Dat_01!A146</f>
        <v>18/03/2022</v>
      </c>
      <c r="C87" s="104">
        <f>Dat_01!B146</f>
        <v>31029.949000000001</v>
      </c>
      <c r="D87" s="104">
        <f>Dat_01!D146</f>
        <v>663.45907199999999</v>
      </c>
    </row>
    <row r="88" spans="1:4" ht="11.25" customHeight="1">
      <c r="A88" s="92">
        <v>19</v>
      </c>
      <c r="B88" s="98" t="str">
        <f>Dat_01!A147</f>
        <v>19/03/2022</v>
      </c>
      <c r="C88" s="104">
        <f>Dat_01!B147</f>
        <v>27631.445199999998</v>
      </c>
      <c r="D88" s="104">
        <f>Dat_01!D147</f>
        <v>584.54836396999997</v>
      </c>
    </row>
    <row r="89" spans="1:4" ht="11.25" customHeight="1">
      <c r="A89" s="92">
        <v>20</v>
      </c>
      <c r="B89" s="98" t="str">
        <f>Dat_01!A148</f>
        <v>20/03/2022</v>
      </c>
      <c r="C89" s="104">
        <f>Dat_01!B148</f>
        <v>28109.455000000002</v>
      </c>
      <c r="D89" s="104">
        <f>Dat_01!D148</f>
        <v>554.28417376000004</v>
      </c>
    </row>
    <row r="90" spans="1:4" ht="11.25" customHeight="1">
      <c r="A90" s="92">
        <v>21</v>
      </c>
      <c r="B90" s="98" t="str">
        <f>Dat_01!A149</f>
        <v>21/03/2022</v>
      </c>
      <c r="C90" s="104">
        <f>Dat_01!B149</f>
        <v>32622.134999999998</v>
      </c>
      <c r="D90" s="104">
        <f>Dat_01!D149</f>
        <v>657.97537540999997</v>
      </c>
    </row>
    <row r="91" spans="1:4" ht="11.25" customHeight="1">
      <c r="A91" s="92">
        <v>22</v>
      </c>
      <c r="B91" s="98" t="str">
        <f>Dat_01!A150</f>
        <v>22/03/2022</v>
      </c>
      <c r="C91" s="104">
        <f>Dat_01!B150</f>
        <v>33012.826999999997</v>
      </c>
      <c r="D91" s="104">
        <f>Dat_01!D150</f>
        <v>676.36428139400005</v>
      </c>
    </row>
    <row r="92" spans="1:4" ht="11.25" customHeight="1">
      <c r="A92" s="92">
        <v>23</v>
      </c>
      <c r="B92" s="98" t="str">
        <f>Dat_01!A151</f>
        <v>23/03/2022</v>
      </c>
      <c r="C92" s="104">
        <f>Dat_01!B151</f>
        <v>33146.686399999999</v>
      </c>
      <c r="D92" s="104">
        <f>Dat_01!D151</f>
        <v>678.08262423999997</v>
      </c>
    </row>
    <row r="93" spans="1:4" ht="11.25" customHeight="1">
      <c r="A93" s="92">
        <v>24</v>
      </c>
      <c r="B93" s="98" t="str">
        <f>Dat_01!A152</f>
        <v>24/03/2022</v>
      </c>
      <c r="C93" s="104">
        <f>Dat_01!B152</f>
        <v>33226.330999999998</v>
      </c>
      <c r="D93" s="104">
        <f>Dat_01!D152</f>
        <v>684.05086956000002</v>
      </c>
    </row>
    <row r="94" spans="1:4" ht="11.25" customHeight="1">
      <c r="A94" s="92">
        <v>25</v>
      </c>
      <c r="B94" s="98" t="str">
        <f>Dat_01!A153</f>
        <v>25/03/2022</v>
      </c>
      <c r="C94" s="104">
        <f>Dat_01!B153</f>
        <v>31441.514999999999</v>
      </c>
      <c r="D94" s="104">
        <f>Dat_01!D153</f>
        <v>666.13779736799995</v>
      </c>
    </row>
    <row r="95" spans="1:4" ht="11.25" customHeight="1">
      <c r="A95" s="92">
        <v>26</v>
      </c>
      <c r="B95" s="98" t="str">
        <f>Dat_01!A154</f>
        <v>26/03/2022</v>
      </c>
      <c r="C95" s="104">
        <f>Dat_01!B154</f>
        <v>28183.605</v>
      </c>
      <c r="D95" s="104">
        <f>Dat_01!D154</f>
        <v>591.77203812000005</v>
      </c>
    </row>
    <row r="96" spans="1:4" ht="11.25" customHeight="1">
      <c r="A96" s="92">
        <v>27</v>
      </c>
      <c r="B96" s="98" t="str">
        <f>Dat_01!A155</f>
        <v>27/03/2022</v>
      </c>
      <c r="C96" s="104">
        <f>Dat_01!B155</f>
        <v>27626.036</v>
      </c>
      <c r="D96" s="104">
        <f>Dat_01!D155</f>
        <v>517.70702246400003</v>
      </c>
    </row>
    <row r="97" spans="1:9" ht="11.25" customHeight="1">
      <c r="A97" s="92">
        <v>28</v>
      </c>
      <c r="B97" s="98" t="str">
        <f>Dat_01!A156</f>
        <v>28/03/2022</v>
      </c>
      <c r="C97" s="104">
        <f>Dat_01!B156</f>
        <v>30888.123</v>
      </c>
      <c r="D97" s="104">
        <f>Dat_01!D156</f>
        <v>636.48925746999998</v>
      </c>
    </row>
    <row r="98" spans="1:9" ht="11.25" customHeight="1">
      <c r="A98" s="92">
        <v>29</v>
      </c>
      <c r="B98" s="98" t="str">
        <f>Dat_01!A157</f>
        <v>29/03/2022</v>
      </c>
      <c r="C98" s="104">
        <f>Dat_01!B157</f>
        <v>31306.508999999998</v>
      </c>
      <c r="D98" s="104">
        <f>Dat_01!D157</f>
        <v>651.86373704000005</v>
      </c>
    </row>
    <row r="99" spans="1:9" ht="11.25" customHeight="1">
      <c r="A99" s="92">
        <v>30</v>
      </c>
      <c r="B99" s="98" t="str">
        <f>Dat_01!A158</f>
        <v>30/03/2022</v>
      </c>
      <c r="C99" s="104">
        <f>Dat_01!B158</f>
        <v>31450.579600000001</v>
      </c>
      <c r="D99" s="104">
        <f>Dat_01!D158</f>
        <v>664.62678935999998</v>
      </c>
    </row>
    <row r="100" spans="1:9" ht="11.25" customHeight="1">
      <c r="A100" s="92">
        <v>31</v>
      </c>
      <c r="B100" s="98" t="str">
        <f>Dat_01!A159</f>
        <v>31/03/2022</v>
      </c>
      <c r="C100" s="104">
        <f>Dat_01!B159</f>
        <v>31605.01368</v>
      </c>
      <c r="D100" s="104">
        <f>Dat_01!D159</f>
        <v>662.98156977600001</v>
      </c>
    </row>
    <row r="101" spans="1:9" ht="11.25" customHeight="1">
      <c r="A101" s="92"/>
      <c r="B101" s="100" t="s">
        <v>96</v>
      </c>
      <c r="C101" s="107">
        <f>MAX(C70:C100)</f>
        <v>34120.724000000002</v>
      </c>
      <c r="D101" s="107">
        <f>MAX(D70:D100)</f>
        <v>702.98249332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0</v>
      </c>
      <c r="D108" s="110">
        <f>Dat_01!B174</f>
        <v>37926</v>
      </c>
      <c r="E108" s="110"/>
      <c r="F108" s="111">
        <f>Dat_01!D186</f>
        <v>0</v>
      </c>
      <c r="G108" s="111" t="str">
        <f>Dat_01!E186</f>
        <v>19 enero (20:10 h)</v>
      </c>
    </row>
    <row r="109" spans="1:9" ht="11.25" customHeight="1">
      <c r="B109" s="112" t="str">
        <f>Dat_01!A187</f>
        <v>mar-22</v>
      </c>
      <c r="C109" s="113">
        <f>Dat_01!B166</f>
        <v>34446</v>
      </c>
      <c r="D109" s="113"/>
      <c r="E109" s="113"/>
      <c r="F109" s="114" t="str">
        <f>Dat_01!D187</f>
        <v/>
      </c>
      <c r="G109" s="114" t="str">
        <f>Dat_01!E187</f>
        <v>7 marzo (20:28 h)</v>
      </c>
      <c r="H109" s="128">
        <f>Dat_01!D166</f>
        <v>35579</v>
      </c>
      <c r="I109" s="130">
        <f>(C109/H109-1)*100</f>
        <v>-3.184462744877592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8" t="str">
        <f>Dat_01!A33</f>
        <v>Marzo 2021</v>
      </c>
      <c r="C113" s="99">
        <f>Dat_01!C33*100</f>
        <v>4.7069999999999999</v>
      </c>
      <c r="D113" s="99">
        <f>Dat_01!D33*100</f>
        <v>0.59899999999999998</v>
      </c>
      <c r="E113" s="99">
        <f>Dat_01!E33*100</f>
        <v>0.39899999999999997</v>
      </c>
      <c r="F113" s="99">
        <f>Dat_01!F33*100</f>
        <v>3.7089999999999996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8" t="str">
        <f>Dat_01!A34</f>
        <v>Abril 2021</v>
      </c>
      <c r="C114" s="99">
        <f>Dat_01!C34*100</f>
        <v>17.047000000000001</v>
      </c>
      <c r="D114" s="99">
        <f>Dat_01!D34*100</f>
        <v>0.77900000000000003</v>
      </c>
      <c r="E114" s="99">
        <f>Dat_01!E34*100</f>
        <v>6.6000000000000003E-2</v>
      </c>
      <c r="F114" s="99">
        <f>Dat_01!F34*100</f>
        <v>16.201999999999998</v>
      </c>
    </row>
    <row r="115" spans="1:6" ht="11.25" customHeight="1">
      <c r="A115" s="103" t="str">
        <f t="shared" si="1"/>
        <v>M</v>
      </c>
      <c r="B115" s="98" t="str">
        <f>Dat_01!A35</f>
        <v>Mayo 2021</v>
      </c>
      <c r="C115" s="99">
        <f>Dat_01!C35*100</f>
        <v>11.099</v>
      </c>
      <c r="D115" s="99">
        <f>Dat_01!D35*100</f>
        <v>0.66699999999999993</v>
      </c>
      <c r="E115" s="99">
        <f>Dat_01!E35*100</f>
        <v>-2.1640000000000001</v>
      </c>
      <c r="F115" s="99">
        <f>Dat_01!F35*100</f>
        <v>12.595999999999998</v>
      </c>
    </row>
    <row r="116" spans="1:6" ht="11.25" customHeight="1">
      <c r="A116" s="103" t="str">
        <f t="shared" si="1"/>
        <v>J</v>
      </c>
      <c r="B116" s="98" t="str">
        <f>Dat_01!A36</f>
        <v>Junio 2021</v>
      </c>
      <c r="C116" s="99">
        <f>Dat_01!C36*100</f>
        <v>6.7050000000000001</v>
      </c>
      <c r="D116" s="99">
        <f>Dat_01!D36*100</f>
        <v>0.46200000000000002</v>
      </c>
      <c r="E116" s="99">
        <f>Dat_01!E36*100</f>
        <v>0.28200000000000003</v>
      </c>
      <c r="F116" s="99">
        <f>Dat_01!F36*100</f>
        <v>5.9610000000000003</v>
      </c>
    </row>
    <row r="117" spans="1:6" ht="11.25" customHeight="1">
      <c r="A117" s="103" t="str">
        <f t="shared" si="1"/>
        <v>J</v>
      </c>
      <c r="B117" s="98" t="str">
        <f>Dat_01!A37</f>
        <v>Julio 2021</v>
      </c>
      <c r="C117" s="99">
        <f>Dat_01!C37*100</f>
        <v>-1.7659999999999998</v>
      </c>
      <c r="D117" s="99">
        <f>Dat_01!D37*100</f>
        <v>-0.39800000000000002</v>
      </c>
      <c r="E117" s="99">
        <f>Dat_01!E37*100</f>
        <v>-1.8900000000000001</v>
      </c>
      <c r="F117" s="99">
        <f>Dat_01!F37*100</f>
        <v>0.52200000000000002</v>
      </c>
    </row>
    <row r="118" spans="1:6" ht="11.25" customHeight="1">
      <c r="A118" s="103" t="str">
        <f t="shared" si="1"/>
        <v>A</v>
      </c>
      <c r="B118" s="98" t="str">
        <f>Dat_01!A38</f>
        <v>Agosto 2021</v>
      </c>
      <c r="C118" s="99">
        <f>Dat_01!C38*100</f>
        <v>-0.44900000000000001</v>
      </c>
      <c r="D118" s="99">
        <f>Dat_01!D38*100</f>
        <v>0.42100000000000004</v>
      </c>
      <c r="E118" s="99">
        <f>Dat_01!E38*100</f>
        <v>-0.8630000000000001</v>
      </c>
      <c r="F118" s="99">
        <f>Dat_01!F38*100</f>
        <v>-6.9999999999999993E-3</v>
      </c>
    </row>
    <row r="119" spans="1:6" ht="11.25" customHeight="1">
      <c r="A119" s="103" t="str">
        <f t="shared" si="1"/>
        <v>S</v>
      </c>
      <c r="B119" s="98" t="str">
        <f>Dat_01!A39</f>
        <v>Septiembre 2021</v>
      </c>
      <c r="C119" s="99">
        <f>Dat_01!C39*100</f>
        <v>1.6320000000000001</v>
      </c>
      <c r="D119" s="99">
        <f>Dat_01!D39*100</f>
        <v>0.14799999999999999</v>
      </c>
      <c r="E119" s="99">
        <f>Dat_01!E39*100</f>
        <v>-0.307</v>
      </c>
      <c r="F119" s="99">
        <f>Dat_01!F39*100</f>
        <v>1.7909999999999999</v>
      </c>
    </row>
    <row r="120" spans="1:6" ht="11.25" customHeight="1">
      <c r="A120" s="103" t="str">
        <f t="shared" si="1"/>
        <v>O</v>
      </c>
      <c r="B120" s="98" t="str">
        <f>Dat_01!A40</f>
        <v>Octubre 2021</v>
      </c>
      <c r="C120" s="99">
        <f>Dat_01!C40*100</f>
        <v>-3.2390000000000003</v>
      </c>
      <c r="D120" s="99">
        <f>Dat_01!D40*100</f>
        <v>-1.097</v>
      </c>
      <c r="E120" s="99">
        <f>Dat_01!E40*100</f>
        <v>0.10200000000000001</v>
      </c>
      <c r="F120" s="99">
        <f>Dat_01!F40*100</f>
        <v>-2.2440000000000002</v>
      </c>
    </row>
    <row r="121" spans="1:6" ht="11.25" customHeight="1">
      <c r="A121" s="103" t="str">
        <f t="shared" si="1"/>
        <v>N</v>
      </c>
      <c r="B121" s="98" t="str">
        <f>Dat_01!A41</f>
        <v>Noviembre 2021</v>
      </c>
      <c r="C121" s="99">
        <f>Dat_01!C41*100</f>
        <v>3.1739999999999999</v>
      </c>
      <c r="D121" s="99">
        <f>Dat_01!D41*100</f>
        <v>4.8000000000000001E-2</v>
      </c>
      <c r="E121" s="99">
        <f>Dat_01!E41*100</f>
        <v>2.5790000000000002</v>
      </c>
      <c r="F121" s="99">
        <f>Dat_01!F41*100</f>
        <v>0.54700000000000004</v>
      </c>
    </row>
    <row r="122" spans="1:6" ht="11.25" customHeight="1">
      <c r="A122" s="103" t="str">
        <f t="shared" si="1"/>
        <v>D</v>
      </c>
      <c r="B122" s="98" t="str">
        <f>Dat_01!A42</f>
        <v>Diciembre 2021</v>
      </c>
      <c r="C122" s="99">
        <f>Dat_01!C42*100</f>
        <v>-2.27</v>
      </c>
      <c r="D122" s="99">
        <f>Dat_01!D42*100</f>
        <v>0.90799999999999992</v>
      </c>
      <c r="E122" s="99">
        <f>Dat_01!E42*100</f>
        <v>-1.4489999999999998</v>
      </c>
      <c r="F122" s="99">
        <f>Dat_01!F42*100</f>
        <v>-1.7290000000000001</v>
      </c>
    </row>
    <row r="123" spans="1:6" ht="11.25" customHeight="1">
      <c r="A123" s="103" t="str">
        <f t="shared" si="1"/>
        <v>E</v>
      </c>
      <c r="B123" s="98" t="str">
        <f>Dat_01!A43</f>
        <v>Enero 2022</v>
      </c>
      <c r="C123" s="99">
        <f>Dat_01!C43*100</f>
        <v>-5.4640000000000004</v>
      </c>
      <c r="D123" s="99">
        <f>Dat_01!D43*100</f>
        <v>0.66699999999999993</v>
      </c>
      <c r="E123" s="99">
        <f>Dat_01!E43*100</f>
        <v>-2.5919999999999996</v>
      </c>
      <c r="F123" s="99">
        <f>Dat_01!F43*100</f>
        <v>-3.5389999999999997</v>
      </c>
    </row>
    <row r="124" spans="1:6" ht="11.25" customHeight="1">
      <c r="A124" s="103" t="str">
        <f t="shared" si="1"/>
        <v>F</v>
      </c>
      <c r="B124" s="98" t="str">
        <f>Dat_01!A44</f>
        <v>Febrero 2022</v>
      </c>
      <c r="C124" s="99">
        <f>Dat_01!C44*100</f>
        <v>-0.83499999999999996</v>
      </c>
      <c r="D124" s="99">
        <f>Dat_01!D44*100</f>
        <v>-8.6999999999999994E-2</v>
      </c>
      <c r="E124" s="99">
        <f>Dat_01!E44*100</f>
        <v>-0.437</v>
      </c>
      <c r="F124" s="99">
        <f>Dat_01!F44*100</f>
        <v>-0.311</v>
      </c>
    </row>
    <row r="125" spans="1:6" ht="11.25" customHeight="1">
      <c r="A125" s="103" t="str">
        <f t="shared" si="1"/>
        <v>M</v>
      </c>
      <c r="B125" s="105" t="str">
        <f>Dat_01!A45</f>
        <v>Marzo 2022</v>
      </c>
      <c r="C125" s="116">
        <f>Dat_01!C45*100</f>
        <v>-2.4449999999999998</v>
      </c>
      <c r="D125" s="116">
        <f>Dat_01!D45*100</f>
        <v>0.65100000000000002</v>
      </c>
      <c r="E125" s="116">
        <f>Dat_01!E45*100</f>
        <v>1.2789999999999999</v>
      </c>
      <c r="F125" s="116">
        <f>Dat_01!F45*100</f>
        <v>-4.375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5" zoomScale="90" zoomScaleNormal="90" workbookViewId="0">
      <selection activeCell="D166" sqref="D166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157</v>
      </c>
      <c r="B2" s="53" t="s">
        <v>158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10">
      <c r="A4" s="51" t="s">
        <v>52</v>
      </c>
      <c r="B4" s="140" t="s">
        <v>157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1755808.367876</v>
      </c>
      <c r="C8" s="85">
        <v>3715133.73508</v>
      </c>
      <c r="D8" s="132">
        <v>-0.52739026560000002</v>
      </c>
      <c r="E8" s="85">
        <v>4994139.6398499999</v>
      </c>
      <c r="F8" s="85">
        <v>12289526.83921</v>
      </c>
      <c r="G8" s="132">
        <v>-0.59362636940000002</v>
      </c>
      <c r="H8" s="85">
        <v>22296996.162668001</v>
      </c>
      <c r="I8" s="85">
        <v>33236629.954732001</v>
      </c>
      <c r="J8" s="132">
        <v>-0.32914389360000001</v>
      </c>
    </row>
    <row r="9" spans="1:10">
      <c r="A9" s="53" t="s">
        <v>32</v>
      </c>
      <c r="B9" s="85">
        <v>280110.79998399998</v>
      </c>
      <c r="C9" s="85">
        <v>330794.56254200003</v>
      </c>
      <c r="D9" s="132">
        <v>-0.15321824570000001</v>
      </c>
      <c r="E9" s="85">
        <v>780647.52674200002</v>
      </c>
      <c r="F9" s="85">
        <v>1052619.1689160001</v>
      </c>
      <c r="G9" s="132">
        <v>-0.25837610620000001</v>
      </c>
      <c r="H9" s="85">
        <v>2377324.48783</v>
      </c>
      <c r="I9" s="85">
        <v>3036919.8277799999</v>
      </c>
      <c r="J9" s="132">
        <v>-0.21719221359999999</v>
      </c>
    </row>
    <row r="10" spans="1:10">
      <c r="A10" s="53" t="s">
        <v>33</v>
      </c>
      <c r="B10" s="85">
        <v>4766791.5640000002</v>
      </c>
      <c r="C10" s="85">
        <v>4833065.0020000003</v>
      </c>
      <c r="D10" s="132">
        <v>-1.37125071E-2</v>
      </c>
      <c r="E10" s="85">
        <v>14586177.343</v>
      </c>
      <c r="F10" s="85">
        <v>14391320.625</v>
      </c>
      <c r="G10" s="132">
        <v>1.35398775E-2</v>
      </c>
      <c r="H10" s="85">
        <v>54235831.990999997</v>
      </c>
      <c r="I10" s="85">
        <v>54799906.318999998</v>
      </c>
      <c r="J10" s="132">
        <v>-1.02933447E-2</v>
      </c>
    </row>
    <row r="11" spans="1:10">
      <c r="A11" s="53" t="s">
        <v>34</v>
      </c>
      <c r="B11" s="85">
        <v>705895.05599999998</v>
      </c>
      <c r="C11" s="85">
        <v>242790.505</v>
      </c>
      <c r="D11" s="132">
        <v>1.9074244728</v>
      </c>
      <c r="E11" s="85">
        <v>1985697.2080000001</v>
      </c>
      <c r="F11" s="85">
        <v>978100.61699999997</v>
      </c>
      <c r="G11" s="132">
        <v>1.0301563801</v>
      </c>
      <c r="H11" s="85">
        <v>5948820.6370000001</v>
      </c>
      <c r="I11" s="85">
        <v>3608943.9929999998</v>
      </c>
      <c r="J11" s="132">
        <v>0.64835493389999999</v>
      </c>
    </row>
    <row r="12" spans="1:10">
      <c r="A12" s="53" t="s">
        <v>35</v>
      </c>
      <c r="B12" s="85">
        <v>0</v>
      </c>
      <c r="C12" s="85">
        <v>0</v>
      </c>
      <c r="D12" s="132">
        <v>0</v>
      </c>
      <c r="E12" s="85">
        <v>0</v>
      </c>
      <c r="F12" s="85">
        <v>0</v>
      </c>
      <c r="G12" s="132">
        <v>0</v>
      </c>
      <c r="H12" s="85">
        <v>-1E-3</v>
      </c>
      <c r="I12" s="85">
        <v>-1E-3</v>
      </c>
      <c r="J12" s="132">
        <v>0</v>
      </c>
    </row>
    <row r="13" spans="1:10">
      <c r="A13" s="53" t="s">
        <v>36</v>
      </c>
      <c r="B13" s="85">
        <v>3253461.3840000001</v>
      </c>
      <c r="C13" s="85">
        <v>1649416.9909999999</v>
      </c>
      <c r="D13" s="132">
        <v>0.97249173600000005</v>
      </c>
      <c r="E13" s="85">
        <v>12537534.244000001</v>
      </c>
      <c r="F13" s="85">
        <v>4924560.4359999998</v>
      </c>
      <c r="G13" s="132">
        <v>1.5459194596000001</v>
      </c>
      <c r="H13" s="85">
        <v>45193784.583999999</v>
      </c>
      <c r="I13" s="85">
        <v>36234128.853</v>
      </c>
      <c r="J13" s="132">
        <v>0.2472711782</v>
      </c>
    </row>
    <row r="14" spans="1:10">
      <c r="A14" s="53" t="s">
        <v>37</v>
      </c>
      <c r="B14" s="85">
        <v>6415076.0729999999</v>
      </c>
      <c r="C14" s="85">
        <v>5521629.5369999995</v>
      </c>
      <c r="D14" s="132">
        <v>0.1618084897</v>
      </c>
      <c r="E14" s="85">
        <v>16385299.399</v>
      </c>
      <c r="F14" s="85">
        <v>18776950.627999999</v>
      </c>
      <c r="G14" s="132">
        <v>-0.12737165240000001</v>
      </c>
      <c r="H14" s="85">
        <v>56792323.887000002</v>
      </c>
      <c r="I14" s="85">
        <v>58331386.656000003</v>
      </c>
      <c r="J14" s="132">
        <v>-2.6384813699999999E-2</v>
      </c>
    </row>
    <row r="15" spans="1:10">
      <c r="A15" s="53" t="s">
        <v>38</v>
      </c>
      <c r="B15" s="85">
        <v>1398930.257</v>
      </c>
      <c r="C15" s="85">
        <v>1650951.6610000001</v>
      </c>
      <c r="D15" s="132">
        <v>-0.1526522005</v>
      </c>
      <c r="E15" s="85">
        <v>4559136.932</v>
      </c>
      <c r="F15" s="85">
        <v>3420248.2340000002</v>
      </c>
      <c r="G15" s="132">
        <v>0.33298422220000001</v>
      </c>
      <c r="H15" s="85">
        <v>21642420.890000001</v>
      </c>
      <c r="I15" s="85">
        <v>15762897.597999999</v>
      </c>
      <c r="J15" s="132">
        <v>0.37299762019999999</v>
      </c>
    </row>
    <row r="16" spans="1:10">
      <c r="A16" s="53" t="s">
        <v>39</v>
      </c>
      <c r="B16" s="85">
        <v>120568.31600000001</v>
      </c>
      <c r="C16" s="85">
        <v>355015.42700000003</v>
      </c>
      <c r="D16" s="132">
        <v>-0.66038569920000001</v>
      </c>
      <c r="E16" s="85">
        <v>500052.13500000001</v>
      </c>
      <c r="F16" s="85">
        <v>595830.78300000005</v>
      </c>
      <c r="G16" s="132">
        <v>-0.16074806929999999</v>
      </c>
      <c r="H16" s="85">
        <v>4609725.1069999998</v>
      </c>
      <c r="I16" s="85">
        <v>4584249.6459999997</v>
      </c>
      <c r="J16" s="132">
        <v>5.5571713999999998E-3</v>
      </c>
    </row>
    <row r="17" spans="1:14">
      <c r="A17" s="53" t="s">
        <v>40</v>
      </c>
      <c r="B17" s="85">
        <v>422581.43699999998</v>
      </c>
      <c r="C17" s="85">
        <v>358529.49900000001</v>
      </c>
      <c r="D17" s="132">
        <v>0.17865179340000001</v>
      </c>
      <c r="E17" s="85">
        <v>1224822.804</v>
      </c>
      <c r="F17" s="85">
        <v>1113118.6340000001</v>
      </c>
      <c r="G17" s="132">
        <v>0.1003524392</v>
      </c>
      <c r="H17" s="85">
        <v>4820899.3689999999</v>
      </c>
      <c r="I17" s="85">
        <v>4558512.0410000002</v>
      </c>
      <c r="J17" s="132">
        <v>5.7559862900000001E-2</v>
      </c>
    </row>
    <row r="18" spans="1:14">
      <c r="A18" s="53" t="s">
        <v>41</v>
      </c>
      <c r="B18" s="85">
        <v>2200009.9840000002</v>
      </c>
      <c r="C18" s="85">
        <v>2249828.1170000001</v>
      </c>
      <c r="D18" s="132">
        <v>-2.2143084E-2</v>
      </c>
      <c r="E18" s="85">
        <v>6471898.9179999996</v>
      </c>
      <c r="F18" s="85">
        <v>6485523.0109999999</v>
      </c>
      <c r="G18" s="132">
        <v>-2.1006929999999998E-3</v>
      </c>
      <c r="H18" s="85">
        <v>26022864.431000002</v>
      </c>
      <c r="I18" s="85">
        <v>26580479.18</v>
      </c>
      <c r="J18" s="132">
        <v>-2.0978355800000001E-2</v>
      </c>
    </row>
    <row r="19" spans="1:14">
      <c r="A19" s="53" t="s">
        <v>43</v>
      </c>
      <c r="B19" s="85">
        <v>71978.429000000004</v>
      </c>
      <c r="C19" s="85">
        <v>61963.368000000002</v>
      </c>
      <c r="D19" s="132">
        <v>0.16162873850000001</v>
      </c>
      <c r="E19" s="85">
        <v>207860.43700000001</v>
      </c>
      <c r="F19" s="85">
        <v>171791.68100000001</v>
      </c>
      <c r="G19" s="132">
        <v>0.2099563599</v>
      </c>
      <c r="H19" s="85">
        <v>786933.34199999995</v>
      </c>
      <c r="I19" s="85">
        <v>615364.21250000002</v>
      </c>
      <c r="J19" s="132">
        <v>0.27880907929999998</v>
      </c>
    </row>
    <row r="20" spans="1:14">
      <c r="A20" s="53" t="s">
        <v>42</v>
      </c>
      <c r="B20" s="85">
        <v>173904.31599999999</v>
      </c>
      <c r="C20" s="85">
        <v>173707.269</v>
      </c>
      <c r="D20" s="132">
        <v>1.1343624E-3</v>
      </c>
      <c r="E20" s="85">
        <v>471983.859</v>
      </c>
      <c r="F20" s="85">
        <v>510291.86599999998</v>
      </c>
      <c r="G20" s="132">
        <v>-7.5070777199999994E-2</v>
      </c>
      <c r="H20" s="85">
        <v>2072143.0209999999</v>
      </c>
      <c r="I20" s="85">
        <v>1919331.6505</v>
      </c>
      <c r="J20" s="132">
        <v>7.9616969999999995E-2</v>
      </c>
    </row>
    <row r="21" spans="1:14">
      <c r="A21" s="66" t="s">
        <v>72</v>
      </c>
      <c r="B21" s="86">
        <v>21565115.983860001</v>
      </c>
      <c r="C21" s="86">
        <v>21142825.673622001</v>
      </c>
      <c r="D21" s="67">
        <v>1.9973220100000001E-2</v>
      </c>
      <c r="E21" s="86">
        <v>64705250.445592001</v>
      </c>
      <c r="F21" s="86">
        <v>64709882.523125999</v>
      </c>
      <c r="G21" s="67">
        <v>-7.1582227526833102E-5</v>
      </c>
      <c r="H21" s="86">
        <v>246800067.90849799</v>
      </c>
      <c r="I21" s="86">
        <v>243268749.93051201</v>
      </c>
      <c r="J21" s="67">
        <v>1.45161184E-2</v>
      </c>
    </row>
    <row r="22" spans="1:14">
      <c r="A22" s="53" t="s">
        <v>73</v>
      </c>
      <c r="B22" s="85">
        <v>-420599.755</v>
      </c>
      <c r="C22" s="85">
        <v>-463992.94998199999</v>
      </c>
      <c r="D22" s="132">
        <v>-9.3521237699999996E-2</v>
      </c>
      <c r="E22" s="85">
        <v>-1297276.5579520001</v>
      </c>
      <c r="F22" s="85">
        <v>-1864538.612982</v>
      </c>
      <c r="G22" s="132">
        <v>-0.30423722580000001</v>
      </c>
      <c r="H22" s="85">
        <v>-3750616.7507000002</v>
      </c>
      <c r="I22" s="85">
        <v>-5100029.0374189997</v>
      </c>
      <c r="J22" s="132">
        <v>-0.264589138</v>
      </c>
    </row>
    <row r="23" spans="1:14">
      <c r="A23" s="53" t="s">
        <v>44</v>
      </c>
      <c r="B23" s="85">
        <v>-30689.280999999999</v>
      </c>
      <c r="C23" s="85">
        <v>-127985.573</v>
      </c>
      <c r="D23" s="132">
        <v>-0.76021296559999996</v>
      </c>
      <c r="E23" s="85">
        <v>-89351.122000000003</v>
      </c>
      <c r="F23" s="85">
        <v>-379647.99400000001</v>
      </c>
      <c r="G23" s="132">
        <v>-0.7646474539</v>
      </c>
      <c r="H23" s="85">
        <v>-599932.09499999997</v>
      </c>
      <c r="I23" s="85">
        <v>-1441320.7390000001</v>
      </c>
      <c r="J23" s="132">
        <v>-0.58376225449999997</v>
      </c>
    </row>
    <row r="24" spans="1:14">
      <c r="A24" s="53" t="s">
        <v>74</v>
      </c>
      <c r="B24" s="85">
        <v>-880280.71699999995</v>
      </c>
      <c r="C24" s="85">
        <v>189854.399</v>
      </c>
      <c r="D24" s="132">
        <v>-5.6366095368</v>
      </c>
      <c r="E24" s="85">
        <v>-2521653.9640000002</v>
      </c>
      <c r="F24" s="85">
        <v>242175.49799999999</v>
      </c>
      <c r="G24" s="132">
        <v>-11.4125065699</v>
      </c>
      <c r="H24" s="85">
        <v>-1868838.2649999999</v>
      </c>
      <c r="I24" s="85">
        <v>509824.02299999999</v>
      </c>
      <c r="J24" s="132">
        <v>-4.6656535994999997</v>
      </c>
    </row>
    <row r="25" spans="1:14">
      <c r="A25" s="66" t="s">
        <v>75</v>
      </c>
      <c r="B25" s="86">
        <v>20233546.230859999</v>
      </c>
      <c r="C25" s="86">
        <v>20740701.54964</v>
      </c>
      <c r="D25" s="67">
        <v>-2.44521776E-2</v>
      </c>
      <c r="E25" s="86">
        <v>60796968.801639996</v>
      </c>
      <c r="F25" s="86">
        <v>62707871.414144002</v>
      </c>
      <c r="G25" s="67">
        <v>-3.0473090099999999E-2</v>
      </c>
      <c r="H25" s="86">
        <v>240580680.79779801</v>
      </c>
      <c r="I25" s="86">
        <v>237237224.177093</v>
      </c>
      <c r="J25" s="67">
        <v>1.4093305299999999E-2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</row>
    <row r="32" spans="1:1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</row>
    <row r="33" spans="1:15">
      <c r="A33" s="123" t="s">
        <v>131</v>
      </c>
      <c r="B33" s="123" t="s">
        <v>132</v>
      </c>
      <c r="C33" s="127">
        <v>4.7070000000000001E-2</v>
      </c>
      <c r="D33" s="127">
        <v>5.9899999999999997E-3</v>
      </c>
      <c r="E33" s="127">
        <v>3.9899999999999996E-3</v>
      </c>
      <c r="F33" s="127">
        <v>3.7089999999999998E-2</v>
      </c>
      <c r="G33" s="127">
        <v>7.7499999999999999E-3</v>
      </c>
      <c r="H33" s="127">
        <v>-2.5899999999999999E-3</v>
      </c>
      <c r="I33" s="127">
        <v>1.2200000000000001E-2</v>
      </c>
      <c r="J33" s="127">
        <v>-1.8600000000000001E-3</v>
      </c>
      <c r="K33" s="127">
        <v>-4.0710000000000003E-2</v>
      </c>
      <c r="L33" s="127">
        <v>-8.3000000000000001E-4</v>
      </c>
      <c r="M33" s="127">
        <v>3.96E-3</v>
      </c>
      <c r="N33" s="127">
        <v>-4.3839999999999997E-2</v>
      </c>
      <c r="O33" s="65" t="str">
        <f t="shared" ref="O33:O45" si="0">MID(UPPER(TEXT(A33,"mmm")),1,1)</f>
        <v>M</v>
      </c>
    </row>
    <row r="34" spans="1:15">
      <c r="A34" s="123" t="s">
        <v>133</v>
      </c>
      <c r="B34" s="123" t="s">
        <v>134</v>
      </c>
      <c r="C34" s="127">
        <v>0.17047000000000001</v>
      </c>
      <c r="D34" s="127">
        <v>7.79E-3</v>
      </c>
      <c r="E34" s="127">
        <v>6.6E-4</v>
      </c>
      <c r="F34" s="127">
        <v>0.16202</v>
      </c>
      <c r="G34" s="127">
        <v>4.1300000000000003E-2</v>
      </c>
      <c r="H34" s="127">
        <v>-9.2000000000000003E-4</v>
      </c>
      <c r="I34" s="127">
        <v>8.9499999999999996E-3</v>
      </c>
      <c r="J34" s="127">
        <v>3.3270000000000001E-2</v>
      </c>
      <c r="K34" s="127">
        <v>-1.6230000000000001E-2</v>
      </c>
      <c r="L34" s="127">
        <v>-6.3000000000000003E-4</v>
      </c>
      <c r="M34" s="127">
        <v>3.6700000000000001E-3</v>
      </c>
      <c r="N34" s="127">
        <v>-1.9269999999999999E-2</v>
      </c>
      <c r="O34" s="65" t="str">
        <f t="shared" si="0"/>
        <v>A</v>
      </c>
    </row>
    <row r="35" spans="1:15">
      <c r="A35" s="123" t="s">
        <v>135</v>
      </c>
      <c r="B35" s="123" t="s">
        <v>136</v>
      </c>
      <c r="C35" s="127">
        <v>0.11099000000000001</v>
      </c>
      <c r="D35" s="127">
        <v>6.6699999999999997E-3</v>
      </c>
      <c r="E35" s="127">
        <v>-2.164E-2</v>
      </c>
      <c r="F35" s="127">
        <v>0.12595999999999999</v>
      </c>
      <c r="G35" s="127">
        <v>5.3940000000000002E-2</v>
      </c>
      <c r="H35" s="127">
        <v>3.6999999999999999E-4</v>
      </c>
      <c r="I35" s="127">
        <v>3.3600000000000001E-3</v>
      </c>
      <c r="J35" s="127">
        <v>5.0209999999999998E-2</v>
      </c>
      <c r="K35" s="127">
        <v>2.0699999999999998E-3</v>
      </c>
      <c r="L35" s="127">
        <v>7.5000000000000002E-4</v>
      </c>
      <c r="M35" s="127">
        <v>4.4999999999999999E-4</v>
      </c>
      <c r="N35" s="127">
        <v>8.7000000000000001E-4</v>
      </c>
      <c r="O35" s="65" t="str">
        <f t="shared" si="0"/>
        <v>M</v>
      </c>
    </row>
    <row r="36" spans="1:15">
      <c r="A36" s="123" t="s">
        <v>137</v>
      </c>
      <c r="B36" s="123" t="s">
        <v>138</v>
      </c>
      <c r="C36" s="127">
        <v>6.7049999999999998E-2</v>
      </c>
      <c r="D36" s="127">
        <v>4.62E-3</v>
      </c>
      <c r="E36" s="127">
        <v>2.82E-3</v>
      </c>
      <c r="F36" s="127">
        <v>5.9610000000000003E-2</v>
      </c>
      <c r="G36" s="127">
        <v>5.6050000000000003E-2</v>
      </c>
      <c r="H36" s="127">
        <v>1.0499999999999999E-3</v>
      </c>
      <c r="I36" s="127">
        <v>3.2799999999999999E-3</v>
      </c>
      <c r="J36" s="127">
        <v>5.1720000000000002E-2</v>
      </c>
      <c r="K36" s="127">
        <v>1.393E-2</v>
      </c>
      <c r="L36" s="127">
        <v>5.1999999999999995E-4</v>
      </c>
      <c r="M36" s="127">
        <v>1.1000000000000001E-3</v>
      </c>
      <c r="N36" s="127">
        <v>1.231E-2</v>
      </c>
      <c r="O36" s="65" t="str">
        <f t="shared" si="0"/>
        <v>J</v>
      </c>
    </row>
    <row r="37" spans="1:15">
      <c r="A37" s="123" t="s">
        <v>139</v>
      </c>
      <c r="B37" s="123" t="s">
        <v>140</v>
      </c>
      <c r="C37" s="127">
        <v>-1.7659999999999999E-2</v>
      </c>
      <c r="D37" s="127">
        <v>-3.98E-3</v>
      </c>
      <c r="E37" s="127">
        <v>-1.89E-2</v>
      </c>
      <c r="F37" s="127">
        <v>5.2199999999999998E-3</v>
      </c>
      <c r="G37" s="127">
        <v>4.4159999999999998E-2</v>
      </c>
      <c r="H37" s="127">
        <v>1.2E-4</v>
      </c>
      <c r="I37" s="127">
        <v>-7.1000000000000002E-4</v>
      </c>
      <c r="J37" s="127">
        <v>4.4749999999999998E-2</v>
      </c>
      <c r="K37" s="127">
        <v>1.55E-2</v>
      </c>
      <c r="L37" s="127">
        <v>-6.9999999999999994E-5</v>
      </c>
      <c r="M37" s="127">
        <v>-1.1999999999999999E-3</v>
      </c>
      <c r="N37" s="127">
        <v>1.677E-2</v>
      </c>
      <c r="O37" s="65" t="str">
        <f t="shared" si="0"/>
        <v>J</v>
      </c>
    </row>
    <row r="38" spans="1:15">
      <c r="A38" s="123" t="s">
        <v>142</v>
      </c>
      <c r="B38" s="123" t="s">
        <v>143</v>
      </c>
      <c r="C38" s="127">
        <v>-4.4900000000000001E-3</v>
      </c>
      <c r="D38" s="127">
        <v>4.2100000000000002E-3</v>
      </c>
      <c r="E38" s="127">
        <v>-8.6300000000000005E-3</v>
      </c>
      <c r="F38" s="127">
        <v>-6.9999999999999994E-5</v>
      </c>
      <c r="G38" s="127">
        <v>3.7719999999999997E-2</v>
      </c>
      <c r="H38" s="127">
        <v>7.9000000000000001E-4</v>
      </c>
      <c r="I38" s="127">
        <v>-1.97E-3</v>
      </c>
      <c r="J38" s="127">
        <v>3.8899999999999997E-2</v>
      </c>
      <c r="K38" s="127">
        <v>1.695E-2</v>
      </c>
      <c r="L38" s="127">
        <v>2.2000000000000001E-4</v>
      </c>
      <c r="M38" s="127">
        <v>-2.5699999999999998E-3</v>
      </c>
      <c r="N38" s="127">
        <v>1.9300000000000001E-2</v>
      </c>
      <c r="O38" s="65" t="str">
        <f t="shared" si="0"/>
        <v>A</v>
      </c>
    </row>
    <row r="39" spans="1:15">
      <c r="A39" s="123" t="s">
        <v>144</v>
      </c>
      <c r="B39" s="123" t="s">
        <v>145</v>
      </c>
      <c r="C39" s="127">
        <v>1.6320000000000001E-2</v>
      </c>
      <c r="D39" s="127">
        <v>1.48E-3</v>
      </c>
      <c r="E39" s="127">
        <v>-3.0699999999999998E-3</v>
      </c>
      <c r="F39" s="127">
        <v>1.7909999999999999E-2</v>
      </c>
      <c r="G39" s="127">
        <v>3.5369999999999999E-2</v>
      </c>
      <c r="H39" s="127">
        <v>8.4000000000000003E-4</v>
      </c>
      <c r="I39" s="127">
        <v>-2.0799999999999998E-3</v>
      </c>
      <c r="J39" s="127">
        <v>3.6609999999999997E-2</v>
      </c>
      <c r="K39" s="127">
        <v>2.068E-2</v>
      </c>
      <c r="L39" s="127">
        <v>-3.2000000000000003E-4</v>
      </c>
      <c r="M39" s="127">
        <v>-3.2200000000000002E-3</v>
      </c>
      <c r="N39" s="127">
        <v>2.4219999999999998E-2</v>
      </c>
      <c r="O39" s="65" t="str">
        <f t="shared" si="0"/>
        <v>S</v>
      </c>
    </row>
    <row r="40" spans="1:15">
      <c r="A40" s="123" t="s">
        <v>146</v>
      </c>
      <c r="B40" s="123" t="s">
        <v>147</v>
      </c>
      <c r="C40" s="127">
        <v>-3.2390000000000002E-2</v>
      </c>
      <c r="D40" s="127">
        <v>-1.0970000000000001E-2</v>
      </c>
      <c r="E40" s="127">
        <v>1.0200000000000001E-3</v>
      </c>
      <c r="F40" s="127">
        <v>-2.2440000000000002E-2</v>
      </c>
      <c r="G40" s="127">
        <v>2.8580000000000001E-2</v>
      </c>
      <c r="H40" s="127">
        <v>-3.8000000000000002E-4</v>
      </c>
      <c r="I40" s="127">
        <v>-1.49E-3</v>
      </c>
      <c r="J40" s="127">
        <v>3.0450000000000001E-2</v>
      </c>
      <c r="K40" s="127">
        <v>2.0310000000000002E-2</v>
      </c>
      <c r="L40" s="127">
        <v>-3.2000000000000003E-4</v>
      </c>
      <c r="M40" s="127">
        <v>-2.15E-3</v>
      </c>
      <c r="N40" s="127">
        <v>2.2780000000000002E-2</v>
      </c>
      <c r="O40" s="65" t="str">
        <f t="shared" si="0"/>
        <v>O</v>
      </c>
    </row>
    <row r="41" spans="1:15">
      <c r="A41" s="123" t="s">
        <v>148</v>
      </c>
      <c r="B41" s="123" t="s">
        <v>149</v>
      </c>
      <c r="C41" s="127">
        <v>3.1739999999999997E-2</v>
      </c>
      <c r="D41" s="127">
        <v>4.8000000000000001E-4</v>
      </c>
      <c r="E41" s="127">
        <v>2.579E-2</v>
      </c>
      <c r="F41" s="127">
        <v>5.47E-3</v>
      </c>
      <c r="G41" s="127">
        <v>2.887E-2</v>
      </c>
      <c r="H41" s="127">
        <v>-2.9999999999999997E-4</v>
      </c>
      <c r="I41" s="127">
        <v>1.0499999999999999E-3</v>
      </c>
      <c r="J41" s="127">
        <v>2.8119999999999999E-2</v>
      </c>
      <c r="K41" s="127">
        <v>2.7990000000000001E-2</v>
      </c>
      <c r="L41" s="127">
        <v>-3.1E-4</v>
      </c>
      <c r="M41" s="127">
        <v>2.1800000000000001E-3</v>
      </c>
      <c r="N41" s="127">
        <v>2.6120000000000001E-2</v>
      </c>
      <c r="O41" s="65" t="str">
        <f t="shared" si="0"/>
        <v>N</v>
      </c>
    </row>
    <row r="42" spans="1:15">
      <c r="A42" s="123" t="s">
        <v>150</v>
      </c>
      <c r="B42" s="123" t="s">
        <v>151</v>
      </c>
      <c r="C42" s="127">
        <v>-2.2700000000000001E-2</v>
      </c>
      <c r="D42" s="127">
        <v>9.0799999999999995E-3</v>
      </c>
      <c r="E42" s="127">
        <v>-1.4489999999999999E-2</v>
      </c>
      <c r="F42" s="127">
        <v>-1.729E-2</v>
      </c>
      <c r="G42" s="127">
        <v>2.4230000000000002E-2</v>
      </c>
      <c r="H42" s="127">
        <v>7.6000000000000004E-4</v>
      </c>
      <c r="I42" s="127">
        <v>-4.0999999999999999E-4</v>
      </c>
      <c r="J42" s="127">
        <v>2.3879999999999998E-2</v>
      </c>
      <c r="K42" s="127">
        <v>2.4230000000000002E-2</v>
      </c>
      <c r="L42" s="127">
        <v>7.6000000000000004E-4</v>
      </c>
      <c r="M42" s="127">
        <v>-4.0999999999999999E-4</v>
      </c>
      <c r="N42" s="127">
        <v>2.3879999999999998E-2</v>
      </c>
      <c r="O42" s="65" t="str">
        <f t="shared" si="0"/>
        <v>D</v>
      </c>
    </row>
    <row r="43" spans="1:15">
      <c r="A43" s="123" t="s">
        <v>152</v>
      </c>
      <c r="B43" s="123" t="s">
        <v>153</v>
      </c>
      <c r="C43" s="127">
        <v>-5.4640000000000001E-2</v>
      </c>
      <c r="D43" s="127">
        <v>6.6699999999999997E-3</v>
      </c>
      <c r="E43" s="127">
        <v>-2.5919999999999999E-2</v>
      </c>
      <c r="F43" s="127">
        <v>-3.5389999999999998E-2</v>
      </c>
      <c r="G43" s="127">
        <v>-5.4640000000000001E-2</v>
      </c>
      <c r="H43" s="127">
        <v>6.6699999999999997E-3</v>
      </c>
      <c r="I43" s="127">
        <v>-2.5919999999999999E-2</v>
      </c>
      <c r="J43" s="127">
        <v>-3.5389999999999998E-2</v>
      </c>
      <c r="K43" s="127">
        <v>1.822E-2</v>
      </c>
      <c r="L43" s="127">
        <v>2.97E-3</v>
      </c>
      <c r="M43" s="127">
        <v>-4.7200000000000002E-3</v>
      </c>
      <c r="N43" s="127">
        <v>1.9970000000000002E-2</v>
      </c>
      <c r="O43" s="65" t="str">
        <f t="shared" si="0"/>
        <v>E</v>
      </c>
    </row>
    <row r="44" spans="1:15">
      <c r="A44" s="123" t="s">
        <v>154</v>
      </c>
      <c r="B44" s="123" t="s">
        <v>156</v>
      </c>
      <c r="C44" s="127">
        <v>-8.3499999999999998E-3</v>
      </c>
      <c r="D44" s="127">
        <v>-8.7000000000000001E-4</v>
      </c>
      <c r="E44" s="127">
        <v>-4.3699999999999998E-3</v>
      </c>
      <c r="F44" s="127">
        <v>-3.1099999999999999E-3</v>
      </c>
      <c r="G44" s="127">
        <v>-3.3450000000000001E-2</v>
      </c>
      <c r="H44" s="127">
        <v>3.7100000000000002E-3</v>
      </c>
      <c r="I44" s="127">
        <v>-1.6379999999999999E-2</v>
      </c>
      <c r="J44" s="127">
        <v>-2.078E-2</v>
      </c>
      <c r="K44" s="127">
        <v>2.0240000000000001E-2</v>
      </c>
      <c r="L44" s="127">
        <v>2.65E-3</v>
      </c>
      <c r="M44" s="127">
        <v>-6.4099999999999999E-3</v>
      </c>
      <c r="N44" s="127">
        <v>2.4E-2</v>
      </c>
      <c r="O44" s="65" t="str">
        <f t="shared" si="0"/>
        <v>F</v>
      </c>
    </row>
    <row r="45" spans="1:15">
      <c r="A45" s="123" t="s">
        <v>157</v>
      </c>
      <c r="B45" s="123" t="s">
        <v>158</v>
      </c>
      <c r="C45" s="127">
        <v>-2.445E-2</v>
      </c>
      <c r="D45" s="127">
        <v>6.5100000000000002E-3</v>
      </c>
      <c r="E45" s="127">
        <v>1.2789999999999999E-2</v>
      </c>
      <c r="F45" s="127">
        <v>-4.3749999999999997E-2</v>
      </c>
      <c r="G45" s="127">
        <v>-3.0470000000000001E-2</v>
      </c>
      <c r="H45" s="127">
        <v>4.6600000000000001E-3</v>
      </c>
      <c r="I45" s="127">
        <v>-6.5700000000000003E-3</v>
      </c>
      <c r="J45" s="127">
        <v>-2.8559999999999999E-2</v>
      </c>
      <c r="K45" s="127">
        <v>1.409E-2</v>
      </c>
      <c r="L45" s="127">
        <v>2.6099999999999999E-3</v>
      </c>
      <c r="M45" s="127">
        <v>-5.4599999999999996E-3</v>
      </c>
      <c r="N45" s="127">
        <v>1.694E-2</v>
      </c>
      <c r="O45" s="65" t="str">
        <f t="shared" si="0"/>
        <v>M</v>
      </c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162</v>
      </c>
      <c r="B52" s="54">
        <v>17.968</v>
      </c>
      <c r="C52" s="54">
        <v>11.851000000000001</v>
      </c>
      <c r="D52" s="54">
        <v>5.734</v>
      </c>
      <c r="E52" s="54">
        <v>11.837</v>
      </c>
      <c r="F52" s="55">
        <v>1</v>
      </c>
      <c r="G52" s="54">
        <v>15.3572631579</v>
      </c>
      <c r="H52" s="54">
        <v>6.3703157895000002</v>
      </c>
      <c r="I52" s="126"/>
    </row>
    <row r="53" spans="1:9">
      <c r="A53" s="53" t="s">
        <v>163</v>
      </c>
      <c r="B53" s="54">
        <v>16.753</v>
      </c>
      <c r="C53" s="54">
        <v>12.138999999999999</v>
      </c>
      <c r="D53" s="54">
        <v>7.524</v>
      </c>
      <c r="E53" s="54">
        <v>12.589</v>
      </c>
      <c r="F53" s="55">
        <v>2</v>
      </c>
      <c r="G53" s="54">
        <v>15.8856315789</v>
      </c>
      <c r="H53" s="54">
        <v>6.3861578947000002</v>
      </c>
      <c r="I53" s="126"/>
    </row>
    <row r="54" spans="1:9">
      <c r="A54" s="53" t="s">
        <v>164</v>
      </c>
      <c r="B54" s="54">
        <v>14.903</v>
      </c>
      <c r="C54" s="54">
        <v>10.881</v>
      </c>
      <c r="D54" s="54">
        <v>6.86</v>
      </c>
      <c r="E54" s="54">
        <v>12.711</v>
      </c>
      <c r="F54" s="55">
        <v>3</v>
      </c>
      <c r="G54" s="54">
        <v>15.874000000000001</v>
      </c>
      <c r="H54" s="54">
        <v>6.9335789474</v>
      </c>
      <c r="I54" s="126"/>
    </row>
    <row r="55" spans="1:9">
      <c r="A55" s="53" t="s">
        <v>165</v>
      </c>
      <c r="B55" s="54">
        <v>14.004</v>
      </c>
      <c r="C55" s="54">
        <v>10.347</v>
      </c>
      <c r="D55" s="54">
        <v>6.6909999999999998</v>
      </c>
      <c r="E55" s="54">
        <v>12.324</v>
      </c>
      <c r="F55" s="55">
        <v>4</v>
      </c>
      <c r="G55" s="54">
        <v>15.620105263199999</v>
      </c>
      <c r="H55" s="54">
        <v>7.0322105263000001</v>
      </c>
      <c r="I55" s="126"/>
    </row>
    <row r="56" spans="1:9">
      <c r="A56" s="53" t="s">
        <v>166</v>
      </c>
      <c r="B56" s="54">
        <v>13.863</v>
      </c>
      <c r="C56" s="54">
        <v>9.8840000000000003</v>
      </c>
      <c r="D56" s="54">
        <v>5.9050000000000002</v>
      </c>
      <c r="E56" s="54">
        <v>11.766</v>
      </c>
      <c r="F56" s="55">
        <v>5</v>
      </c>
      <c r="G56" s="54">
        <v>14.950105263199999</v>
      </c>
      <c r="H56" s="54">
        <v>6.5567894737000003</v>
      </c>
      <c r="I56" s="126"/>
    </row>
    <row r="57" spans="1:9">
      <c r="A57" s="53" t="s">
        <v>167</v>
      </c>
      <c r="B57" s="54">
        <v>12.590999999999999</v>
      </c>
      <c r="C57" s="54">
        <v>8.9969999999999999</v>
      </c>
      <c r="D57" s="54">
        <v>5.4020000000000001</v>
      </c>
      <c r="E57" s="54">
        <v>11.57</v>
      </c>
      <c r="F57" s="55">
        <v>6</v>
      </c>
      <c r="G57" s="54">
        <v>15.1654736842</v>
      </c>
      <c r="H57" s="54">
        <v>6.4364210526000001</v>
      </c>
      <c r="I57" s="126"/>
    </row>
    <row r="58" spans="1:9">
      <c r="A58" s="53" t="s">
        <v>168</v>
      </c>
      <c r="B58" s="54">
        <v>13.166</v>
      </c>
      <c r="C58" s="54">
        <v>9.4499999999999993</v>
      </c>
      <c r="D58" s="54">
        <v>5.734</v>
      </c>
      <c r="E58" s="54">
        <v>11.08</v>
      </c>
      <c r="F58" s="55">
        <v>7</v>
      </c>
      <c r="G58" s="54">
        <v>15.7592105263</v>
      </c>
      <c r="H58" s="54">
        <v>6.0425789474</v>
      </c>
      <c r="I58" s="126"/>
    </row>
    <row r="59" spans="1:9">
      <c r="A59" s="53" t="s">
        <v>169</v>
      </c>
      <c r="B59" s="54">
        <v>14.502000000000001</v>
      </c>
      <c r="C59" s="54">
        <v>10.398999999999999</v>
      </c>
      <c r="D59" s="54">
        <v>6.2969999999999997</v>
      </c>
      <c r="E59" s="54">
        <v>10.497999999999999</v>
      </c>
      <c r="F59" s="55">
        <v>8</v>
      </c>
      <c r="G59" s="54">
        <v>16.375947368399999</v>
      </c>
      <c r="H59" s="54">
        <v>5.9748421052999996</v>
      </c>
      <c r="I59" s="126"/>
    </row>
    <row r="60" spans="1:9">
      <c r="A60" s="53" t="s">
        <v>170</v>
      </c>
      <c r="B60" s="54">
        <v>15.856999999999999</v>
      </c>
      <c r="C60" s="54">
        <v>10.525</v>
      </c>
      <c r="D60" s="54">
        <v>5.1920000000000002</v>
      </c>
      <c r="E60" s="54">
        <v>10.167</v>
      </c>
      <c r="F60" s="55">
        <v>9</v>
      </c>
      <c r="G60" s="54">
        <v>17.008842105300001</v>
      </c>
      <c r="H60" s="54">
        <v>6.2234736842</v>
      </c>
      <c r="I60" s="126"/>
    </row>
    <row r="61" spans="1:9">
      <c r="A61" s="53" t="s">
        <v>171</v>
      </c>
      <c r="B61" s="54">
        <v>16.440000000000001</v>
      </c>
      <c r="C61" s="54">
        <v>11.83</v>
      </c>
      <c r="D61" s="54">
        <v>7.2190000000000003</v>
      </c>
      <c r="E61" s="54">
        <v>10.327</v>
      </c>
      <c r="F61" s="55">
        <v>10</v>
      </c>
      <c r="G61" s="54">
        <v>17.318736842100002</v>
      </c>
      <c r="H61" s="54">
        <v>6.1482631578999998</v>
      </c>
      <c r="I61" s="126"/>
    </row>
    <row r="62" spans="1:9">
      <c r="A62" s="53" t="s">
        <v>172</v>
      </c>
      <c r="B62" s="54">
        <v>14.888999999999999</v>
      </c>
      <c r="C62" s="54">
        <v>11.664999999999999</v>
      </c>
      <c r="D62" s="54">
        <v>8.4410000000000007</v>
      </c>
      <c r="E62" s="54">
        <v>12.936999999999999</v>
      </c>
      <c r="F62" s="55">
        <v>11</v>
      </c>
      <c r="G62" s="54">
        <v>17.568157894700001</v>
      </c>
      <c r="H62" s="54">
        <v>6.8005263158</v>
      </c>
      <c r="I62" s="126"/>
    </row>
    <row r="63" spans="1:9">
      <c r="A63" s="53" t="s">
        <v>173</v>
      </c>
      <c r="B63" s="54">
        <v>15.741</v>
      </c>
      <c r="C63" s="54">
        <v>11.347</v>
      </c>
      <c r="D63" s="54">
        <v>6.9539999999999997</v>
      </c>
      <c r="E63" s="54">
        <v>12.536</v>
      </c>
      <c r="F63" s="55">
        <v>12</v>
      </c>
      <c r="G63" s="54">
        <v>17.378947368399999</v>
      </c>
      <c r="H63" s="54">
        <v>7.1879473683999997</v>
      </c>
      <c r="I63" s="126"/>
    </row>
    <row r="64" spans="1:9">
      <c r="A64" s="53" t="s">
        <v>174</v>
      </c>
      <c r="B64" s="54">
        <v>16.134</v>
      </c>
      <c r="C64" s="54">
        <v>11.807</v>
      </c>
      <c r="D64" s="54">
        <v>7.4790000000000001</v>
      </c>
      <c r="E64" s="54">
        <v>11.545999999999999</v>
      </c>
      <c r="F64" s="55">
        <v>13</v>
      </c>
      <c r="G64" s="54">
        <v>16.602105263199999</v>
      </c>
      <c r="H64" s="54">
        <v>6.8165789474</v>
      </c>
      <c r="I64" s="126"/>
    </row>
    <row r="65" spans="1:9">
      <c r="A65" s="53" t="s">
        <v>175</v>
      </c>
      <c r="B65" s="54">
        <v>14.678000000000001</v>
      </c>
      <c r="C65" s="54">
        <v>11.500999999999999</v>
      </c>
      <c r="D65" s="54">
        <v>8.3239999999999998</v>
      </c>
      <c r="E65" s="54">
        <v>12.164</v>
      </c>
      <c r="F65" s="55">
        <v>14</v>
      </c>
      <c r="G65" s="54">
        <v>17.207947368399999</v>
      </c>
      <c r="H65" s="54">
        <v>6.3866842105000003</v>
      </c>
      <c r="I65" s="126"/>
    </row>
    <row r="66" spans="1:9">
      <c r="A66" s="53" t="s">
        <v>176</v>
      </c>
      <c r="B66" s="54">
        <v>16.922999999999998</v>
      </c>
      <c r="C66" s="54">
        <v>14.199</v>
      </c>
      <c r="D66" s="54">
        <v>11.475</v>
      </c>
      <c r="E66" s="54">
        <v>11.781000000000001</v>
      </c>
      <c r="F66" s="55">
        <v>15</v>
      </c>
      <c r="G66" s="54">
        <v>17.4125789474</v>
      </c>
      <c r="H66" s="54">
        <v>6.7527894737</v>
      </c>
      <c r="I66" s="126"/>
    </row>
    <row r="67" spans="1:9">
      <c r="A67" s="53" t="s">
        <v>177</v>
      </c>
      <c r="B67" s="54">
        <v>15.003</v>
      </c>
      <c r="C67" s="54">
        <v>12.933</v>
      </c>
      <c r="D67" s="54">
        <v>10.863</v>
      </c>
      <c r="E67" s="54">
        <v>12.332000000000001</v>
      </c>
      <c r="F67" s="55">
        <v>16</v>
      </c>
      <c r="G67" s="54">
        <v>17.138368421100001</v>
      </c>
      <c r="H67" s="54">
        <v>6.8276315789000002</v>
      </c>
      <c r="I67" s="126"/>
    </row>
    <row r="68" spans="1:9">
      <c r="A68" s="53" t="s">
        <v>178</v>
      </c>
      <c r="B68" s="54">
        <v>14.366</v>
      </c>
      <c r="C68" s="54">
        <v>12.079000000000001</v>
      </c>
      <c r="D68" s="54">
        <v>9.7919999999999998</v>
      </c>
      <c r="E68" s="54">
        <v>13.379</v>
      </c>
      <c r="F68" s="55">
        <v>17</v>
      </c>
      <c r="G68" s="54">
        <v>17.121894736800002</v>
      </c>
      <c r="H68" s="54">
        <v>6.9457368420999996</v>
      </c>
      <c r="I68" s="126"/>
    </row>
    <row r="69" spans="1:9">
      <c r="A69" s="53" t="s">
        <v>179</v>
      </c>
      <c r="B69" s="54">
        <v>15.18</v>
      </c>
      <c r="C69" s="54">
        <v>11.954000000000001</v>
      </c>
      <c r="D69" s="54">
        <v>8.7270000000000003</v>
      </c>
      <c r="E69" s="54">
        <v>10.37</v>
      </c>
      <c r="F69" s="55">
        <v>18</v>
      </c>
      <c r="G69" s="54">
        <v>16.7556842105</v>
      </c>
      <c r="H69" s="54">
        <v>7.3955263157999998</v>
      </c>
      <c r="I69" s="126"/>
    </row>
    <row r="70" spans="1:9">
      <c r="A70" s="53" t="s">
        <v>180</v>
      </c>
      <c r="B70" s="54">
        <v>16.242000000000001</v>
      </c>
      <c r="C70" s="54">
        <v>12.308</v>
      </c>
      <c r="D70" s="54">
        <v>8.3740000000000006</v>
      </c>
      <c r="E70" s="54">
        <v>8.9990000000000006</v>
      </c>
      <c r="F70" s="55">
        <v>19</v>
      </c>
      <c r="G70" s="54">
        <v>16.82</v>
      </c>
      <c r="H70" s="54">
        <v>7.5140526316000003</v>
      </c>
      <c r="I70" s="126"/>
    </row>
    <row r="71" spans="1:9">
      <c r="A71" s="53" t="s">
        <v>181</v>
      </c>
      <c r="B71" s="54">
        <v>16.827000000000002</v>
      </c>
      <c r="C71" s="54">
        <v>13.413</v>
      </c>
      <c r="D71" s="54">
        <v>9.9990000000000006</v>
      </c>
      <c r="E71" s="54">
        <v>8.6859999999999999</v>
      </c>
      <c r="F71" s="55">
        <v>20</v>
      </c>
      <c r="G71" s="54">
        <v>16.6527894737</v>
      </c>
      <c r="H71" s="54">
        <v>7.3185263157999998</v>
      </c>
      <c r="I71" s="126"/>
    </row>
    <row r="72" spans="1:9">
      <c r="A72" s="53" t="s">
        <v>182</v>
      </c>
      <c r="B72" s="54">
        <v>15.711</v>
      </c>
      <c r="C72" s="54">
        <v>12.981</v>
      </c>
      <c r="D72" s="54">
        <v>10.250999999999999</v>
      </c>
      <c r="E72" s="54">
        <v>9.1769999999999996</v>
      </c>
      <c r="F72" s="55">
        <v>21</v>
      </c>
      <c r="G72" s="54">
        <v>16.288526315799999</v>
      </c>
      <c r="H72" s="54">
        <v>6.9494210526</v>
      </c>
      <c r="I72" s="126"/>
    </row>
    <row r="73" spans="1:9">
      <c r="A73" s="53" t="s">
        <v>183</v>
      </c>
      <c r="B73" s="54">
        <v>15.198</v>
      </c>
      <c r="C73" s="54">
        <v>12.407999999999999</v>
      </c>
      <c r="D73" s="54">
        <v>9.6180000000000003</v>
      </c>
      <c r="E73" s="54">
        <v>10.965999999999999</v>
      </c>
      <c r="F73" s="55">
        <v>22</v>
      </c>
      <c r="G73" s="54">
        <v>16.533736842100001</v>
      </c>
      <c r="H73" s="54">
        <v>7.1482631578999998</v>
      </c>
      <c r="I73" s="126"/>
    </row>
    <row r="74" spans="1:9">
      <c r="A74" s="53" t="s">
        <v>184</v>
      </c>
      <c r="B74" s="54">
        <v>14.829000000000001</v>
      </c>
      <c r="C74" s="54">
        <v>11.867000000000001</v>
      </c>
      <c r="D74" s="54">
        <v>8.9060000000000006</v>
      </c>
      <c r="E74" s="54">
        <v>11.737</v>
      </c>
      <c r="F74" s="55">
        <v>23</v>
      </c>
      <c r="G74" s="54">
        <v>16.885578947399999</v>
      </c>
      <c r="H74" s="54">
        <v>6.7313684211</v>
      </c>
      <c r="I74" s="126"/>
    </row>
    <row r="75" spans="1:9">
      <c r="A75" s="53" t="s">
        <v>185</v>
      </c>
      <c r="B75" s="54">
        <v>14.627000000000001</v>
      </c>
      <c r="C75" s="54">
        <v>11.567</v>
      </c>
      <c r="D75" s="54">
        <v>8.5069999999999997</v>
      </c>
      <c r="E75" s="54">
        <v>12.385999999999999</v>
      </c>
      <c r="F75" s="55">
        <v>24</v>
      </c>
      <c r="G75" s="54">
        <v>17.191789473699998</v>
      </c>
      <c r="H75" s="54">
        <v>7.3526315788999996</v>
      </c>
      <c r="I75" s="126"/>
    </row>
    <row r="76" spans="1:9">
      <c r="A76" s="53" t="s">
        <v>186</v>
      </c>
      <c r="B76" s="54">
        <v>15.433999999999999</v>
      </c>
      <c r="C76" s="54">
        <v>12.619</v>
      </c>
      <c r="D76" s="54">
        <v>9.8049999999999997</v>
      </c>
      <c r="E76" s="54">
        <v>12.827999999999999</v>
      </c>
      <c r="F76" s="55">
        <v>25</v>
      </c>
      <c r="G76" s="54">
        <v>16.875947368399999</v>
      </c>
      <c r="H76" s="54">
        <v>7.3361052632000003</v>
      </c>
      <c r="I76" s="126"/>
    </row>
    <row r="77" spans="1:9">
      <c r="A77" s="53" t="s">
        <v>187</v>
      </c>
      <c r="B77" s="54">
        <v>15.69</v>
      </c>
      <c r="C77" s="54">
        <v>12.561999999999999</v>
      </c>
      <c r="D77" s="54">
        <v>9.4339999999999993</v>
      </c>
      <c r="E77" s="54">
        <v>13.333</v>
      </c>
      <c r="F77" s="55">
        <v>26</v>
      </c>
      <c r="G77" s="54">
        <v>17.230578947400002</v>
      </c>
      <c r="H77" s="54">
        <v>7.3794736841999997</v>
      </c>
      <c r="I77" s="126"/>
    </row>
    <row r="78" spans="1:9">
      <c r="A78" s="53" t="s">
        <v>188</v>
      </c>
      <c r="B78" s="54">
        <v>18.393999999999998</v>
      </c>
      <c r="C78" s="54">
        <v>13.808999999999999</v>
      </c>
      <c r="D78" s="54">
        <v>9.2240000000000002</v>
      </c>
      <c r="E78" s="54">
        <v>13.423999999999999</v>
      </c>
      <c r="F78" s="55">
        <v>27</v>
      </c>
      <c r="G78" s="54">
        <v>17.308789473699999</v>
      </c>
      <c r="H78" s="54">
        <v>7.9787894737</v>
      </c>
      <c r="I78" s="126"/>
    </row>
    <row r="79" spans="1:9">
      <c r="A79" s="53" t="s">
        <v>189</v>
      </c>
      <c r="B79" s="54">
        <v>18.771000000000001</v>
      </c>
      <c r="C79" s="54">
        <v>14.048999999999999</v>
      </c>
      <c r="D79" s="54">
        <v>9.327</v>
      </c>
      <c r="E79" s="54">
        <v>14.207000000000001</v>
      </c>
      <c r="F79" s="55">
        <v>28</v>
      </c>
      <c r="G79" s="54">
        <v>17.878052631599999</v>
      </c>
      <c r="H79" s="54">
        <v>8.1044736842000002</v>
      </c>
      <c r="I79" s="126"/>
    </row>
    <row r="80" spans="1:9">
      <c r="A80" s="53" t="s">
        <v>190</v>
      </c>
      <c r="B80" s="54">
        <v>16.832000000000001</v>
      </c>
      <c r="C80" s="54">
        <v>13.42</v>
      </c>
      <c r="D80" s="54">
        <v>10.007999999999999</v>
      </c>
      <c r="E80" s="54">
        <v>15.701000000000001</v>
      </c>
      <c r="F80" s="55">
        <v>29</v>
      </c>
      <c r="G80" s="54">
        <v>18.055157894699999</v>
      </c>
      <c r="H80" s="54">
        <v>8.5154210526000007</v>
      </c>
      <c r="I80" s="126"/>
    </row>
    <row r="81" spans="1:9">
      <c r="A81" s="53" t="s">
        <v>191</v>
      </c>
      <c r="B81" s="54">
        <v>15.305999999999999</v>
      </c>
      <c r="C81" s="54">
        <v>12.327999999999999</v>
      </c>
      <c r="D81" s="54">
        <v>9.35</v>
      </c>
      <c r="E81" s="54">
        <v>16.463999999999999</v>
      </c>
      <c r="F81" s="55">
        <v>30</v>
      </c>
      <c r="G81" s="54">
        <v>18.107421052599999</v>
      </c>
      <c r="H81" s="54">
        <v>8.7664210526000002</v>
      </c>
      <c r="I81" s="126"/>
    </row>
    <row r="82" spans="1:9">
      <c r="A82" s="53" t="s">
        <v>158</v>
      </c>
      <c r="B82" s="54">
        <v>15.887</v>
      </c>
      <c r="C82" s="54">
        <v>11.907999999999999</v>
      </c>
      <c r="D82" s="54">
        <v>7.93</v>
      </c>
      <c r="E82" s="54">
        <v>17.021999999999998</v>
      </c>
      <c r="F82" s="55">
        <v>31</v>
      </c>
      <c r="G82" s="54">
        <v>17.713684210499999</v>
      </c>
      <c r="H82" s="54">
        <v>8.3870526315999996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M</v>
      </c>
      <c r="D87" s="79" t="str">
        <f t="shared" ref="D87:D109" si="1">TEXT(EDATE(D88,-1),"mmmm aaaa")</f>
        <v>marzo 2020</v>
      </c>
      <c r="E87" s="80">
        <f>VLOOKUP(D87,A$87:B$122,2,FALSE)</f>
        <v>19808.362302358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A</v>
      </c>
      <c r="D88" s="81" t="str">
        <f t="shared" si="1"/>
        <v>abril 2020</v>
      </c>
      <c r="E88" s="82">
        <f t="shared" ref="E88:E111" si="3">VLOOKUP(D88,A$87:B$122,2,FALSE)</f>
        <v>16160.449329384001</v>
      </c>
    </row>
    <row r="89" spans="1:9">
      <c r="A89" s="53" t="s">
        <v>117</v>
      </c>
      <c r="B89" s="63">
        <v>19808.362302358</v>
      </c>
      <c r="C89" s="77" t="str">
        <f t="shared" si="2"/>
        <v>M</v>
      </c>
      <c r="D89" s="81" t="str">
        <f t="shared" si="1"/>
        <v>mayo 2020</v>
      </c>
      <c r="E89" s="82">
        <f t="shared" si="3"/>
        <v>17368.389882903</v>
      </c>
    </row>
    <row r="90" spans="1:9">
      <c r="A90" s="53" t="s">
        <v>118</v>
      </c>
      <c r="B90" s="63">
        <v>16160.449329384001</v>
      </c>
      <c r="C90" s="77" t="str">
        <f t="shared" si="2"/>
        <v>J</v>
      </c>
      <c r="D90" s="81" t="str">
        <f t="shared" si="1"/>
        <v>junio 2020</v>
      </c>
      <c r="E90" s="82">
        <f t="shared" si="3"/>
        <v>18362.470596456002</v>
      </c>
    </row>
    <row r="91" spans="1:9">
      <c r="A91" s="53" t="s">
        <v>119</v>
      </c>
      <c r="B91" s="63">
        <v>17368.389882903</v>
      </c>
      <c r="C91" s="77" t="str">
        <f t="shared" si="2"/>
        <v>J</v>
      </c>
      <c r="D91" s="81" t="str">
        <f t="shared" si="1"/>
        <v>julio 2020</v>
      </c>
      <c r="E91" s="82">
        <f t="shared" si="3"/>
        <v>21947.259823193999</v>
      </c>
    </row>
    <row r="92" spans="1:9">
      <c r="A92" s="53" t="s">
        <v>120</v>
      </c>
      <c r="B92" s="63">
        <v>18362.470596456002</v>
      </c>
      <c r="C92" s="77" t="str">
        <f t="shared" si="2"/>
        <v>A</v>
      </c>
      <c r="D92" s="81" t="str">
        <f t="shared" si="1"/>
        <v>agosto 2020</v>
      </c>
      <c r="E92" s="82">
        <f t="shared" si="3"/>
        <v>20745.843456404</v>
      </c>
    </row>
    <row r="93" spans="1:9">
      <c r="A93" s="53" t="s">
        <v>121</v>
      </c>
      <c r="B93" s="63">
        <v>21947.259823193999</v>
      </c>
      <c r="C93" s="77" t="str">
        <f t="shared" si="2"/>
        <v>S</v>
      </c>
      <c r="D93" s="81" t="str">
        <f t="shared" si="1"/>
        <v>septiembre 2020</v>
      </c>
      <c r="E93" s="82">
        <f t="shared" si="3"/>
        <v>19374.545052672001</v>
      </c>
    </row>
    <row r="94" spans="1:9">
      <c r="A94" s="53" t="s">
        <v>122</v>
      </c>
      <c r="B94" s="63">
        <v>20745.843456404</v>
      </c>
      <c r="C94" s="77" t="str">
        <f t="shared" si="2"/>
        <v>O</v>
      </c>
      <c r="D94" s="81" t="str">
        <f t="shared" si="1"/>
        <v>octubre 2020</v>
      </c>
      <c r="E94" s="82">
        <f t="shared" si="3"/>
        <v>19617.864228332</v>
      </c>
    </row>
    <row r="95" spans="1:9">
      <c r="A95" s="53" t="s">
        <v>124</v>
      </c>
      <c r="B95" s="63">
        <v>19374.545052672001</v>
      </c>
      <c r="C95" s="77" t="str">
        <f t="shared" si="2"/>
        <v>N</v>
      </c>
      <c r="D95" s="81" t="str">
        <f t="shared" si="1"/>
        <v>noviembre 2020</v>
      </c>
      <c r="E95" s="82">
        <f t="shared" si="3"/>
        <v>19650.360050158</v>
      </c>
    </row>
    <row r="96" spans="1:9">
      <c r="A96" s="53" t="s">
        <v>125</v>
      </c>
      <c r="B96" s="63">
        <v>19617.864228332</v>
      </c>
      <c r="C96" s="77" t="str">
        <f t="shared" si="2"/>
        <v>D</v>
      </c>
      <c r="D96" s="81" t="str">
        <f t="shared" si="1"/>
        <v>diciembre 2020</v>
      </c>
      <c r="E96" s="82">
        <f t="shared" si="3"/>
        <v>21302.170343446</v>
      </c>
    </row>
    <row r="97" spans="1:5">
      <c r="A97" s="53" t="s">
        <v>126</v>
      </c>
      <c r="B97" s="63">
        <v>19650.360050158</v>
      </c>
      <c r="C97" s="77" t="str">
        <f t="shared" si="2"/>
        <v>E</v>
      </c>
      <c r="D97" s="81" t="str">
        <f t="shared" si="1"/>
        <v>enero 2021</v>
      </c>
      <c r="E97" s="82">
        <f t="shared" si="3"/>
        <v>22753.507688590002</v>
      </c>
    </row>
    <row r="98" spans="1:5">
      <c r="A98" s="53" t="s">
        <v>127</v>
      </c>
      <c r="B98" s="63">
        <v>21302.170343446</v>
      </c>
      <c r="C98" s="77" t="str">
        <f t="shared" si="2"/>
        <v>F</v>
      </c>
      <c r="D98" s="81" t="str">
        <f t="shared" si="1"/>
        <v>febrero 2021</v>
      </c>
      <c r="E98" s="82">
        <f t="shared" si="3"/>
        <v>19213.662175914</v>
      </c>
    </row>
    <row r="99" spans="1:5">
      <c r="A99" s="53" t="s">
        <v>128</v>
      </c>
      <c r="B99" s="63">
        <v>22753.507688590002</v>
      </c>
      <c r="C99" s="77" t="str">
        <f t="shared" si="2"/>
        <v>M</v>
      </c>
      <c r="D99" s="81" t="str">
        <f t="shared" si="1"/>
        <v>marzo 2021</v>
      </c>
      <c r="E99" s="82">
        <f t="shared" si="3"/>
        <v>20740.701549640002</v>
      </c>
    </row>
    <row r="100" spans="1:5">
      <c r="A100" s="53" t="s">
        <v>129</v>
      </c>
      <c r="B100" s="63">
        <v>19213.662175914</v>
      </c>
      <c r="C100" s="77" t="str">
        <f t="shared" si="2"/>
        <v>A</v>
      </c>
      <c r="D100" s="81" t="str">
        <f t="shared" si="1"/>
        <v>abril 2021</v>
      </c>
      <c r="E100" s="82">
        <f t="shared" si="3"/>
        <v>18915.393726295999</v>
      </c>
    </row>
    <row r="101" spans="1:5">
      <c r="A101" s="53" t="s">
        <v>131</v>
      </c>
      <c r="B101" s="63">
        <v>20740.701549640002</v>
      </c>
      <c r="C101" s="77" t="str">
        <f t="shared" si="2"/>
        <v>M</v>
      </c>
      <c r="D101" s="81" t="str">
        <f t="shared" si="1"/>
        <v>mayo 2021</v>
      </c>
      <c r="E101" s="82">
        <f t="shared" si="3"/>
        <v>19296.112398976002</v>
      </c>
    </row>
    <row r="102" spans="1:5">
      <c r="A102" s="53" t="s">
        <v>133</v>
      </c>
      <c r="B102" s="63">
        <v>18915.393726295999</v>
      </c>
      <c r="C102" s="77" t="str">
        <f t="shared" si="2"/>
        <v>J</v>
      </c>
      <c r="D102" s="81" t="str">
        <f t="shared" si="1"/>
        <v>junio 2021</v>
      </c>
      <c r="E102" s="82">
        <f t="shared" si="3"/>
        <v>19593.724998728001</v>
      </c>
    </row>
    <row r="103" spans="1:5">
      <c r="A103" s="53" t="s">
        <v>135</v>
      </c>
      <c r="B103" s="63">
        <v>19296.112398976002</v>
      </c>
      <c r="C103" s="77" t="str">
        <f t="shared" si="2"/>
        <v>J</v>
      </c>
      <c r="D103" s="81" t="str">
        <f t="shared" si="1"/>
        <v>julio 2021</v>
      </c>
      <c r="E103" s="82">
        <f t="shared" si="3"/>
        <v>21559.740951954002</v>
      </c>
    </row>
    <row r="104" spans="1:5">
      <c r="A104" s="53" t="s">
        <v>137</v>
      </c>
      <c r="B104" s="63">
        <v>19593.724998728001</v>
      </c>
      <c r="C104" s="77" t="str">
        <f t="shared" si="2"/>
        <v>A</v>
      </c>
      <c r="D104" s="81" t="str">
        <f t="shared" si="1"/>
        <v>agosto 2021</v>
      </c>
      <c r="E104" s="82">
        <f t="shared" si="3"/>
        <v>20652.739059340001</v>
      </c>
    </row>
    <row r="105" spans="1:5">
      <c r="A105" s="53" t="s">
        <v>139</v>
      </c>
      <c r="B105" s="63">
        <v>21559.740951954002</v>
      </c>
      <c r="C105" s="77" t="str">
        <f t="shared" si="2"/>
        <v>S</v>
      </c>
      <c r="D105" s="81" t="str">
        <f t="shared" si="1"/>
        <v>septiembre 2021</v>
      </c>
      <c r="E105" s="82">
        <f t="shared" si="3"/>
        <v>19690.700732279001</v>
      </c>
    </row>
    <row r="106" spans="1:5">
      <c r="A106" s="53" t="s">
        <v>142</v>
      </c>
      <c r="B106" s="63">
        <v>20652.739059340001</v>
      </c>
      <c r="C106" s="77" t="str">
        <f t="shared" si="2"/>
        <v>O</v>
      </c>
      <c r="D106" s="81" t="str">
        <f t="shared" si="1"/>
        <v>octubre 2021</v>
      </c>
      <c r="E106" s="82">
        <f t="shared" si="3"/>
        <v>18982.498801442001</v>
      </c>
    </row>
    <row r="107" spans="1:5">
      <c r="A107" s="53" t="s">
        <v>144</v>
      </c>
      <c r="B107" s="63">
        <v>19690.700732279001</v>
      </c>
      <c r="C107" s="77" t="str">
        <f t="shared" si="2"/>
        <v>N</v>
      </c>
      <c r="D107" s="81" t="str">
        <f t="shared" si="1"/>
        <v>noviembre 2021</v>
      </c>
      <c r="E107" s="82">
        <f t="shared" si="3"/>
        <v>20274.148186414001</v>
      </c>
    </row>
    <row r="108" spans="1:5">
      <c r="A108" s="53" t="s">
        <v>146</v>
      </c>
      <c r="B108" s="63">
        <v>18982.498801442001</v>
      </c>
      <c r="C108" s="77" t="str">
        <f t="shared" si="2"/>
        <v>D</v>
      </c>
      <c r="D108" s="81" t="str">
        <f t="shared" si="1"/>
        <v>diciembre 2021</v>
      </c>
      <c r="E108" s="82">
        <f t="shared" si="3"/>
        <v>20818.653140728999</v>
      </c>
    </row>
    <row r="109" spans="1:5">
      <c r="A109" s="53" t="s">
        <v>148</v>
      </c>
      <c r="B109" s="63">
        <v>20274.148186414001</v>
      </c>
      <c r="C109" s="77" t="str">
        <f t="shared" si="2"/>
        <v>E</v>
      </c>
      <c r="D109" s="81" t="str">
        <f t="shared" si="1"/>
        <v>enero 2022</v>
      </c>
      <c r="E109" s="82">
        <f t="shared" si="3"/>
        <v>21510.231602735999</v>
      </c>
    </row>
    <row r="110" spans="1:5">
      <c r="A110" s="53" t="s">
        <v>150</v>
      </c>
      <c r="B110" s="63">
        <v>20818.653140728999</v>
      </c>
      <c r="C110" s="77" t="str">
        <f t="shared" si="2"/>
        <v>F</v>
      </c>
      <c r="D110" s="81" t="str">
        <f>TEXT(EDATE(D111,-1),"mmmm aaaa")</f>
        <v>febrero 2022</v>
      </c>
      <c r="E110" s="82">
        <f t="shared" si="3"/>
        <v>19053.190968044</v>
      </c>
    </row>
    <row r="111" spans="1:5" ht="15" thickBot="1">
      <c r="A111" s="53" t="s">
        <v>152</v>
      </c>
      <c r="B111" s="63">
        <v>21510.231602735999</v>
      </c>
      <c r="C111" s="78" t="str">
        <f t="shared" si="2"/>
        <v>M</v>
      </c>
      <c r="D111" s="83" t="str">
        <f>A2</f>
        <v>Marzo 2022</v>
      </c>
      <c r="E111" s="84">
        <f t="shared" si="3"/>
        <v>20233.54623086</v>
      </c>
    </row>
    <row r="112" spans="1:5">
      <c r="A112" s="53" t="s">
        <v>154</v>
      </c>
      <c r="B112" s="63">
        <v>19053.190968044</v>
      </c>
    </row>
    <row r="113" spans="1:4">
      <c r="A113" s="53" t="s">
        <v>157</v>
      </c>
      <c r="B113" s="63">
        <v>20233.54623086</v>
      </c>
    </row>
    <row r="114" spans="1:4">
      <c r="A114" s="53" t="s">
        <v>194</v>
      </c>
      <c r="B114" s="63">
        <v>7091.4193999999998</v>
      </c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162</v>
      </c>
      <c r="B129" s="62">
        <v>33362.284</v>
      </c>
      <c r="C129" s="55">
        <v>1</v>
      </c>
      <c r="D129" s="62">
        <v>684.90048979999995</v>
      </c>
      <c r="E129" s="87">
        <f>MAX(D129:D159)</f>
        <v>702.98249332</v>
      </c>
    </row>
    <row r="130" spans="1:5">
      <c r="A130" s="53" t="s">
        <v>163</v>
      </c>
      <c r="B130" s="62">
        <v>33636.637999999999</v>
      </c>
      <c r="C130" s="55">
        <v>2</v>
      </c>
      <c r="D130" s="62">
        <v>695.94431411999994</v>
      </c>
    </row>
    <row r="131" spans="1:5">
      <c r="A131" s="53" t="s">
        <v>164</v>
      </c>
      <c r="B131" s="62">
        <v>34120.724000000002</v>
      </c>
      <c r="C131" s="55">
        <v>3</v>
      </c>
      <c r="D131" s="62">
        <v>702.98249332</v>
      </c>
    </row>
    <row r="132" spans="1:5">
      <c r="A132" s="53" t="s">
        <v>165</v>
      </c>
      <c r="B132" s="62">
        <v>32875.62356</v>
      </c>
      <c r="C132" s="55">
        <v>4</v>
      </c>
      <c r="D132" s="62">
        <v>702.639233064</v>
      </c>
    </row>
    <row r="133" spans="1:5">
      <c r="A133" s="53" t="s">
        <v>166</v>
      </c>
      <c r="B133" s="62">
        <v>29538.440999999999</v>
      </c>
      <c r="C133" s="55">
        <v>5</v>
      </c>
      <c r="D133" s="62">
        <v>621.88980600000002</v>
      </c>
    </row>
    <row r="134" spans="1:5">
      <c r="A134" s="53" t="s">
        <v>167</v>
      </c>
      <c r="B134" s="62">
        <v>29282.595000000001</v>
      </c>
      <c r="C134" s="55">
        <v>6</v>
      </c>
      <c r="D134" s="62">
        <v>582.710238</v>
      </c>
    </row>
    <row r="135" spans="1:5">
      <c r="A135" s="53" t="s">
        <v>168</v>
      </c>
      <c r="B135" s="62">
        <v>34060.065000000002</v>
      </c>
      <c r="C135" s="55">
        <v>7</v>
      </c>
      <c r="D135" s="62">
        <v>692.35049479999998</v>
      </c>
    </row>
    <row r="136" spans="1:5">
      <c r="A136" s="53" t="s">
        <v>169</v>
      </c>
      <c r="B136" s="62">
        <v>33563.207199999997</v>
      </c>
      <c r="C136" s="55">
        <v>8</v>
      </c>
      <c r="D136" s="62">
        <v>694.87494290400002</v>
      </c>
    </row>
    <row r="137" spans="1:5">
      <c r="A137" s="53" t="s">
        <v>170</v>
      </c>
      <c r="B137" s="62">
        <v>33294.756000000001</v>
      </c>
      <c r="C137" s="55">
        <v>9</v>
      </c>
      <c r="D137" s="62">
        <v>686.15699785200002</v>
      </c>
    </row>
    <row r="138" spans="1:5">
      <c r="A138" s="53" t="s">
        <v>171</v>
      </c>
      <c r="B138" s="62">
        <v>33277.410000000003</v>
      </c>
      <c r="C138" s="55">
        <v>10</v>
      </c>
      <c r="D138" s="62">
        <v>681.53559113599999</v>
      </c>
    </row>
    <row r="139" spans="1:5">
      <c r="A139" s="53" t="s">
        <v>172</v>
      </c>
      <c r="B139" s="62">
        <v>32403.672999999999</v>
      </c>
      <c r="C139" s="55">
        <v>11</v>
      </c>
      <c r="D139" s="62">
        <v>691.13320231600005</v>
      </c>
    </row>
    <row r="140" spans="1:5">
      <c r="A140" s="53" t="s">
        <v>173</v>
      </c>
      <c r="B140" s="62">
        <v>28620.312999999998</v>
      </c>
      <c r="C140" s="55">
        <v>12</v>
      </c>
      <c r="D140" s="62">
        <v>603.34628775399995</v>
      </c>
    </row>
    <row r="141" spans="1:5">
      <c r="A141" s="53" t="s">
        <v>174</v>
      </c>
      <c r="B141" s="62">
        <v>28027.870999999999</v>
      </c>
      <c r="C141" s="55">
        <v>13</v>
      </c>
      <c r="D141" s="62">
        <v>556.149717506</v>
      </c>
    </row>
    <row r="142" spans="1:5">
      <c r="A142" s="53" t="s">
        <v>175</v>
      </c>
      <c r="B142" s="62">
        <v>33591.089</v>
      </c>
      <c r="C142" s="55">
        <v>14</v>
      </c>
      <c r="D142" s="62">
        <v>686.42425451199995</v>
      </c>
    </row>
    <row r="143" spans="1:5">
      <c r="A143" s="53" t="s">
        <v>176</v>
      </c>
      <c r="B143" s="62">
        <v>33008.074999999997</v>
      </c>
      <c r="C143" s="55">
        <v>15</v>
      </c>
      <c r="D143" s="62">
        <v>686.55607719399995</v>
      </c>
    </row>
    <row r="144" spans="1:5">
      <c r="A144" s="53" t="s">
        <v>177</v>
      </c>
      <c r="B144" s="62">
        <v>33353.370999999999</v>
      </c>
      <c r="C144" s="55">
        <v>16</v>
      </c>
      <c r="D144" s="62">
        <v>688.42895899999996</v>
      </c>
    </row>
    <row r="145" spans="1:5">
      <c r="A145" s="53" t="s">
        <v>178</v>
      </c>
      <c r="B145" s="62">
        <v>33018.735999999997</v>
      </c>
      <c r="C145" s="55">
        <v>17</v>
      </c>
      <c r="D145" s="62">
        <v>685.18015964999995</v>
      </c>
    </row>
    <row r="146" spans="1:5">
      <c r="A146" s="53" t="s">
        <v>179</v>
      </c>
      <c r="B146" s="62">
        <v>31029.949000000001</v>
      </c>
      <c r="C146" s="55">
        <v>18</v>
      </c>
      <c r="D146" s="62">
        <v>663.45907199999999</v>
      </c>
    </row>
    <row r="147" spans="1:5">
      <c r="A147" s="53" t="s">
        <v>180</v>
      </c>
      <c r="B147" s="62">
        <v>27631.445199999998</v>
      </c>
      <c r="C147" s="55">
        <v>19</v>
      </c>
      <c r="D147" s="62">
        <v>584.54836396999997</v>
      </c>
    </row>
    <row r="148" spans="1:5">
      <c r="A148" s="53" t="s">
        <v>181</v>
      </c>
      <c r="B148" s="62">
        <v>28109.455000000002</v>
      </c>
      <c r="C148" s="55">
        <v>20</v>
      </c>
      <c r="D148" s="62">
        <v>554.28417376000004</v>
      </c>
    </row>
    <row r="149" spans="1:5">
      <c r="A149" s="53" t="s">
        <v>182</v>
      </c>
      <c r="B149" s="62">
        <v>32622.134999999998</v>
      </c>
      <c r="C149" s="55">
        <v>21</v>
      </c>
      <c r="D149" s="62">
        <v>657.97537540999997</v>
      </c>
    </row>
    <row r="150" spans="1:5">
      <c r="A150" s="53" t="s">
        <v>183</v>
      </c>
      <c r="B150" s="62">
        <v>33012.826999999997</v>
      </c>
      <c r="C150" s="55">
        <v>22</v>
      </c>
      <c r="D150" s="62">
        <v>676.36428139400005</v>
      </c>
    </row>
    <row r="151" spans="1:5">
      <c r="A151" s="53" t="s">
        <v>184</v>
      </c>
      <c r="B151" s="62">
        <v>33146.686399999999</v>
      </c>
      <c r="C151" s="55">
        <v>23</v>
      </c>
      <c r="D151" s="62">
        <v>678.08262423999997</v>
      </c>
    </row>
    <row r="152" spans="1:5">
      <c r="A152" s="53" t="s">
        <v>185</v>
      </c>
      <c r="B152" s="62">
        <v>33226.330999999998</v>
      </c>
      <c r="C152" s="55">
        <v>24</v>
      </c>
      <c r="D152" s="62">
        <v>684.05086956000002</v>
      </c>
    </row>
    <row r="153" spans="1:5">
      <c r="A153" s="53" t="s">
        <v>186</v>
      </c>
      <c r="B153" s="62">
        <v>31441.514999999999</v>
      </c>
      <c r="C153" s="55">
        <v>25</v>
      </c>
      <c r="D153" s="62">
        <v>666.13779736799995</v>
      </c>
    </row>
    <row r="154" spans="1:5">
      <c r="A154" s="53" t="s">
        <v>187</v>
      </c>
      <c r="B154" s="62">
        <v>28183.605</v>
      </c>
      <c r="C154" s="55">
        <v>26</v>
      </c>
      <c r="D154" s="62">
        <v>591.77203812000005</v>
      </c>
    </row>
    <row r="155" spans="1:5">
      <c r="A155" s="53" t="s">
        <v>188</v>
      </c>
      <c r="B155" s="62">
        <v>27626.036</v>
      </c>
      <c r="C155" s="55">
        <v>27</v>
      </c>
      <c r="D155" s="62">
        <v>517.70702246400003</v>
      </c>
    </row>
    <row r="156" spans="1:5">
      <c r="A156" s="53" t="s">
        <v>189</v>
      </c>
      <c r="B156" s="62">
        <v>30888.123</v>
      </c>
      <c r="C156" s="55">
        <v>28</v>
      </c>
      <c r="D156" s="62">
        <v>636.48925746999998</v>
      </c>
    </row>
    <row r="157" spans="1:5">
      <c r="A157" s="53" t="s">
        <v>190</v>
      </c>
      <c r="B157" s="62">
        <v>31306.508999999998</v>
      </c>
      <c r="C157" s="55">
        <v>29</v>
      </c>
      <c r="D157" s="62">
        <v>651.86373704000005</v>
      </c>
      <c r="E157"/>
    </row>
    <row r="158" spans="1:5">
      <c r="A158" s="53" t="s">
        <v>191</v>
      </c>
      <c r="B158" s="62">
        <v>31450.579600000001</v>
      </c>
      <c r="C158" s="55">
        <v>30</v>
      </c>
      <c r="D158" s="62">
        <v>664.62678935999998</v>
      </c>
      <c r="E158"/>
    </row>
    <row r="159" spans="1:5">
      <c r="A159" s="53" t="s">
        <v>158</v>
      </c>
      <c r="B159" s="62">
        <v>31605.01368</v>
      </c>
      <c r="C159" s="55">
        <v>31</v>
      </c>
      <c r="D159" s="62">
        <v>662.98156977600001</v>
      </c>
      <c r="E159"/>
    </row>
    <row r="160" spans="1:5">
      <c r="A160"/>
      <c r="C160"/>
      <c r="D160" s="88">
        <v>722</v>
      </c>
      <c r="E160" s="118">
        <f>(MAX(D129:D159)/D160-1)*100</f>
        <v>-2.6340036952908541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157</v>
      </c>
      <c r="B166" s="63">
        <v>34446</v>
      </c>
      <c r="C166" s="120" t="s">
        <v>198</v>
      </c>
      <c r="D166" s="88">
        <v>35579</v>
      </c>
      <c r="E166" s="118">
        <f>(B166/D166-1)*100</f>
        <v>-3.184462744877592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141</v>
      </c>
    </row>
    <row r="174" spans="1:5">
      <c r="A174" s="55">
        <v>2022</v>
      </c>
      <c r="B174" s="63">
        <v>37926</v>
      </c>
      <c r="C174" s="120" t="s">
        <v>155</v>
      </c>
      <c r="D174" s="63"/>
      <c r="E174" s="131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/>
      <c r="C186" s="69">
        <f>B174</f>
        <v>37926</v>
      </c>
      <c r="D186" s="70"/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mar-22</v>
      </c>
      <c r="B187" s="73" t="str">
        <f>IF(B163="Invierno","",B166)</f>
        <v/>
      </c>
      <c r="C187" s="73">
        <f>IF(B163="Invierno",B166,"")</f>
        <v>34446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7 marzo (20:28 h)</v>
      </c>
    </row>
    <row r="188" spans="1:6" ht="15">
      <c r="D188" s="124"/>
      <c r="E188" s="124" t="str">
        <f>CONCATENATE(MID(E187,1,FIND(" ",E187)+3)," ",MID(E187,FIND("(",E187)+1,7))</f>
        <v>7 mar 20:28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2022-04-18T09:17:26Z</dcterms:modified>
</cp:coreProperties>
</file>