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DA2245C2-55F9-4362-90D2-314DF6D53A6F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E129" i="10" l="1"/>
  <c r="D185" i="10" l="1"/>
  <c r="C186" i="10"/>
  <c r="C185" i="10"/>
  <c r="B187" i="10"/>
  <c r="D187" i="10" s="1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<sst xmlns="http://schemas.openxmlformats.org/spreadsheetml/2006/main" count="336" uniqueCount="204">
  <si>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</si>
  <si>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</si>
  <si>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</si>
  <si>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</si>
  <si>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</si>
  <si>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</si>
  <si>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</si>
  <si>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</si>
  <si>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</si>
  <si>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</si>
  <si>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</si>
  <si>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</si>
  <si>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</si>
  <si>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</si>
  <si>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</si>
  <si>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</si>
  <si>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</si>
  <si>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</si>
  <si>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</si>
  <si>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</si>
  <si>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</si>
  <si>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</si>
  <si>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</si>
  <si>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</si>
  <si>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</si>
  <si>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</si>
  <si>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</si>
  <si>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</si>
  <si>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</si>
  <si>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</si>
  <si>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</si>
  <si>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</si>
  <si>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</si>
  <si>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</si>
  <si>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</si>
  <si>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</si>
  <si>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</si>
  <si>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</si>
  <si>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</si>
  <si>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</si>
  <si>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</si>
  <si>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</si>
  <si>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</si>
  <si>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</si>
  <si>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</si>
  <si>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</si>
  <si>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</si>
  <si>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</si>
  <si>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</si>
  <si>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</si>
  <si>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</si>
  <si>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</si>
  <si>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</si>
  <si>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</si>
  <si>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</si>
  <si>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</si>
  <si>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</si>
  <si>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</si>
  <si>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</si>
  <si>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</si>
  <si>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</si>
  <si>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</si>
  <si>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</si>
  <si>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</si>
  <si>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</si>
  <si>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</si>
  <si>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</si>
  <si>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</si>
  <si>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</si>
  <si>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</si>
  <si>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</si>
  <si>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</si>
  <si>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</si>
  <si>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</si>
  <si>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</si>
  <si>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</si>
  <si>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</si>
  <si>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</si>
  <si>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</si>
  <si>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</si>
  <si>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</si>
  <si>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</si>
  <si>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</si>
  <si>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</si>
  <si>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</si>
  <si>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</si>
  <si>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</si>
  <si>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</si>
  <si>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</si>
  <si>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</si>
  <si>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</si>
  <si>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</si>
  <si>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</si>
  <si>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</si>
  <si>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</si>
  <si>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</si>
  <si>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</si>
  <si>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</si>
  <si>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</si>
  <si>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</si>
  <si>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</si>
  <si>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</si>
  <si>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</si>
  <si>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</si>
  <si>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</si>
  <si>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</si>
  <si>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</si>
  <si>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</si>
  <si>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</si>
  <si>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</si>
  <si>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</si>
  <si>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</si>
  <si>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</si>
  <si>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</si>
  <si>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</si>
  <si>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</si>
  <si>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</si>
  <si>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</si>
  <si>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</si>
  <si>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</si>
  <si>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</si>
  <si>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</si>
  <si>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</si>
  <si>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</si>
  <si>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</si>
  <si>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</si>
  <si>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</si>
  <si>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</si>
  <si>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</si>
  <si>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</si>
  <si>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</si>
  <si>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</si>
  <si>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</si>
  <si>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</si>
  <si>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</si>
  <si>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</si>
  <si>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</si>
  <si>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</si>
  <si>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</si>
  <si>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</si>
  <si>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</si>
  <si>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</si>
  <si>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</si>
  <si>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</si>
  <si>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</si>
  <si>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</si>
  <si>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</si>
  <si>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</si>
  <si>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</si>
  <si>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</si>
  <si>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</si>
  <si>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</si>
  <si>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</si>
  <si>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</si>
  <si>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</si>
  <si>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</si>
  <si>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</si>
  <si>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</si>
  <si>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</si>
  <si>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ut="04/14/2021 12:27:33"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msgID="C574275211EB9D1CBA3A0080EFF5876A"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</si>
  <si>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12:52:21"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msgID="CFC9367111EB9D1CBA3A0080EFF58668"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nrr="1018" nrc="399"&gt;&lt;pg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</si>
  <si>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ut="04/14/2021 12:55:28"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msgID="A6A9391211EB9D20BA3A0080EF95C567"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nrr="314" nrc="312"&gt;&lt;pg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</si>
  <si>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</si>
  <si>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</si>
  <si>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</si>
  <si>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</si>
  <si>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</si>
  <si>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</si>
  <si>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</si>
  <si>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</si>
  <si>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</si>
  <si>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</si>
  <si>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</si>
  <si>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</si>
  <si>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</si>
  <si>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</si>
  <si>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</si>
  <si>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</si>
  <si>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</si>
  <si>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</si>
  <si>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</si>
  <si>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</si>
  <si>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</si>
  <si>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</si>
  <si>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</si>
  <si>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</si>
  <si>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</si>
  <si>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</si>
  <si>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</si>
  <si>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</si>
  <si>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</si>
  <si>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</si>
  <si>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12:55:45"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msgID="B8FA337911EB9D20BA3A0080EF656566"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nrr="1660" nrc="220"&gt;&lt;pg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</si>
  <si>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12:55:54"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msgID="BDDC438711EB9D20BA3A0080EF45276A"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nrr="1750" nrc="116"&gt;&lt;pg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</si>
  <si>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Abril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</si>
  <si>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ut="04/14/2021 13:02:28"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msgID="CE177E9611EB9D20BA3A0080EF554668"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nrr="1624" nrc="54"&gt;&lt;pg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</si>
  <si>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13:03:35"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msgID="BB2EA1A011EB9D21BA3A0080EFC5286B"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nrr="1753" nrc="60"&gt;&lt;pg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</si>
  <si>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13:03:55"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msgID="DCC7CA8B11EB9D21BA3A0080EFF58668"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nrr="1783" nrc="61"&gt;&lt;pg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</si>
  <si>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09/03/2021 20:38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</si>
  <si>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13:04:37"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msgID="F6A21F5B11EB9D21BA3A0080EFE56667"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nrr="59" nrc="118"&gt;&lt;pg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</si>
  <si>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ut="04/14/2021 13:04:50"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msgID="FDC2BB3211EB9D21BA3A0080EF758567"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nrr="180" nrc="248"&gt;&lt;pg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</si>
  <si>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ut="04/14/2021 13:05:07" si="2.0000000161a18eb08125d819fc0506105a86346f003a54bc1841378e89d6d41bad133d09352ccfd02d587d78b4c6e39bec018a0c06d04f2acab111ffccb0cf50b77242d9e44a6d77d547bb162905fd0071b5e6b16836f29e0010be89108a4130450906d70c80784e0ad3250dc8b45d0ba2df83ba462fa19d65a4861196a42145b3e95098824dc7f82c7fb4aae28b82895c39bbdc2afa11983364d050b090910adbda.p.3082.0.1.Europe/Madrid.upriv*_1*_pidn2*_4*_session*-lat*_1.000000014f024ce7b9337f28cc555263dcabe557bc6025e0195400649930b791ddef0b3771e65e560de7673468909fd4fa15e0128e6e2520.000000015f94c76c5f0225a8ab1b9bb9efc81e98bc6025e0c02a6fce3b40766f050d436b50b5c8654c0d7930595f06e04142af0e6c65f4f9.0.1.1.BDEbi.D066E1C611E6257C10D00080EF253B44.0-3082.1.1_-0.1.0_-3082.1.1_5.5.0.*0.0000000189a08092c420294527c5d912cbf91293c911585ad46722bd67df54baf4a2fb4bd39f1df3.0.23.11*.2*.0400*.31152J.e.0000000130a1b544b469e555d270b7e10ee24070c911585aca4417acb4f9069251ca4e2004e0646f.0.10*.131*.122*.122.0.0" msgID="0838951F11EB9D22BA3A0080EF15C668"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nrr="58" nrc="232"&gt;&lt;pg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</si>
  <si>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23c1b8a0789043c0bed60ee42c452564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</si>
  <si>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ut="04/14/2021 13:06:44" si="2.00000001b44397b0e2670f140dbb725ea0a102d72d839dd178de67caabf09d85ed549af7a13d473e7a380c027b456b609f86e560898a95d284008b5c4eeebfdd7df016dbff5ff4e032ea693d4e10a1e764f941fd6b9a10ed4c9ba46075cd53b1d13b2496a7f28f56387ef0a145f6db3fa0d026c5dccd1db32d70ec9326be526d06bff4a9dba3a89f38aa5f35512f3a5c50b8ca60cf7f882a5f639f8ca88c78b8c9e3.p.3082.0.1.Europe/Madrid.upriv*_1*_pidn2*_33*_session*-lat*_1.000000010f4ff933fb8b4d7864be974e8944d82fbc6025e0e5253d28686facee148a11ec07a7b4d5b12a0916ec2a921deaefe7651c4289ef.0000000104936b3dec2d1d0a8a95104b266f4a2abc6025e00b0225d95d511c676b836658b3f7d642a1bee23b69e9e94bc979164482e586c7.0.1.1.BDEbi.D066E1C611E6257C10D00080EF253B44.0-3082.1.1_-0.1.0_-3082.1.1_5.5.0.*0.00000001c38d60bde5aa0ce514d6b1f4a5c37f6ec911585a8558b9ff877a17e0ecb563147776afb3.0.23.11*.2*.0400*.31152J.e.00000001cedc7b68cb5fbc06454a4b8831f1d579c911585adda3c61d06e417271dfd2cf34fac05dd.0.10*.131*.122*.122.0.0" msgID="3B179BD811EB9D22BA3A0080EF554668"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nrr="657" nrc="396"&gt;&lt;pg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</si>
</sst>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5" fillId="4" borderId="6" xfId="27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3.7699999999999999E-3</c:v>
                </c:pt>
                <c:pt idx="1">
                  <c:v>-1.0000000000000001E-5</c:v>
                </c:pt>
                <c:pt idx="2">
                  <c:v>-1.099E-2</c:v>
                </c:pt>
                <c:pt idx="3">
                  <c:v>7.0000000000000001E-3</c:v>
                </c:pt>
                <c:pt idx="4">
                  <c:v>2.48E-3</c:v>
                </c:pt>
                <c:pt idx="5">
                  <c:v>6.4999999999999997E-4</c:v>
                </c:pt>
                <c:pt idx="6">
                  <c:v>8.2799999999999992E-3</c:v>
                </c:pt>
                <c:pt idx="7">
                  <c:v>-1.038E-2</c:v>
                </c:pt>
                <c:pt idx="8">
                  <c:v>1.3600000000000001E-3</c:v>
                </c:pt>
                <c:pt idx="9">
                  <c:v>-8.0000000000000004E-4</c:v>
                </c:pt>
                <c:pt idx="10">
                  <c:v>-1.503E-2</c:v>
                </c:pt>
                <c:pt idx="11">
                  <c:v>3.46E-3</c:v>
                </c:pt>
                <c:pt idx="12">
                  <c:v>5.9699999999999996E-3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1.329E-2</c:v>
                </c:pt>
                <c:pt idx="1">
                  <c:v>-4.6800000000000001E-3</c:v>
                </c:pt>
                <c:pt idx="2">
                  <c:v>1.4800000000000001E-2</c:v>
                </c:pt>
                <c:pt idx="3">
                  <c:v>-5.2700000000000004E-3</c:v>
                </c:pt>
                <c:pt idx="4">
                  <c:v>7.5500000000000003E-3</c:v>
                </c:pt>
                <c:pt idx="5">
                  <c:v>8.0800000000000004E-3</c:v>
                </c:pt>
                <c:pt idx="6">
                  <c:v>4.5799999999999999E-3</c:v>
                </c:pt>
                <c:pt idx="7">
                  <c:v>-1.073E-2</c:v>
                </c:pt>
                <c:pt idx="8">
                  <c:v>-2.452E-2</c:v>
                </c:pt>
                <c:pt idx="9">
                  <c:v>1.396E-2</c:v>
                </c:pt>
                <c:pt idx="10">
                  <c:v>1.7819999999999999E-2</c:v>
                </c:pt>
                <c:pt idx="11">
                  <c:v>1.43E-2</c:v>
                </c:pt>
                <c:pt idx="12">
                  <c:v>4.1999999999999997E-3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-6.1379999999999997E-2</c:v>
                </c:pt>
                <c:pt idx="1">
                  <c:v>-0.16717000000000001</c:v>
                </c:pt>
                <c:pt idx="2">
                  <c:v>-0.13099</c:v>
                </c:pt>
                <c:pt idx="3">
                  <c:v>-8.2680000000000003E-2</c:v>
                </c:pt>
                <c:pt idx="4">
                  <c:v>-4.335E-2</c:v>
                </c:pt>
                <c:pt idx="5">
                  <c:v>-2.9350000000000001E-2</c:v>
                </c:pt>
                <c:pt idx="6">
                  <c:v>-4.0980000000000003E-2</c:v>
                </c:pt>
                <c:pt idx="7">
                  <c:v>-6.4599999999999996E-3</c:v>
                </c:pt>
                <c:pt idx="8">
                  <c:v>-3.3369999999999997E-2</c:v>
                </c:pt>
                <c:pt idx="9">
                  <c:v>5.0000000000000001E-3</c:v>
                </c:pt>
                <c:pt idx="10">
                  <c:v>2.8999999999999998E-3</c:v>
                </c:pt>
                <c:pt idx="11">
                  <c:v>-5.04E-2</c:v>
                </c:pt>
                <c:pt idx="12">
                  <c:v>3.406E-2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-4.4319999999999998E-2</c:v>
                </c:pt>
                <c:pt idx="1">
                  <c:v>-0.17186000000000001</c:v>
                </c:pt>
                <c:pt idx="2">
                  <c:v>-0.12717999999999999</c:v>
                </c:pt>
                <c:pt idx="3">
                  <c:v>-8.0949999999999994E-2</c:v>
                </c:pt>
                <c:pt idx="4">
                  <c:v>-3.3320000000000002E-2</c:v>
                </c:pt>
                <c:pt idx="5">
                  <c:v>-2.0619999999999999E-2</c:v>
                </c:pt>
                <c:pt idx="6">
                  <c:v>-2.8119999999999999E-2</c:v>
                </c:pt>
                <c:pt idx="7">
                  <c:v>-2.7570000000000001E-2</c:v>
                </c:pt>
                <c:pt idx="8">
                  <c:v>-5.6529999999999997E-2</c:v>
                </c:pt>
                <c:pt idx="9">
                  <c:v>1.8159999999999999E-2</c:v>
                </c:pt>
                <c:pt idx="10">
                  <c:v>5.6899999999999997E-3</c:v>
                </c:pt>
                <c:pt idx="11">
                  <c:v>-3.2640000000000002E-2</c:v>
                </c:pt>
                <c:pt idx="12">
                  <c:v>4.4229999999999998E-2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15.1749473684</c:v>
                </c:pt>
                <c:pt idx="1">
                  <c:v>15.9472631579</c:v>
                </c:pt>
                <c:pt idx="2">
                  <c:v>15.877842105299999</c:v>
                </c:pt>
                <c:pt idx="3">
                  <c:v>15.5877368421</c:v>
                </c:pt>
                <c:pt idx="4">
                  <c:v>15.132578947400001</c:v>
                </c:pt>
                <c:pt idx="5">
                  <c:v>15.476210526299999</c:v>
                </c:pt>
                <c:pt idx="6">
                  <c:v>15.9926842105</c:v>
                </c:pt>
                <c:pt idx="7">
                  <c:v>16.535368421099999</c:v>
                </c:pt>
                <c:pt idx="8">
                  <c:v>17.202157894700001</c:v>
                </c:pt>
                <c:pt idx="9">
                  <c:v>17.494578947400001</c:v>
                </c:pt>
                <c:pt idx="10">
                  <c:v>17.6366842105</c:v>
                </c:pt>
                <c:pt idx="11">
                  <c:v>17.370684210499999</c:v>
                </c:pt>
                <c:pt idx="12">
                  <c:v>16.583421052599999</c:v>
                </c:pt>
                <c:pt idx="13">
                  <c:v>17.230526315799999</c:v>
                </c:pt>
                <c:pt idx="14">
                  <c:v>17.479894736799999</c:v>
                </c:pt>
                <c:pt idx="15">
                  <c:v>17.074684210499999</c:v>
                </c:pt>
                <c:pt idx="16">
                  <c:v>17.003473684199999</c:v>
                </c:pt>
                <c:pt idx="17">
                  <c:v>16.9288947368</c:v>
                </c:pt>
                <c:pt idx="18">
                  <c:v>17.1224210526</c:v>
                </c:pt>
                <c:pt idx="19">
                  <c:v>17.070578947400001</c:v>
                </c:pt>
                <c:pt idx="20">
                  <c:v>16.5978421053</c:v>
                </c:pt>
                <c:pt idx="21">
                  <c:v>16.869</c:v>
                </c:pt>
                <c:pt idx="22">
                  <c:v>17.158421052600001</c:v>
                </c:pt>
                <c:pt idx="23">
                  <c:v>17.2805263158</c:v>
                </c:pt>
                <c:pt idx="24">
                  <c:v>16.834</c:v>
                </c:pt>
                <c:pt idx="25">
                  <c:v>17.131105263199998</c:v>
                </c:pt>
                <c:pt idx="26">
                  <c:v>17.221105263199998</c:v>
                </c:pt>
                <c:pt idx="27">
                  <c:v>17.7164736842</c:v>
                </c:pt>
                <c:pt idx="28">
                  <c:v>17.781947368400001</c:v>
                </c:pt>
                <c:pt idx="29">
                  <c:v>17.940578947399999</c:v>
                </c:pt>
                <c:pt idx="30">
                  <c:v>17.513000000000002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6.1266842104999997</c:v>
                </c:pt>
                <c:pt idx="1">
                  <c:v>6.2941052631999996</c:v>
                </c:pt>
                <c:pt idx="2">
                  <c:v>7.0528421052999999</c:v>
                </c:pt>
                <c:pt idx="3">
                  <c:v>7.1636842104999996</c:v>
                </c:pt>
                <c:pt idx="4">
                  <c:v>6.6947894737000002</c:v>
                </c:pt>
                <c:pt idx="5">
                  <c:v>6.6682631579000002</c:v>
                </c:pt>
                <c:pt idx="6">
                  <c:v>6.2848947368000001</c:v>
                </c:pt>
                <c:pt idx="7">
                  <c:v>6.1140526315999999</c:v>
                </c:pt>
                <c:pt idx="8">
                  <c:v>6.4652105262999999</c:v>
                </c:pt>
                <c:pt idx="9">
                  <c:v>6.609</c:v>
                </c:pt>
                <c:pt idx="10">
                  <c:v>7.0844736841999998</c:v>
                </c:pt>
                <c:pt idx="11">
                  <c:v>7.3355263158000001</c:v>
                </c:pt>
                <c:pt idx="12">
                  <c:v>6.8488421053000001</c:v>
                </c:pt>
                <c:pt idx="13">
                  <c:v>6.3636842104999998</c:v>
                </c:pt>
                <c:pt idx="14">
                  <c:v>6.7711578947</c:v>
                </c:pt>
                <c:pt idx="15">
                  <c:v>6.9589473683999996</c:v>
                </c:pt>
                <c:pt idx="16">
                  <c:v>7.0200526315999996</c:v>
                </c:pt>
                <c:pt idx="17">
                  <c:v>7.5438947367999996</c:v>
                </c:pt>
                <c:pt idx="18">
                  <c:v>7.7275263157999996</c:v>
                </c:pt>
                <c:pt idx="19">
                  <c:v>7.6727894737</c:v>
                </c:pt>
                <c:pt idx="20">
                  <c:v>7.5125789473999998</c:v>
                </c:pt>
                <c:pt idx="21">
                  <c:v>7.6282105263000002</c:v>
                </c:pt>
                <c:pt idx="22">
                  <c:v>7.0372631579</c:v>
                </c:pt>
                <c:pt idx="23">
                  <c:v>7.6358421053000001</c:v>
                </c:pt>
                <c:pt idx="24">
                  <c:v>7.5213684211</c:v>
                </c:pt>
                <c:pt idx="25">
                  <c:v>7.4091578946999999</c:v>
                </c:pt>
                <c:pt idx="26">
                  <c:v>7.9555263158000002</c:v>
                </c:pt>
                <c:pt idx="27">
                  <c:v>8.1326315788999999</c:v>
                </c:pt>
                <c:pt idx="28">
                  <c:v>8.5143157894999995</c:v>
                </c:pt>
                <c:pt idx="29">
                  <c:v>8.6365789474000003</c:v>
                </c:pt>
                <c:pt idx="30">
                  <c:v>8.3691052631999998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14.837</c:v>
                </c:pt>
                <c:pt idx="1">
                  <c:v>15.789</c:v>
                </c:pt>
                <c:pt idx="2">
                  <c:v>16.623999999999999</c:v>
                </c:pt>
                <c:pt idx="3">
                  <c:v>16.463999999999999</c:v>
                </c:pt>
                <c:pt idx="4">
                  <c:v>15.352</c:v>
                </c:pt>
                <c:pt idx="5">
                  <c:v>14.925000000000001</c:v>
                </c:pt>
                <c:pt idx="6">
                  <c:v>14.038</c:v>
                </c:pt>
                <c:pt idx="7">
                  <c:v>13.582000000000001</c:v>
                </c:pt>
                <c:pt idx="8">
                  <c:v>14.318</c:v>
                </c:pt>
                <c:pt idx="9">
                  <c:v>16.550999999999998</c:v>
                </c:pt>
                <c:pt idx="10">
                  <c:v>19.021000000000001</c:v>
                </c:pt>
                <c:pt idx="11">
                  <c:v>17.204999999999998</c:v>
                </c:pt>
                <c:pt idx="12">
                  <c:v>17.155999999999999</c:v>
                </c:pt>
                <c:pt idx="13">
                  <c:v>17.184999999999999</c:v>
                </c:pt>
                <c:pt idx="14">
                  <c:v>17.573</c:v>
                </c:pt>
                <c:pt idx="15">
                  <c:v>18.02</c:v>
                </c:pt>
                <c:pt idx="16">
                  <c:v>19.225000000000001</c:v>
                </c:pt>
                <c:pt idx="17">
                  <c:v>14.769</c:v>
                </c:pt>
                <c:pt idx="18">
                  <c:v>12.833</c:v>
                </c:pt>
                <c:pt idx="19">
                  <c:v>12.946999999999999</c:v>
                </c:pt>
                <c:pt idx="20">
                  <c:v>15.548</c:v>
                </c:pt>
                <c:pt idx="21">
                  <c:v>17.402000000000001</c:v>
                </c:pt>
                <c:pt idx="22">
                  <c:v>18.68</c:v>
                </c:pt>
                <c:pt idx="23">
                  <c:v>18.765000000000001</c:v>
                </c:pt>
                <c:pt idx="24">
                  <c:v>18.841000000000001</c:v>
                </c:pt>
                <c:pt idx="25">
                  <c:v>18.530999999999999</c:v>
                </c:pt>
                <c:pt idx="26">
                  <c:v>18.745999999999999</c:v>
                </c:pt>
                <c:pt idx="27">
                  <c:v>20.949000000000002</c:v>
                </c:pt>
                <c:pt idx="28">
                  <c:v>21.626000000000001</c:v>
                </c:pt>
                <c:pt idx="29">
                  <c:v>21.506</c:v>
                </c:pt>
                <c:pt idx="30">
                  <c:v>23.606999999999999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11.83</c:v>
                </c:pt>
                <c:pt idx="1">
                  <c:v>12.587</c:v>
                </c:pt>
                <c:pt idx="2">
                  <c:v>12.707000000000001</c:v>
                </c:pt>
                <c:pt idx="3">
                  <c:v>12.324999999999999</c:v>
                </c:pt>
                <c:pt idx="4">
                  <c:v>11.76</c:v>
                </c:pt>
                <c:pt idx="5">
                  <c:v>11.56</c:v>
                </c:pt>
                <c:pt idx="6">
                  <c:v>11.064</c:v>
                </c:pt>
                <c:pt idx="7">
                  <c:v>10.488</c:v>
                </c:pt>
                <c:pt idx="8">
                  <c:v>10.157</c:v>
                </c:pt>
                <c:pt idx="9">
                  <c:v>10.323</c:v>
                </c:pt>
                <c:pt idx="10">
                  <c:v>12.933</c:v>
                </c:pt>
                <c:pt idx="11">
                  <c:v>12.525</c:v>
                </c:pt>
                <c:pt idx="12">
                  <c:v>11.54</c:v>
                </c:pt>
                <c:pt idx="13">
                  <c:v>12.156000000000001</c:v>
                </c:pt>
                <c:pt idx="14">
                  <c:v>11.766999999999999</c:v>
                </c:pt>
                <c:pt idx="15">
                  <c:v>12.326000000000001</c:v>
                </c:pt>
                <c:pt idx="16">
                  <c:v>13.37</c:v>
                </c:pt>
                <c:pt idx="17">
                  <c:v>10.362</c:v>
                </c:pt>
                <c:pt idx="18">
                  <c:v>8.9930000000000003</c:v>
                </c:pt>
                <c:pt idx="19">
                  <c:v>8.6809999999999992</c:v>
                </c:pt>
                <c:pt idx="20">
                  <c:v>9.173</c:v>
                </c:pt>
                <c:pt idx="21">
                  <c:v>10.961</c:v>
                </c:pt>
                <c:pt idx="22">
                  <c:v>11.733000000000001</c:v>
                </c:pt>
                <c:pt idx="23">
                  <c:v>12.375999999999999</c:v>
                </c:pt>
                <c:pt idx="24">
                  <c:v>12.817</c:v>
                </c:pt>
                <c:pt idx="25">
                  <c:v>13.319000000000001</c:v>
                </c:pt>
                <c:pt idx="26">
                  <c:v>13.407</c:v>
                </c:pt>
                <c:pt idx="27">
                  <c:v>14.198</c:v>
                </c:pt>
                <c:pt idx="28">
                  <c:v>15.704000000000001</c:v>
                </c:pt>
                <c:pt idx="29">
                  <c:v>16.465</c:v>
                </c:pt>
                <c:pt idx="30">
                  <c:v>17.030999999999999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8.8230000000000004</c:v>
                </c:pt>
                <c:pt idx="1">
                  <c:v>9.3840000000000003</c:v>
                </c:pt>
                <c:pt idx="2">
                  <c:v>8.7899999999999991</c:v>
                </c:pt>
                <c:pt idx="3">
                  <c:v>8.1859999999999999</c:v>
                </c:pt>
                <c:pt idx="4">
                  <c:v>8.1690000000000005</c:v>
                </c:pt>
                <c:pt idx="5">
                  <c:v>8.1940000000000008</c:v>
                </c:pt>
                <c:pt idx="6">
                  <c:v>8.09</c:v>
                </c:pt>
                <c:pt idx="7">
                  <c:v>7.3929999999999998</c:v>
                </c:pt>
                <c:pt idx="8">
                  <c:v>5.9969999999999999</c:v>
                </c:pt>
                <c:pt idx="9">
                  <c:v>4.0960000000000001</c:v>
                </c:pt>
                <c:pt idx="10">
                  <c:v>6.8460000000000001</c:v>
                </c:pt>
                <c:pt idx="11">
                  <c:v>7.8440000000000003</c:v>
                </c:pt>
                <c:pt idx="12">
                  <c:v>5.923</c:v>
                </c:pt>
                <c:pt idx="13">
                  <c:v>7.1269999999999998</c:v>
                </c:pt>
                <c:pt idx="14">
                  <c:v>5.9619999999999997</c:v>
                </c:pt>
                <c:pt idx="15">
                  <c:v>6.6319999999999997</c:v>
                </c:pt>
                <c:pt idx="16">
                  <c:v>7.5149999999999997</c:v>
                </c:pt>
                <c:pt idx="17">
                  <c:v>5.9550000000000001</c:v>
                </c:pt>
                <c:pt idx="18">
                  <c:v>5.1520000000000001</c:v>
                </c:pt>
                <c:pt idx="19">
                  <c:v>4.415</c:v>
                </c:pt>
                <c:pt idx="20">
                  <c:v>2.7989999999999999</c:v>
                </c:pt>
                <c:pt idx="21">
                  <c:v>4.5209999999999999</c:v>
                </c:pt>
                <c:pt idx="22">
                  <c:v>4.7859999999999996</c:v>
                </c:pt>
                <c:pt idx="23">
                  <c:v>5.9870000000000001</c:v>
                </c:pt>
                <c:pt idx="24">
                  <c:v>6.7930000000000001</c:v>
                </c:pt>
                <c:pt idx="25">
                  <c:v>8.1080000000000005</c:v>
                </c:pt>
                <c:pt idx="26">
                  <c:v>8.0670000000000002</c:v>
                </c:pt>
                <c:pt idx="27">
                  <c:v>7.4470000000000001</c:v>
                </c:pt>
                <c:pt idx="28">
                  <c:v>9.782</c:v>
                </c:pt>
                <c:pt idx="29">
                  <c:v>11.423999999999999</c:v>
                </c:pt>
                <c:pt idx="30">
                  <c:v>10.455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14.566000000000001</c:v>
                </c:pt>
                <c:pt idx="1">
                  <c:v>12.368</c:v>
                </c:pt>
                <c:pt idx="2">
                  <c:v>12.34</c:v>
                </c:pt>
                <c:pt idx="3">
                  <c:v>15.209</c:v>
                </c:pt>
                <c:pt idx="4">
                  <c:v>13.913</c:v>
                </c:pt>
                <c:pt idx="5">
                  <c:v>11.047000000000001</c:v>
                </c:pt>
                <c:pt idx="6">
                  <c:v>11.709</c:v>
                </c:pt>
                <c:pt idx="7">
                  <c:v>11.831</c:v>
                </c:pt>
                <c:pt idx="8">
                  <c:v>13.331</c:v>
                </c:pt>
                <c:pt idx="9">
                  <c:v>14.093999999999999</c:v>
                </c:pt>
                <c:pt idx="10">
                  <c:v>15.404</c:v>
                </c:pt>
                <c:pt idx="11">
                  <c:v>15.228</c:v>
                </c:pt>
                <c:pt idx="12">
                  <c:v>14.138</c:v>
                </c:pt>
                <c:pt idx="13">
                  <c:v>13.926</c:v>
                </c:pt>
                <c:pt idx="14">
                  <c:v>13.138</c:v>
                </c:pt>
                <c:pt idx="15">
                  <c:v>10.176</c:v>
                </c:pt>
                <c:pt idx="16">
                  <c:v>11.856999999999999</c:v>
                </c:pt>
                <c:pt idx="17">
                  <c:v>13.943</c:v>
                </c:pt>
                <c:pt idx="18">
                  <c:v>13.57</c:v>
                </c:pt>
                <c:pt idx="19">
                  <c:v>12.843999999999999</c:v>
                </c:pt>
                <c:pt idx="20">
                  <c:v>11.769</c:v>
                </c:pt>
                <c:pt idx="21">
                  <c:v>11.941000000000001</c:v>
                </c:pt>
                <c:pt idx="22">
                  <c:v>12.487</c:v>
                </c:pt>
                <c:pt idx="23">
                  <c:v>12.496</c:v>
                </c:pt>
                <c:pt idx="24">
                  <c:v>11.423</c:v>
                </c:pt>
                <c:pt idx="25">
                  <c:v>10.433</c:v>
                </c:pt>
                <c:pt idx="26">
                  <c:v>9.4809999999999999</c:v>
                </c:pt>
                <c:pt idx="27">
                  <c:v>10.9</c:v>
                </c:pt>
                <c:pt idx="28">
                  <c:v>11.821999999999999</c:v>
                </c:pt>
                <c:pt idx="29">
                  <c:v>8.7530000000000001</c:v>
                </c:pt>
                <c:pt idx="30">
                  <c:v>8.8529999999999998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20726.895805251999</c:v>
                </c:pt>
                <c:pt idx="1">
                  <c:v>19514.052023056</c:v>
                </c:pt>
                <c:pt idx="2">
                  <c:v>19899.136009188001</c:v>
                </c:pt>
                <c:pt idx="3">
                  <c:v>19970.835457706002</c:v>
                </c:pt>
                <c:pt idx="4">
                  <c:v>22701.204090208001</c:v>
                </c:pt>
                <c:pt idx="5">
                  <c:v>21177.253561983998</c:v>
                </c:pt>
                <c:pt idx="6">
                  <c:v>19936.18443252</c:v>
                </c:pt>
                <c:pt idx="7">
                  <c:v>20155.46354927</c:v>
                </c:pt>
                <c:pt idx="8">
                  <c:v>20817.226544469999</c:v>
                </c:pt>
                <c:pt idx="9">
                  <c:v>20907.164036049999</c:v>
                </c:pt>
                <c:pt idx="10">
                  <c:v>22577.217376982</c:v>
                </c:pt>
                <c:pt idx="11">
                  <c:v>19840.085661852001</c:v>
                </c:pt>
                <c:pt idx="12">
                  <c:v>19808.362302358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19808.362302358</c:v>
                </c:pt>
                <c:pt idx="1">
                  <c:v>16160.449329384001</c:v>
                </c:pt>
                <c:pt idx="2">
                  <c:v>17368.389882903</c:v>
                </c:pt>
                <c:pt idx="3">
                  <c:v>18354.280841045998</c:v>
                </c:pt>
                <c:pt idx="4">
                  <c:v>21944.759355194001</c:v>
                </c:pt>
                <c:pt idx="5">
                  <c:v>20740.560149403998</c:v>
                </c:pt>
                <c:pt idx="6">
                  <c:v>19375.491099671999</c:v>
                </c:pt>
                <c:pt idx="7">
                  <c:v>19599.735349332001</c:v>
                </c:pt>
                <c:pt idx="8">
                  <c:v>19640.472718157998</c:v>
                </c:pt>
                <c:pt idx="9">
                  <c:v>21286.840357445999</c:v>
                </c:pt>
                <c:pt idx="10">
                  <c:v>22705.774442589998</c:v>
                </c:pt>
                <c:pt idx="11">
                  <c:v>19192.438319913999</c:v>
                </c:pt>
                <c:pt idx="12">
                  <c:v>20684.554315622001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mar-21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mar-21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696.08107805999998</c:v>
                </c:pt>
                <c:pt idx="1">
                  <c:v>713.55005688000006</c:v>
                </c:pt>
                <c:pt idx="2">
                  <c:v>708.22237571200003</c:v>
                </c:pt>
                <c:pt idx="3">
                  <c:v>704.05032898399998</c:v>
                </c:pt>
                <c:pt idx="4">
                  <c:v>699.87449553600004</c:v>
                </c:pt>
                <c:pt idx="5">
                  <c:v>624.44615004800005</c:v>
                </c:pt>
                <c:pt idx="6">
                  <c:v>589.76227010399998</c:v>
                </c:pt>
                <c:pt idx="7">
                  <c:v>705.782568008</c:v>
                </c:pt>
                <c:pt idx="8">
                  <c:v>721.38699883200002</c:v>
                </c:pt>
                <c:pt idx="9">
                  <c:v>713.08988351200003</c:v>
                </c:pt>
                <c:pt idx="10">
                  <c:v>702.51922523600001</c:v>
                </c:pt>
                <c:pt idx="11">
                  <c:v>692.61778284000002</c:v>
                </c:pt>
                <c:pt idx="12">
                  <c:v>612.47975193399998</c:v>
                </c:pt>
                <c:pt idx="13">
                  <c:v>574.17882420000001</c:v>
                </c:pt>
                <c:pt idx="14">
                  <c:v>682.97971988799998</c:v>
                </c:pt>
                <c:pt idx="15">
                  <c:v>695.59431500799997</c:v>
                </c:pt>
                <c:pt idx="16">
                  <c:v>693.089458648</c:v>
                </c:pt>
                <c:pt idx="17">
                  <c:v>704.51302351599998</c:v>
                </c:pt>
                <c:pt idx="18">
                  <c:v>667.735823224</c:v>
                </c:pt>
                <c:pt idx="19">
                  <c:v>633.48015066000005</c:v>
                </c:pt>
                <c:pt idx="20">
                  <c:v>594.47638112000004</c:v>
                </c:pt>
                <c:pt idx="21">
                  <c:v>695.54343616799997</c:v>
                </c:pt>
                <c:pt idx="22">
                  <c:v>699.99961453599997</c:v>
                </c:pt>
                <c:pt idx="23">
                  <c:v>691.82870400800005</c:v>
                </c:pt>
                <c:pt idx="24">
                  <c:v>686.29912701600006</c:v>
                </c:pt>
                <c:pt idx="25">
                  <c:v>679.85291872799996</c:v>
                </c:pt>
                <c:pt idx="26">
                  <c:v>611.50142481600005</c:v>
                </c:pt>
                <c:pt idx="27">
                  <c:v>538.263527512</c:v>
                </c:pt>
                <c:pt idx="28">
                  <c:v>653.36996312799999</c:v>
                </c:pt>
                <c:pt idx="29">
                  <c:v>657.08814480800004</c:v>
                </c:pt>
                <c:pt idx="30">
                  <c:v>640.89679295200006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34204.777000000002</c:v>
                </c:pt>
                <c:pt idx="1">
                  <c:v>34469.599000000002</c:v>
                </c:pt>
                <c:pt idx="2">
                  <c:v>34060.322</c:v>
                </c:pt>
                <c:pt idx="3">
                  <c:v>33819.726999999999</c:v>
                </c:pt>
                <c:pt idx="4">
                  <c:v>33402.224999999999</c:v>
                </c:pt>
                <c:pt idx="5">
                  <c:v>29696.458999999999</c:v>
                </c:pt>
                <c:pt idx="6">
                  <c:v>29661.435000000001</c:v>
                </c:pt>
                <c:pt idx="7">
                  <c:v>35085.728999999999</c:v>
                </c:pt>
                <c:pt idx="8">
                  <c:v>35026.343999999997</c:v>
                </c:pt>
                <c:pt idx="9">
                  <c:v>34871.103000000003</c:v>
                </c:pt>
                <c:pt idx="10">
                  <c:v>33869.915000000001</c:v>
                </c:pt>
                <c:pt idx="11">
                  <c:v>32821.968999999997</c:v>
                </c:pt>
                <c:pt idx="12">
                  <c:v>29226.15454</c:v>
                </c:pt>
                <c:pt idx="13">
                  <c:v>29043.638999999999</c:v>
                </c:pt>
                <c:pt idx="14">
                  <c:v>33762.493999999999</c:v>
                </c:pt>
                <c:pt idx="15">
                  <c:v>33976.695</c:v>
                </c:pt>
                <c:pt idx="16">
                  <c:v>33472.699999999997</c:v>
                </c:pt>
                <c:pt idx="17">
                  <c:v>33827.218000000001</c:v>
                </c:pt>
                <c:pt idx="18">
                  <c:v>31733.387999999999</c:v>
                </c:pt>
                <c:pt idx="19">
                  <c:v>30769.348999999998</c:v>
                </c:pt>
                <c:pt idx="20">
                  <c:v>30259.87888</c:v>
                </c:pt>
                <c:pt idx="21">
                  <c:v>34450.887000000002</c:v>
                </c:pt>
                <c:pt idx="22">
                  <c:v>33979.525000000001</c:v>
                </c:pt>
                <c:pt idx="23">
                  <c:v>33567.591</c:v>
                </c:pt>
                <c:pt idx="24">
                  <c:v>33159.574000000001</c:v>
                </c:pt>
                <c:pt idx="25">
                  <c:v>32174.206999999999</c:v>
                </c:pt>
                <c:pt idx="26">
                  <c:v>28796.852999999999</c:v>
                </c:pt>
                <c:pt idx="27">
                  <c:v>28223.143</c:v>
                </c:pt>
                <c:pt idx="28">
                  <c:v>31336.146720000001</c:v>
                </c:pt>
                <c:pt idx="29">
                  <c:v>31002.633000000002</c:v>
                </c:pt>
                <c:pt idx="30">
                  <c:v>30150.343504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0.23377</cdr:x>
      <cdr:y>0.29985</cdr:y>
    </cdr:from>
    <cdr:to>
      <cdr:x>0.39864</cdr:x>
      <cdr:y>0.3817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7695" y="873958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0.17568</cdr:x>
      <cdr:y>0.69831</cdr:y>
    </cdr:from>
    <cdr:to>
      <cdr:x>0.32973</cdr:x>
      <cdr:y>0.78912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8267" y="2035328"/>
          <a:ext cx="1085822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9 marzo (20:38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197</v>
      </c>
    </row>
    <row r="3" spans="1:2">
      <c r="A3" t="s">
        <v>192</v>
      </c>
    </row>
    <row r="4" spans="1:2">
      <c r="A4" t="s">
        <v>193</v>
      </c>
    </row>
    <row r="5" spans="1:2">
      <c r="A5" t="s">
        <v>196</v>
      </c>
    </row>
    <row r="6" spans="1:2">
      <c r="A6" t="s">
        <v>201</v>
      </c>
    </row>
    <row r="7" spans="1:2">
      <c r="A7" t="s">
        <v>195</v>
      </c>
    </row>
    <row r="8" spans="1:2">
      <c r="A8" t="s">
        <v>159</v>
      </c>
    </row>
    <row r="9" spans="1:2">
      <c r="A9" t="s">
        <v>199</v>
      </c>
    </row>
    <row r="10" spans="1:2">
      <c r="A10" t="s">
        <v>160</v>
      </c>
    </row>
    <row r="11" spans="1:2">
      <c r="A11" t="s">
        <v>161</v>
      </c>
    </row>
    <row r="12" spans="1:2">
      <c r="A12" t="s">
        <v>203</v>
      </c>
    </row>
    <row r="13" spans="1:2">
      <c r="A1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Marzo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20684.554315621997</v>
      </c>
      <c r="G9" s="47">
        <f>VLOOKUP("Demanda transporte (b.c.)",Dat_01!A4:J29,4,FALSE)*100</f>
        <v>4.4233440399999999</v>
      </c>
      <c r="H9" s="31">
        <f>VLOOKUP("Demanda transporte (b.c.)",Dat_01!A4:J29,5,FALSE)/1000</f>
        <v>62582.767078125995</v>
      </c>
      <c r="I9" s="47">
        <f>VLOOKUP("Demanda transporte (b.c.)",Dat_01!A4:J29,7,FALSE)*100</f>
        <v>0.57388174999999997</v>
      </c>
      <c r="J9" s="31">
        <f>VLOOKUP("Demanda transporte (b.c.)",Dat_01!A4:J29,8,FALSE)/1000</f>
        <v>237053.746160665</v>
      </c>
      <c r="K9" s="47">
        <f>VLOOKUP("Demanda transporte (b.c.)",Dat_01!A4:J29,10,FALSE)*100</f>
        <v>-4.1448707699999998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0.59699999999999998</v>
      </c>
      <c r="H12" s="43"/>
      <c r="I12" s="43">
        <f>Dat_01!H45*100</f>
        <v>-0.25700000000000001</v>
      </c>
      <c r="J12" s="43"/>
      <c r="K12" s="43">
        <f>Dat_01!L45*100</f>
        <v>-8.2000000000000003E-2</v>
      </c>
    </row>
    <row r="13" spans="3:12">
      <c r="E13" s="34" t="s">
        <v>26</v>
      </c>
      <c r="F13" s="33"/>
      <c r="G13" s="43">
        <f>Dat_01!E45*100</f>
        <v>0.42</v>
      </c>
      <c r="H13" s="43"/>
      <c r="I13" s="43">
        <f>Dat_01!I45*100</f>
        <v>1.2330000000000001</v>
      </c>
      <c r="J13" s="43"/>
      <c r="K13" s="43">
        <f>Dat_01!M45*100</f>
        <v>0.4</v>
      </c>
    </row>
    <row r="14" spans="3:12">
      <c r="E14" s="35" t="s">
        <v>5</v>
      </c>
      <c r="F14" s="36"/>
      <c r="G14" s="44">
        <f>Dat_01!F45*100</f>
        <v>3.4060000000000001</v>
      </c>
      <c r="H14" s="44"/>
      <c r="I14" s="44">
        <f>Dat_01!J45*100</f>
        <v>-0.40200000000000002</v>
      </c>
      <c r="J14" s="44"/>
      <c r="K14" s="44">
        <f>Dat_01!N45*100</f>
        <v>-4.4630000000000001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K24" sqref="K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3" workbookViewId="0">
      <selection activeCell="G43" sqref="G43:G44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Marzo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01/03/2021</v>
      </c>
      <c r="C7" s="100">
        <f>Dat_01!B52</f>
        <v>14.837</v>
      </c>
      <c r="D7" s="100">
        <f>Dat_01!C52</f>
        <v>11.83</v>
      </c>
      <c r="E7" s="100">
        <f>Dat_01!D52</f>
        <v>8.8230000000000004</v>
      </c>
      <c r="F7" s="100">
        <f>Dat_01!H52</f>
        <v>6.1266842104999997</v>
      </c>
      <c r="G7" s="100">
        <f>Dat_01!G52</f>
        <v>15.1749473684</v>
      </c>
      <c r="H7" s="100">
        <f>Dat_01!E52</f>
        <v>14.566000000000001</v>
      </c>
    </row>
    <row r="8" spans="1:16" ht="11.25" customHeight="1">
      <c r="A8" s="93">
        <v>2</v>
      </c>
      <c r="B8" s="99" t="str">
        <f>Dat_01!A53</f>
        <v>02/03/2021</v>
      </c>
      <c r="C8" s="100">
        <f>Dat_01!B53</f>
        <v>15.789</v>
      </c>
      <c r="D8" s="100">
        <f>Dat_01!C53</f>
        <v>12.587</v>
      </c>
      <c r="E8" s="100">
        <f>Dat_01!D53</f>
        <v>9.3840000000000003</v>
      </c>
      <c r="F8" s="100">
        <f>Dat_01!H53</f>
        <v>6.2941052631999996</v>
      </c>
      <c r="G8" s="100">
        <f>Dat_01!G53</f>
        <v>15.9472631579</v>
      </c>
      <c r="H8" s="100">
        <f>Dat_01!E53</f>
        <v>12.368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03/03/2021</v>
      </c>
      <c r="C9" s="100">
        <f>Dat_01!B54</f>
        <v>16.623999999999999</v>
      </c>
      <c r="D9" s="100">
        <f>Dat_01!C54</f>
        <v>12.707000000000001</v>
      </c>
      <c r="E9" s="100">
        <f>Dat_01!D54</f>
        <v>8.7899999999999991</v>
      </c>
      <c r="F9" s="100">
        <f>Dat_01!H54</f>
        <v>7.0528421052999999</v>
      </c>
      <c r="G9" s="100">
        <f>Dat_01!G54</f>
        <v>15.877842105299999</v>
      </c>
      <c r="H9" s="100">
        <f>Dat_01!E54</f>
        <v>12.34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04/03/2021</v>
      </c>
      <c r="C10" s="100">
        <f>Dat_01!B55</f>
        <v>16.463999999999999</v>
      </c>
      <c r="D10" s="100">
        <f>Dat_01!C55</f>
        <v>12.324999999999999</v>
      </c>
      <c r="E10" s="100">
        <f>Dat_01!D55</f>
        <v>8.1859999999999999</v>
      </c>
      <c r="F10" s="100">
        <f>Dat_01!H55</f>
        <v>7.1636842104999996</v>
      </c>
      <c r="G10" s="100">
        <f>Dat_01!G55</f>
        <v>15.5877368421</v>
      </c>
      <c r="H10" s="100">
        <f>Dat_01!E55</f>
        <v>15.209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05/03/2021</v>
      </c>
      <c r="C11" s="100">
        <f>Dat_01!B56</f>
        <v>15.352</v>
      </c>
      <c r="D11" s="100">
        <f>Dat_01!C56</f>
        <v>11.76</v>
      </c>
      <c r="E11" s="100">
        <f>Dat_01!D56</f>
        <v>8.1690000000000005</v>
      </c>
      <c r="F11" s="100">
        <f>Dat_01!H56</f>
        <v>6.6947894737000002</v>
      </c>
      <c r="G11" s="100">
        <f>Dat_01!G56</f>
        <v>15.132578947400001</v>
      </c>
      <c r="H11" s="100">
        <f>Dat_01!E56</f>
        <v>13.913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06/03/2021</v>
      </c>
      <c r="C12" s="100">
        <f>Dat_01!B57</f>
        <v>14.925000000000001</v>
      </c>
      <c r="D12" s="100">
        <f>Dat_01!C57</f>
        <v>11.56</v>
      </c>
      <c r="E12" s="100">
        <f>Dat_01!D57</f>
        <v>8.1940000000000008</v>
      </c>
      <c r="F12" s="100">
        <f>Dat_01!H57</f>
        <v>6.6682631579000002</v>
      </c>
      <c r="G12" s="100">
        <f>Dat_01!G57</f>
        <v>15.476210526299999</v>
      </c>
      <c r="H12" s="100">
        <f>Dat_01!E57</f>
        <v>11.047000000000001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07/03/2021</v>
      </c>
      <c r="C13" s="100">
        <f>Dat_01!B58</f>
        <v>14.038</v>
      </c>
      <c r="D13" s="100">
        <f>Dat_01!C58</f>
        <v>11.064</v>
      </c>
      <c r="E13" s="100">
        <f>Dat_01!D58</f>
        <v>8.09</v>
      </c>
      <c r="F13" s="100">
        <f>Dat_01!H58</f>
        <v>6.2848947368000001</v>
      </c>
      <c r="G13" s="100">
        <f>Dat_01!G58</f>
        <v>15.9926842105</v>
      </c>
      <c r="H13" s="100">
        <f>Dat_01!E58</f>
        <v>11.709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08/03/2021</v>
      </c>
      <c r="C14" s="100">
        <f>Dat_01!B59</f>
        <v>13.582000000000001</v>
      </c>
      <c r="D14" s="100">
        <f>Dat_01!C59</f>
        <v>10.488</v>
      </c>
      <c r="E14" s="100">
        <f>Dat_01!D59</f>
        <v>7.3929999999999998</v>
      </c>
      <c r="F14" s="100">
        <f>Dat_01!H59</f>
        <v>6.1140526315999999</v>
      </c>
      <c r="G14" s="100">
        <f>Dat_01!G59</f>
        <v>16.535368421099999</v>
      </c>
      <c r="H14" s="100">
        <f>Dat_01!E59</f>
        <v>11.831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09/03/2021</v>
      </c>
      <c r="C15" s="100">
        <f>Dat_01!B60</f>
        <v>14.318</v>
      </c>
      <c r="D15" s="100">
        <f>Dat_01!C60</f>
        <v>10.157</v>
      </c>
      <c r="E15" s="100">
        <f>Dat_01!D60</f>
        <v>5.9969999999999999</v>
      </c>
      <c r="F15" s="100">
        <f>Dat_01!H60</f>
        <v>6.4652105262999999</v>
      </c>
      <c r="G15" s="100">
        <f>Dat_01!G60</f>
        <v>17.202157894700001</v>
      </c>
      <c r="H15" s="100">
        <f>Dat_01!E60</f>
        <v>13.331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10/03/2021</v>
      </c>
      <c r="C16" s="100">
        <f>Dat_01!B61</f>
        <v>16.550999999999998</v>
      </c>
      <c r="D16" s="100">
        <f>Dat_01!C61</f>
        <v>10.323</v>
      </c>
      <c r="E16" s="100">
        <f>Dat_01!D61</f>
        <v>4.0960000000000001</v>
      </c>
      <c r="F16" s="100">
        <f>Dat_01!H61</f>
        <v>6.609</v>
      </c>
      <c r="G16" s="100">
        <f>Dat_01!G61</f>
        <v>17.494578947400001</v>
      </c>
      <c r="H16" s="100">
        <f>Dat_01!E61</f>
        <v>14.093999999999999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11/03/2021</v>
      </c>
      <c r="C17" s="100">
        <f>Dat_01!B62</f>
        <v>19.021000000000001</v>
      </c>
      <c r="D17" s="100">
        <f>Dat_01!C62</f>
        <v>12.933</v>
      </c>
      <c r="E17" s="100">
        <f>Dat_01!D62</f>
        <v>6.8460000000000001</v>
      </c>
      <c r="F17" s="100">
        <f>Dat_01!H62</f>
        <v>7.0844736841999998</v>
      </c>
      <c r="G17" s="100">
        <f>Dat_01!G62</f>
        <v>17.6366842105</v>
      </c>
      <c r="H17" s="100">
        <f>Dat_01!E62</f>
        <v>15.404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12/03/2021</v>
      </c>
      <c r="C18" s="100">
        <f>Dat_01!B63</f>
        <v>17.204999999999998</v>
      </c>
      <c r="D18" s="100">
        <f>Dat_01!C63</f>
        <v>12.525</v>
      </c>
      <c r="E18" s="100">
        <f>Dat_01!D63</f>
        <v>7.8440000000000003</v>
      </c>
      <c r="F18" s="100">
        <f>Dat_01!H63</f>
        <v>7.3355263158000001</v>
      </c>
      <c r="G18" s="100">
        <f>Dat_01!G63</f>
        <v>17.370684210499999</v>
      </c>
      <c r="H18" s="100">
        <f>Dat_01!E63</f>
        <v>15.228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13/03/2021</v>
      </c>
      <c r="C19" s="100">
        <f>Dat_01!B64</f>
        <v>17.155999999999999</v>
      </c>
      <c r="D19" s="100">
        <f>Dat_01!C64</f>
        <v>11.54</v>
      </c>
      <c r="E19" s="100">
        <f>Dat_01!D64</f>
        <v>5.923</v>
      </c>
      <c r="F19" s="100">
        <f>Dat_01!H64</f>
        <v>6.8488421053000001</v>
      </c>
      <c r="G19" s="100">
        <f>Dat_01!G64</f>
        <v>16.583421052599999</v>
      </c>
      <c r="H19" s="100">
        <f>Dat_01!E64</f>
        <v>14.138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14/03/2021</v>
      </c>
      <c r="C20" s="100">
        <f>Dat_01!B65</f>
        <v>17.184999999999999</v>
      </c>
      <c r="D20" s="100">
        <f>Dat_01!C65</f>
        <v>12.156000000000001</v>
      </c>
      <c r="E20" s="100">
        <f>Dat_01!D65</f>
        <v>7.1269999999999998</v>
      </c>
      <c r="F20" s="100">
        <f>Dat_01!H65</f>
        <v>6.3636842104999998</v>
      </c>
      <c r="G20" s="100">
        <f>Dat_01!G65</f>
        <v>17.230526315799999</v>
      </c>
      <c r="H20" s="100">
        <f>Dat_01!E65</f>
        <v>13.926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15/03/2021</v>
      </c>
      <c r="C21" s="100">
        <f>Dat_01!B66</f>
        <v>17.573</v>
      </c>
      <c r="D21" s="100">
        <f>Dat_01!C66</f>
        <v>11.766999999999999</v>
      </c>
      <c r="E21" s="100">
        <f>Dat_01!D66</f>
        <v>5.9619999999999997</v>
      </c>
      <c r="F21" s="100">
        <f>Dat_01!H66</f>
        <v>6.7711578947</v>
      </c>
      <c r="G21" s="100">
        <f>Dat_01!G66</f>
        <v>17.479894736799999</v>
      </c>
      <c r="H21" s="100">
        <f>Dat_01!E66</f>
        <v>13.138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16/03/2021</v>
      </c>
      <c r="C22" s="100">
        <f>Dat_01!B67</f>
        <v>18.02</v>
      </c>
      <c r="D22" s="100">
        <f>Dat_01!C67</f>
        <v>12.326000000000001</v>
      </c>
      <c r="E22" s="100">
        <f>Dat_01!D67</f>
        <v>6.6319999999999997</v>
      </c>
      <c r="F22" s="100">
        <f>Dat_01!H67</f>
        <v>6.9589473683999996</v>
      </c>
      <c r="G22" s="100">
        <f>Dat_01!G67</f>
        <v>17.074684210499999</v>
      </c>
      <c r="H22" s="100">
        <f>Dat_01!E67</f>
        <v>10.176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17/03/2021</v>
      </c>
      <c r="C23" s="100">
        <f>Dat_01!B68</f>
        <v>19.225000000000001</v>
      </c>
      <c r="D23" s="100">
        <f>Dat_01!C68</f>
        <v>13.37</v>
      </c>
      <c r="E23" s="100">
        <f>Dat_01!D68</f>
        <v>7.5149999999999997</v>
      </c>
      <c r="F23" s="100">
        <f>Dat_01!H68</f>
        <v>7.0200526315999996</v>
      </c>
      <c r="G23" s="100">
        <f>Dat_01!G68</f>
        <v>17.003473684199999</v>
      </c>
      <c r="H23" s="100">
        <f>Dat_01!E68</f>
        <v>11.856999999999999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18/03/2021</v>
      </c>
      <c r="C24" s="100">
        <f>Dat_01!B69</f>
        <v>14.769</v>
      </c>
      <c r="D24" s="100">
        <f>Dat_01!C69</f>
        <v>10.362</v>
      </c>
      <c r="E24" s="100">
        <f>Dat_01!D69</f>
        <v>5.9550000000000001</v>
      </c>
      <c r="F24" s="100">
        <f>Dat_01!H69</f>
        <v>7.5438947367999996</v>
      </c>
      <c r="G24" s="100">
        <f>Dat_01!G69</f>
        <v>16.9288947368</v>
      </c>
      <c r="H24" s="100">
        <f>Dat_01!E69</f>
        <v>13.943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19/03/2021</v>
      </c>
      <c r="C25" s="100">
        <f>Dat_01!B70</f>
        <v>12.833</v>
      </c>
      <c r="D25" s="100">
        <f>Dat_01!C70</f>
        <v>8.9930000000000003</v>
      </c>
      <c r="E25" s="100">
        <f>Dat_01!D70</f>
        <v>5.1520000000000001</v>
      </c>
      <c r="F25" s="100">
        <f>Dat_01!H70</f>
        <v>7.7275263157999996</v>
      </c>
      <c r="G25" s="100">
        <f>Dat_01!G70</f>
        <v>17.1224210526</v>
      </c>
      <c r="H25" s="100">
        <f>Dat_01!E70</f>
        <v>13.57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20/03/2021</v>
      </c>
      <c r="C26" s="100">
        <f>Dat_01!B71</f>
        <v>12.946999999999999</v>
      </c>
      <c r="D26" s="100">
        <f>Dat_01!C71</f>
        <v>8.6809999999999992</v>
      </c>
      <c r="E26" s="100">
        <f>Dat_01!D71</f>
        <v>4.415</v>
      </c>
      <c r="F26" s="100">
        <f>Dat_01!H71</f>
        <v>7.6727894737</v>
      </c>
      <c r="G26" s="100">
        <f>Dat_01!G71</f>
        <v>17.070578947400001</v>
      </c>
      <c r="H26" s="100">
        <f>Dat_01!E71</f>
        <v>12.843999999999999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21/03/2021</v>
      </c>
      <c r="C27" s="100">
        <f>Dat_01!B72</f>
        <v>15.548</v>
      </c>
      <c r="D27" s="100">
        <f>Dat_01!C72</f>
        <v>9.173</v>
      </c>
      <c r="E27" s="100">
        <f>Dat_01!D72</f>
        <v>2.7989999999999999</v>
      </c>
      <c r="F27" s="100">
        <f>Dat_01!H72</f>
        <v>7.5125789473999998</v>
      </c>
      <c r="G27" s="100">
        <f>Dat_01!G72</f>
        <v>16.5978421053</v>
      </c>
      <c r="H27" s="100">
        <f>Dat_01!E72</f>
        <v>11.769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22/03/2021</v>
      </c>
      <c r="C28" s="100">
        <f>Dat_01!B73</f>
        <v>17.402000000000001</v>
      </c>
      <c r="D28" s="100">
        <f>Dat_01!C73</f>
        <v>10.961</v>
      </c>
      <c r="E28" s="100">
        <f>Dat_01!D73</f>
        <v>4.5209999999999999</v>
      </c>
      <c r="F28" s="100">
        <f>Dat_01!H73</f>
        <v>7.6282105263000002</v>
      </c>
      <c r="G28" s="100">
        <f>Dat_01!G73</f>
        <v>16.869</v>
      </c>
      <c r="H28" s="100">
        <f>Dat_01!E73</f>
        <v>11.941000000000001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23/03/2021</v>
      </c>
      <c r="C29" s="100">
        <f>Dat_01!B74</f>
        <v>18.68</v>
      </c>
      <c r="D29" s="100">
        <f>Dat_01!C74</f>
        <v>11.733000000000001</v>
      </c>
      <c r="E29" s="100">
        <f>Dat_01!D74</f>
        <v>4.7859999999999996</v>
      </c>
      <c r="F29" s="100">
        <f>Dat_01!H74</f>
        <v>7.0372631579</v>
      </c>
      <c r="G29" s="100">
        <f>Dat_01!G74</f>
        <v>17.158421052600001</v>
      </c>
      <c r="H29" s="100">
        <f>Dat_01!E74</f>
        <v>12.487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24/03/2021</v>
      </c>
      <c r="C30" s="100">
        <f>Dat_01!B75</f>
        <v>18.765000000000001</v>
      </c>
      <c r="D30" s="100">
        <f>Dat_01!C75</f>
        <v>12.375999999999999</v>
      </c>
      <c r="E30" s="100">
        <f>Dat_01!D75</f>
        <v>5.9870000000000001</v>
      </c>
      <c r="F30" s="100">
        <f>Dat_01!H75</f>
        <v>7.6358421053000001</v>
      </c>
      <c r="G30" s="100">
        <f>Dat_01!G75</f>
        <v>17.2805263158</v>
      </c>
      <c r="H30" s="100">
        <f>Dat_01!E75</f>
        <v>12.496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25/03/2021</v>
      </c>
      <c r="C31" s="100">
        <f>Dat_01!B76</f>
        <v>18.841000000000001</v>
      </c>
      <c r="D31" s="100">
        <f>Dat_01!C76</f>
        <v>12.817</v>
      </c>
      <c r="E31" s="100">
        <f>Dat_01!D76</f>
        <v>6.7930000000000001</v>
      </c>
      <c r="F31" s="100">
        <f>Dat_01!H76</f>
        <v>7.5213684211</v>
      </c>
      <c r="G31" s="100">
        <f>Dat_01!G76</f>
        <v>16.834</v>
      </c>
      <c r="H31" s="100">
        <f>Dat_01!E76</f>
        <v>11.423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26/03/2021</v>
      </c>
      <c r="C32" s="100">
        <f>Dat_01!B77</f>
        <v>18.530999999999999</v>
      </c>
      <c r="D32" s="100">
        <f>Dat_01!C77</f>
        <v>13.319000000000001</v>
      </c>
      <c r="E32" s="100">
        <f>Dat_01!D77</f>
        <v>8.1080000000000005</v>
      </c>
      <c r="F32" s="100">
        <f>Dat_01!H77</f>
        <v>7.4091578946999999</v>
      </c>
      <c r="G32" s="100">
        <f>Dat_01!G77</f>
        <v>17.131105263199998</v>
      </c>
      <c r="H32" s="100">
        <f>Dat_01!E77</f>
        <v>10.433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27/03/2021</v>
      </c>
      <c r="C33" s="100">
        <f>Dat_01!B78</f>
        <v>18.745999999999999</v>
      </c>
      <c r="D33" s="100">
        <f>Dat_01!C78</f>
        <v>13.407</v>
      </c>
      <c r="E33" s="100">
        <f>Dat_01!D78</f>
        <v>8.0670000000000002</v>
      </c>
      <c r="F33" s="100">
        <f>Dat_01!H78</f>
        <v>7.9555263158000002</v>
      </c>
      <c r="G33" s="100">
        <f>Dat_01!G78</f>
        <v>17.221105263199998</v>
      </c>
      <c r="H33" s="100">
        <f>Dat_01!E78</f>
        <v>9.4809999999999999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28/03/2021</v>
      </c>
      <c r="C34" s="100">
        <f>Dat_01!B79</f>
        <v>20.949000000000002</v>
      </c>
      <c r="D34" s="100">
        <f>Dat_01!C79</f>
        <v>14.198</v>
      </c>
      <c r="E34" s="100">
        <f>Dat_01!D79</f>
        <v>7.4470000000000001</v>
      </c>
      <c r="F34" s="100">
        <f>Dat_01!H79</f>
        <v>8.1326315788999999</v>
      </c>
      <c r="G34" s="100">
        <f>Dat_01!G79</f>
        <v>17.7164736842</v>
      </c>
      <c r="H34" s="100">
        <f>Dat_01!E79</f>
        <v>10.9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29/03/2021</v>
      </c>
      <c r="C35" s="100">
        <f>Dat_01!B80</f>
        <v>21.626000000000001</v>
      </c>
      <c r="D35" s="100">
        <f>Dat_01!C80</f>
        <v>15.704000000000001</v>
      </c>
      <c r="E35" s="100">
        <f>Dat_01!D80</f>
        <v>9.782</v>
      </c>
      <c r="F35" s="100">
        <f>Dat_01!H80</f>
        <v>8.5143157894999995</v>
      </c>
      <c r="G35" s="100">
        <f>Dat_01!G80</f>
        <v>17.781947368400001</v>
      </c>
      <c r="H35" s="100">
        <f>Dat_01!E80</f>
        <v>11.821999999999999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30/03/2021</v>
      </c>
      <c r="C36" s="100">
        <f>Dat_01!B81</f>
        <v>21.506</v>
      </c>
      <c r="D36" s="100">
        <f>Dat_01!C81</f>
        <v>16.465</v>
      </c>
      <c r="E36" s="100">
        <f>Dat_01!D81</f>
        <v>11.423999999999999</v>
      </c>
      <c r="F36" s="100">
        <f>Dat_01!H81</f>
        <v>8.6365789474000003</v>
      </c>
      <c r="G36" s="100">
        <f>Dat_01!G81</f>
        <v>17.940578947399999</v>
      </c>
      <c r="H36" s="100">
        <f>Dat_01!E81</f>
        <v>8.7530000000000001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31/03/2021</v>
      </c>
      <c r="C37" s="100">
        <f>Dat_01!B82</f>
        <v>23.606999999999999</v>
      </c>
      <c r="D37" s="100">
        <f>Dat_01!C82</f>
        <v>17.030999999999999</v>
      </c>
      <c r="E37" s="100">
        <f>Dat_01!D82</f>
        <v>10.455</v>
      </c>
      <c r="F37" s="100">
        <f>Dat_01!H82</f>
        <v>8.3691052631999998</v>
      </c>
      <c r="G37" s="100">
        <f>Dat_01!G82</f>
        <v>17.513000000000002</v>
      </c>
      <c r="H37" s="100">
        <f>Dat_01!E82</f>
        <v>8.8529999999999998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17.181129032258063</v>
      </c>
      <c r="D38" s="102">
        <f>AVERAGE(D7:D37)</f>
        <v>12.149612903225805</v>
      </c>
      <c r="E38" s="102">
        <f t="shared" ref="E38:F38" si="0">AVERAGE(E7:E37)</f>
        <v>7.1181290322580653</v>
      </c>
      <c r="F38" s="102">
        <f t="shared" si="0"/>
        <v>7.1984838709709669</v>
      </c>
      <c r="G38" s="102">
        <f>AVERAGE(G7:G37)</f>
        <v>16.837633276738707</v>
      </c>
      <c r="H38" s="102">
        <f>AVERAGE(H7:H37)</f>
        <v>12.419032258064515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22705.774442589998</v>
      </c>
    </row>
    <row r="60" spans="1:3" ht="11.25" customHeight="1">
      <c r="A60" s="104" t="s">
        <v>92</v>
      </c>
      <c r="B60" s="99">
        <v>43159</v>
      </c>
      <c r="C60" s="105">
        <f>Dat_01!B112</f>
        <v>19192.438319913999</v>
      </c>
    </row>
    <row r="61" spans="1:3" ht="11.25" customHeight="1">
      <c r="A61" s="104" t="s">
        <v>93</v>
      </c>
      <c r="B61" s="99">
        <v>43190</v>
      </c>
      <c r="C61" s="105">
        <f>Dat_01!B113</f>
        <v>20684.554315622001</v>
      </c>
    </row>
    <row r="62" spans="1:3" ht="11.25" customHeight="1">
      <c r="A62" s="104" t="s">
        <v>94</v>
      </c>
      <c r="B62" s="99">
        <v>43220</v>
      </c>
      <c r="C62" s="105">
        <f>Dat_01!B114</f>
        <v>8600.3696</v>
      </c>
    </row>
    <row r="63" spans="1:3" ht="11.25" customHeight="1">
      <c r="A63" s="104" t="s">
        <v>87</v>
      </c>
      <c r="B63" s="99">
        <v>43251</v>
      </c>
      <c r="C63" s="105">
        <f>Dat_01!B115</f>
        <v>0</v>
      </c>
    </row>
    <row r="64" spans="1:3" ht="11.25" customHeight="1">
      <c r="A64" s="104" t="s">
        <v>94</v>
      </c>
      <c r="B64" s="99">
        <v>43281</v>
      </c>
      <c r="C64" s="105">
        <f>Dat_01!B116</f>
        <v>0</v>
      </c>
    </row>
    <row r="65" spans="1:4" ht="11.25" customHeight="1">
      <c r="A65" s="104" t="s">
        <v>86</v>
      </c>
      <c r="B65" s="99">
        <v>43312</v>
      </c>
      <c r="C65" s="105">
        <f>Dat_01!B117</f>
        <v>0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01/03/2021</v>
      </c>
      <c r="C70" s="105">
        <f>Dat_01!B129</f>
        <v>34204.777000000002</v>
      </c>
      <c r="D70" s="105">
        <f>Dat_01!D129</f>
        <v>696.08107805999998</v>
      </c>
    </row>
    <row r="71" spans="1:4" ht="11.25" customHeight="1">
      <c r="A71" s="93">
        <v>2</v>
      </c>
      <c r="B71" s="99" t="str">
        <f>Dat_01!A130</f>
        <v>02/03/2021</v>
      </c>
      <c r="C71" s="105">
        <f>Dat_01!B130</f>
        <v>34469.599000000002</v>
      </c>
      <c r="D71" s="105">
        <f>Dat_01!D130</f>
        <v>713.55005688000006</v>
      </c>
    </row>
    <row r="72" spans="1:4" ht="11.25" customHeight="1">
      <c r="A72" s="93">
        <v>3</v>
      </c>
      <c r="B72" s="99" t="str">
        <f>Dat_01!A131</f>
        <v>03/03/2021</v>
      </c>
      <c r="C72" s="105">
        <f>Dat_01!B131</f>
        <v>34060.322</v>
      </c>
      <c r="D72" s="105">
        <f>Dat_01!D131</f>
        <v>708.22237571200003</v>
      </c>
    </row>
    <row r="73" spans="1:4" ht="11.25" customHeight="1">
      <c r="A73" s="93">
        <v>4</v>
      </c>
      <c r="B73" s="99" t="str">
        <f>Dat_01!A132</f>
        <v>04/03/2021</v>
      </c>
      <c r="C73" s="105">
        <f>Dat_01!B132</f>
        <v>33819.726999999999</v>
      </c>
      <c r="D73" s="105">
        <f>Dat_01!D132</f>
        <v>704.05032898399998</v>
      </c>
    </row>
    <row r="74" spans="1:4" ht="11.25" customHeight="1">
      <c r="A74" s="93">
        <v>5</v>
      </c>
      <c r="B74" s="99" t="str">
        <f>Dat_01!A133</f>
        <v>05/03/2021</v>
      </c>
      <c r="C74" s="105">
        <f>Dat_01!B133</f>
        <v>33402.224999999999</v>
      </c>
      <c r="D74" s="105">
        <f>Dat_01!D133</f>
        <v>699.87449553600004</v>
      </c>
    </row>
    <row r="75" spans="1:4" ht="11.25" customHeight="1">
      <c r="A75" s="93">
        <v>6</v>
      </c>
      <c r="B75" s="99" t="str">
        <f>Dat_01!A134</f>
        <v>06/03/2021</v>
      </c>
      <c r="C75" s="105">
        <f>Dat_01!B134</f>
        <v>29696.458999999999</v>
      </c>
      <c r="D75" s="105">
        <f>Dat_01!D134</f>
        <v>624.44615004800005</v>
      </c>
    </row>
    <row r="76" spans="1:4" ht="11.25" customHeight="1">
      <c r="A76" s="93">
        <v>7</v>
      </c>
      <c r="B76" s="99" t="str">
        <f>Dat_01!A135</f>
        <v>07/03/2021</v>
      </c>
      <c r="C76" s="105">
        <f>Dat_01!B135</f>
        <v>29661.435000000001</v>
      </c>
      <c r="D76" s="105">
        <f>Dat_01!D135</f>
        <v>589.76227010399998</v>
      </c>
    </row>
    <row r="77" spans="1:4" ht="11.25" customHeight="1">
      <c r="A77" s="93">
        <v>8</v>
      </c>
      <c r="B77" s="99" t="str">
        <f>Dat_01!A136</f>
        <v>08/03/2021</v>
      </c>
      <c r="C77" s="105">
        <f>Dat_01!B136</f>
        <v>35085.728999999999</v>
      </c>
      <c r="D77" s="105">
        <f>Dat_01!D136</f>
        <v>705.782568008</v>
      </c>
    </row>
    <row r="78" spans="1:4" ht="11.25" customHeight="1">
      <c r="A78" s="93">
        <v>9</v>
      </c>
      <c r="B78" s="99" t="str">
        <f>Dat_01!A137</f>
        <v>09/03/2021</v>
      </c>
      <c r="C78" s="105">
        <f>Dat_01!B137</f>
        <v>35026.343999999997</v>
      </c>
      <c r="D78" s="105">
        <f>Dat_01!D137</f>
        <v>721.38699883200002</v>
      </c>
    </row>
    <row r="79" spans="1:4" ht="11.25" customHeight="1">
      <c r="A79" s="93">
        <v>10</v>
      </c>
      <c r="B79" s="99" t="str">
        <f>Dat_01!A138</f>
        <v>10/03/2021</v>
      </c>
      <c r="C79" s="105">
        <f>Dat_01!B138</f>
        <v>34871.103000000003</v>
      </c>
      <c r="D79" s="105">
        <f>Dat_01!D138</f>
        <v>713.08988351200003</v>
      </c>
    </row>
    <row r="80" spans="1:4" ht="11.25" customHeight="1">
      <c r="A80" s="93">
        <v>11</v>
      </c>
      <c r="B80" s="99" t="str">
        <f>Dat_01!A139</f>
        <v>11/03/2021</v>
      </c>
      <c r="C80" s="105">
        <f>Dat_01!B139</f>
        <v>33869.915000000001</v>
      </c>
      <c r="D80" s="105">
        <f>Dat_01!D139</f>
        <v>702.51922523600001</v>
      </c>
    </row>
    <row r="81" spans="1:4" ht="11.25" customHeight="1">
      <c r="A81" s="93">
        <v>12</v>
      </c>
      <c r="B81" s="99" t="str">
        <f>Dat_01!A140</f>
        <v>12/03/2021</v>
      </c>
      <c r="C81" s="105">
        <f>Dat_01!B140</f>
        <v>32821.968999999997</v>
      </c>
      <c r="D81" s="105">
        <f>Dat_01!D140</f>
        <v>692.61778284000002</v>
      </c>
    </row>
    <row r="82" spans="1:4" ht="11.25" customHeight="1">
      <c r="A82" s="93">
        <v>13</v>
      </c>
      <c r="B82" s="99" t="str">
        <f>Dat_01!A141</f>
        <v>13/03/2021</v>
      </c>
      <c r="C82" s="105">
        <f>Dat_01!B141</f>
        <v>29226.15454</v>
      </c>
      <c r="D82" s="105">
        <f>Dat_01!D141</f>
        <v>612.47975193399998</v>
      </c>
    </row>
    <row r="83" spans="1:4" ht="11.25" customHeight="1">
      <c r="A83" s="93">
        <v>14</v>
      </c>
      <c r="B83" s="99" t="str">
        <f>Dat_01!A142</f>
        <v>14/03/2021</v>
      </c>
      <c r="C83" s="105">
        <f>Dat_01!B142</f>
        <v>29043.638999999999</v>
      </c>
      <c r="D83" s="105">
        <f>Dat_01!D142</f>
        <v>574.17882420000001</v>
      </c>
    </row>
    <row r="84" spans="1:4" ht="11.25" customHeight="1">
      <c r="A84" s="93">
        <v>15</v>
      </c>
      <c r="B84" s="99" t="str">
        <f>Dat_01!A143</f>
        <v>15/03/2021</v>
      </c>
      <c r="C84" s="105">
        <f>Dat_01!B143</f>
        <v>33762.493999999999</v>
      </c>
      <c r="D84" s="105">
        <f>Dat_01!D143</f>
        <v>682.97971988799998</v>
      </c>
    </row>
    <row r="85" spans="1:4" ht="11.25" customHeight="1">
      <c r="A85" s="93">
        <v>16</v>
      </c>
      <c r="B85" s="99" t="str">
        <f>Dat_01!A144</f>
        <v>16/03/2021</v>
      </c>
      <c r="C85" s="105">
        <f>Dat_01!B144</f>
        <v>33976.695</v>
      </c>
      <c r="D85" s="105">
        <f>Dat_01!D144</f>
        <v>695.59431500799997</v>
      </c>
    </row>
    <row r="86" spans="1:4" ht="11.25" customHeight="1">
      <c r="A86" s="93">
        <v>17</v>
      </c>
      <c r="B86" s="99" t="str">
        <f>Dat_01!A145</f>
        <v>17/03/2021</v>
      </c>
      <c r="C86" s="105">
        <f>Dat_01!B145</f>
        <v>33472.699999999997</v>
      </c>
      <c r="D86" s="105">
        <f>Dat_01!D145</f>
        <v>693.089458648</v>
      </c>
    </row>
    <row r="87" spans="1:4" ht="11.25" customHeight="1">
      <c r="A87" s="93">
        <v>18</v>
      </c>
      <c r="B87" s="99" t="str">
        <f>Dat_01!A146</f>
        <v>18/03/2021</v>
      </c>
      <c r="C87" s="105">
        <f>Dat_01!B146</f>
        <v>33827.218000000001</v>
      </c>
      <c r="D87" s="105">
        <f>Dat_01!D146</f>
        <v>704.51302351599998</v>
      </c>
    </row>
    <row r="88" spans="1:4" ht="11.25" customHeight="1">
      <c r="A88" s="93">
        <v>19</v>
      </c>
      <c r="B88" s="99" t="str">
        <f>Dat_01!A147</f>
        <v>19/03/2021</v>
      </c>
      <c r="C88" s="105">
        <f>Dat_01!B147</f>
        <v>31733.387999999999</v>
      </c>
      <c r="D88" s="105">
        <f>Dat_01!D147</f>
        <v>667.735823224</v>
      </c>
    </row>
    <row r="89" spans="1:4" ht="11.25" customHeight="1">
      <c r="A89" s="93">
        <v>20</v>
      </c>
      <c r="B89" s="99" t="str">
        <f>Dat_01!A148</f>
        <v>20/03/2021</v>
      </c>
      <c r="C89" s="105">
        <f>Dat_01!B148</f>
        <v>30769.348999999998</v>
      </c>
      <c r="D89" s="105">
        <f>Dat_01!D148</f>
        <v>633.48015066000005</v>
      </c>
    </row>
    <row r="90" spans="1:4" ht="11.25" customHeight="1">
      <c r="A90" s="93">
        <v>21</v>
      </c>
      <c r="B90" s="99" t="str">
        <f>Dat_01!A149</f>
        <v>21/03/2021</v>
      </c>
      <c r="C90" s="105">
        <f>Dat_01!B149</f>
        <v>30259.87888</v>
      </c>
      <c r="D90" s="105">
        <f>Dat_01!D149</f>
        <v>594.47638112000004</v>
      </c>
    </row>
    <row r="91" spans="1:4" ht="11.25" customHeight="1">
      <c r="A91" s="93">
        <v>22</v>
      </c>
      <c r="B91" s="99" t="str">
        <f>Dat_01!A150</f>
        <v>22/03/2021</v>
      </c>
      <c r="C91" s="105">
        <f>Dat_01!B150</f>
        <v>34450.887000000002</v>
      </c>
      <c r="D91" s="105">
        <f>Dat_01!D150</f>
        <v>695.54343616799997</v>
      </c>
    </row>
    <row r="92" spans="1:4" ht="11.25" customHeight="1">
      <c r="A92" s="93">
        <v>23</v>
      </c>
      <c r="B92" s="99" t="str">
        <f>Dat_01!A151</f>
        <v>23/03/2021</v>
      </c>
      <c r="C92" s="105">
        <f>Dat_01!B151</f>
        <v>33979.525000000001</v>
      </c>
      <c r="D92" s="105">
        <f>Dat_01!D151</f>
        <v>699.99961453599997</v>
      </c>
    </row>
    <row r="93" spans="1:4" ht="11.25" customHeight="1">
      <c r="A93" s="93">
        <v>24</v>
      </c>
      <c r="B93" s="99" t="str">
        <f>Dat_01!A152</f>
        <v>24/03/2021</v>
      </c>
      <c r="C93" s="105">
        <f>Dat_01!B152</f>
        <v>33567.591</v>
      </c>
      <c r="D93" s="105">
        <f>Dat_01!D152</f>
        <v>691.82870400800005</v>
      </c>
    </row>
    <row r="94" spans="1:4" ht="11.25" customHeight="1">
      <c r="A94" s="93">
        <v>25</v>
      </c>
      <c r="B94" s="99" t="str">
        <f>Dat_01!A153</f>
        <v>25/03/2021</v>
      </c>
      <c r="C94" s="105">
        <f>Dat_01!B153</f>
        <v>33159.574000000001</v>
      </c>
      <c r="D94" s="105">
        <f>Dat_01!D153</f>
        <v>686.29912701600006</v>
      </c>
    </row>
    <row r="95" spans="1:4" ht="11.25" customHeight="1">
      <c r="A95" s="93">
        <v>26</v>
      </c>
      <c r="B95" s="99" t="str">
        <f>Dat_01!A154</f>
        <v>26/03/2021</v>
      </c>
      <c r="C95" s="105">
        <f>Dat_01!B154</f>
        <v>32174.206999999999</v>
      </c>
      <c r="D95" s="105">
        <f>Dat_01!D154</f>
        <v>679.85291872799996</v>
      </c>
    </row>
    <row r="96" spans="1:4" ht="11.25" customHeight="1">
      <c r="A96" s="93">
        <v>27</v>
      </c>
      <c r="B96" s="99" t="str">
        <f>Dat_01!A155</f>
        <v>27/03/2021</v>
      </c>
      <c r="C96" s="105">
        <f>Dat_01!B155</f>
        <v>28796.852999999999</v>
      </c>
      <c r="D96" s="105">
        <f>Dat_01!D155</f>
        <v>611.50142481600005</v>
      </c>
    </row>
    <row r="97" spans="1:9" ht="11.25" customHeight="1">
      <c r="A97" s="93">
        <v>28</v>
      </c>
      <c r="B97" s="99" t="str">
        <f>Dat_01!A156</f>
        <v>28/03/2021</v>
      </c>
      <c r="C97" s="105">
        <f>Dat_01!B156</f>
        <v>28223.143</v>
      </c>
      <c r="D97" s="105">
        <f>Dat_01!D156</f>
        <v>538.263527512</v>
      </c>
    </row>
    <row r="98" spans="1:9" ht="11.25" customHeight="1">
      <c r="A98" s="93">
        <v>29</v>
      </c>
      <c r="B98" s="99" t="str">
        <f>Dat_01!A157</f>
        <v>29/03/2021</v>
      </c>
      <c r="C98" s="105">
        <f>Dat_01!B157</f>
        <v>31336.146720000001</v>
      </c>
      <c r="D98" s="105">
        <f>Dat_01!D157</f>
        <v>653.36996312799999</v>
      </c>
    </row>
    <row r="99" spans="1:9" ht="11.25" customHeight="1">
      <c r="A99" s="93">
        <v>30</v>
      </c>
      <c r="B99" s="99" t="str">
        <f>Dat_01!A158</f>
        <v>30/03/2021</v>
      </c>
      <c r="C99" s="105">
        <f>Dat_01!B158</f>
        <v>31002.633000000002</v>
      </c>
      <c r="D99" s="105">
        <f>Dat_01!D158</f>
        <v>657.08814480800004</v>
      </c>
    </row>
    <row r="100" spans="1:9" ht="11.25" customHeight="1">
      <c r="A100" s="93">
        <v>31</v>
      </c>
      <c r="B100" s="99" t="str">
        <f>Dat_01!A159</f>
        <v>31/03/2021</v>
      </c>
      <c r="C100" s="105">
        <f>Dat_01!B159</f>
        <v>30150.343504</v>
      </c>
      <c r="D100" s="105">
        <f>Dat_01!D159</f>
        <v>640.89679295200006</v>
      </c>
    </row>
    <row r="101" spans="1:9" ht="11.25" customHeight="1">
      <c r="A101" s="93"/>
      <c r="B101" s="101" t="s">
        <v>96</v>
      </c>
      <c r="C101" s="108">
        <f>MAX(C70:C100)</f>
        <v>35085.728999999999</v>
      </c>
      <c r="D101" s="108">
        <f>MAX(D70:D100)</f>
        <v>721.38699883200002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0</v>
      </c>
      <c r="D108" s="111">
        <f>Dat_01!B174</f>
        <v>42225</v>
      </c>
      <c r="E108" s="111"/>
      <c r="F108" s="112">
        <f>Dat_01!D186</f>
        <v>0</v>
      </c>
      <c r="G108" s="112" t="str">
        <f>Dat_01!E186</f>
        <v>8 enero (14:05 h)</v>
      </c>
    </row>
    <row r="109" spans="1:9" ht="11.25" customHeight="1">
      <c r="B109" s="113" t="str">
        <f>Dat_01!A187</f>
        <v>mar-21</v>
      </c>
      <c r="C109" s="114">
        <f>Dat_01!B166</f>
        <v>35579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9" t="str">
        <f>Dat_01!A33</f>
        <v>Marzo 2020</v>
      </c>
      <c r="C113" s="100">
        <f>Dat_01!C33*100</f>
        <v>-4.4319999999999995</v>
      </c>
      <c r="D113" s="100">
        <f>Dat_01!D33*100</f>
        <v>0.377</v>
      </c>
      <c r="E113" s="100">
        <f>Dat_01!E33*100</f>
        <v>1.329</v>
      </c>
      <c r="F113" s="100">
        <f>Dat_01!F33*100</f>
        <v>-6.1379999999999999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9" t="str">
        <f>Dat_01!A34</f>
        <v>Abril 2020</v>
      </c>
      <c r="C114" s="100">
        <f>Dat_01!C34*100</f>
        <v>-17.186</v>
      </c>
      <c r="D114" s="100">
        <f>Dat_01!D34*100</f>
        <v>-1E-3</v>
      </c>
      <c r="E114" s="100">
        <f>Dat_01!E34*100</f>
        <v>-0.46800000000000003</v>
      </c>
      <c r="F114" s="100">
        <f>Dat_01!F34*100</f>
        <v>-16.717000000000002</v>
      </c>
    </row>
    <row r="115" spans="1:6" ht="11.25" customHeight="1">
      <c r="A115" s="104" t="str">
        <f t="shared" si="1"/>
        <v>M</v>
      </c>
      <c r="B115" s="99" t="str">
        <f>Dat_01!A35</f>
        <v>Mayo 2020</v>
      </c>
      <c r="C115" s="100">
        <f>Dat_01!C35*100</f>
        <v>-12.717999999999998</v>
      </c>
      <c r="D115" s="100">
        <f>Dat_01!D35*100</f>
        <v>-1.099</v>
      </c>
      <c r="E115" s="100">
        <f>Dat_01!E35*100</f>
        <v>1.48</v>
      </c>
      <c r="F115" s="100">
        <f>Dat_01!F35*100</f>
        <v>-13.099</v>
      </c>
    </row>
    <row r="116" spans="1:6" ht="11.25" customHeight="1">
      <c r="A116" s="104" t="str">
        <f t="shared" si="1"/>
        <v>J</v>
      </c>
      <c r="B116" s="99" t="str">
        <f>Dat_01!A36</f>
        <v>Junio 2020</v>
      </c>
      <c r="C116" s="100">
        <f>Dat_01!C36*100</f>
        <v>-8.0949999999999989</v>
      </c>
      <c r="D116" s="100">
        <f>Dat_01!D36*100</f>
        <v>0.70000000000000007</v>
      </c>
      <c r="E116" s="100">
        <f>Dat_01!E36*100</f>
        <v>-0.52700000000000002</v>
      </c>
      <c r="F116" s="100">
        <f>Dat_01!F36*100</f>
        <v>-8.2680000000000007</v>
      </c>
    </row>
    <row r="117" spans="1:6" ht="11.25" customHeight="1">
      <c r="A117" s="104" t="str">
        <f t="shared" si="1"/>
        <v>J</v>
      </c>
      <c r="B117" s="99" t="str">
        <f>Dat_01!A37</f>
        <v>Julio 2020</v>
      </c>
      <c r="C117" s="100">
        <f>Dat_01!C37*100</f>
        <v>-3.3320000000000003</v>
      </c>
      <c r="D117" s="100">
        <f>Dat_01!D37*100</f>
        <v>0.248</v>
      </c>
      <c r="E117" s="100">
        <f>Dat_01!E37*100</f>
        <v>0.755</v>
      </c>
      <c r="F117" s="100">
        <f>Dat_01!F37*100</f>
        <v>-4.335</v>
      </c>
    </row>
    <row r="118" spans="1:6" ht="11.25" customHeight="1">
      <c r="A118" s="104" t="str">
        <f t="shared" si="1"/>
        <v>A</v>
      </c>
      <c r="B118" s="99" t="str">
        <f>Dat_01!A38</f>
        <v>Agosto 2020</v>
      </c>
      <c r="C118" s="100">
        <f>Dat_01!C38*100</f>
        <v>-2.0619999999999998</v>
      </c>
      <c r="D118" s="100">
        <f>Dat_01!D38*100</f>
        <v>6.5000000000000002E-2</v>
      </c>
      <c r="E118" s="100">
        <f>Dat_01!E38*100</f>
        <v>0.80800000000000005</v>
      </c>
      <c r="F118" s="100">
        <f>Dat_01!F38*100</f>
        <v>-2.9350000000000001</v>
      </c>
    </row>
    <row r="119" spans="1:6" ht="11.25" customHeight="1">
      <c r="A119" s="104" t="str">
        <f t="shared" si="1"/>
        <v>S</v>
      </c>
      <c r="B119" s="99" t="str">
        <f>Dat_01!A39</f>
        <v>Septiembre 2020</v>
      </c>
      <c r="C119" s="100">
        <f>Dat_01!C39*100</f>
        <v>-2.8119999999999998</v>
      </c>
      <c r="D119" s="100">
        <f>Dat_01!D39*100</f>
        <v>0.82799999999999996</v>
      </c>
      <c r="E119" s="100">
        <f>Dat_01!E39*100</f>
        <v>0.45799999999999996</v>
      </c>
      <c r="F119" s="100">
        <f>Dat_01!F39*100</f>
        <v>-4.0979999999999999</v>
      </c>
    </row>
    <row r="120" spans="1:6" ht="11.25" customHeight="1">
      <c r="A120" s="104" t="str">
        <f t="shared" si="1"/>
        <v>O</v>
      </c>
      <c r="B120" s="99" t="str">
        <f>Dat_01!A40</f>
        <v>Octubre 2020</v>
      </c>
      <c r="C120" s="100">
        <f>Dat_01!C40*100</f>
        <v>-2.7570000000000001</v>
      </c>
      <c r="D120" s="100">
        <f>Dat_01!D40*100</f>
        <v>-1.038</v>
      </c>
      <c r="E120" s="100">
        <f>Dat_01!E40*100</f>
        <v>-1.073</v>
      </c>
      <c r="F120" s="100">
        <f>Dat_01!F40*100</f>
        <v>-0.64599999999999991</v>
      </c>
    </row>
    <row r="121" spans="1:6" ht="11.25" customHeight="1">
      <c r="A121" s="104" t="str">
        <f t="shared" si="1"/>
        <v>N</v>
      </c>
      <c r="B121" s="99" t="str">
        <f>Dat_01!A41</f>
        <v>Noviembre 2020</v>
      </c>
      <c r="C121" s="100">
        <f>Dat_01!C41*100</f>
        <v>-5.6529999999999996</v>
      </c>
      <c r="D121" s="100">
        <f>Dat_01!D41*100</f>
        <v>0.13600000000000001</v>
      </c>
      <c r="E121" s="100">
        <f>Dat_01!E41*100</f>
        <v>-2.452</v>
      </c>
      <c r="F121" s="100">
        <f>Dat_01!F41*100</f>
        <v>-3.3369999999999997</v>
      </c>
    </row>
    <row r="122" spans="1:6" ht="11.25" customHeight="1">
      <c r="A122" s="104" t="str">
        <f t="shared" si="1"/>
        <v>D</v>
      </c>
      <c r="B122" s="99" t="str">
        <f>Dat_01!A42</f>
        <v>Diciembre 2020</v>
      </c>
      <c r="C122" s="100">
        <f>Dat_01!C42*100</f>
        <v>1.8159999999999998</v>
      </c>
      <c r="D122" s="100">
        <f>Dat_01!D42*100</f>
        <v>-0.08</v>
      </c>
      <c r="E122" s="100">
        <f>Dat_01!E42*100</f>
        <v>1.3959999999999999</v>
      </c>
      <c r="F122" s="100">
        <f>Dat_01!F42*100</f>
        <v>0.5</v>
      </c>
    </row>
    <row r="123" spans="1:6" ht="11.25" customHeight="1">
      <c r="A123" s="104" t="str">
        <f t="shared" si="1"/>
        <v>E</v>
      </c>
      <c r="B123" s="99" t="str">
        <f>Dat_01!A43</f>
        <v>Enero 2021</v>
      </c>
      <c r="C123" s="100">
        <f>Dat_01!C43*100</f>
        <v>0.56899999999999995</v>
      </c>
      <c r="D123" s="100">
        <f>Dat_01!D43*100</f>
        <v>-1.5029999999999999</v>
      </c>
      <c r="E123" s="100">
        <f>Dat_01!E43*100</f>
        <v>1.7819999999999998</v>
      </c>
      <c r="F123" s="100">
        <f>Dat_01!F43*100</f>
        <v>0.28999999999999998</v>
      </c>
    </row>
    <row r="124" spans="1:6" ht="11.25" customHeight="1">
      <c r="A124" s="104" t="str">
        <f t="shared" si="1"/>
        <v>F</v>
      </c>
      <c r="B124" s="99" t="str">
        <f>Dat_01!A44</f>
        <v>Febrero 2021</v>
      </c>
      <c r="C124" s="100">
        <f>Dat_01!C44*100</f>
        <v>-3.2640000000000002</v>
      </c>
      <c r="D124" s="100">
        <f>Dat_01!D44*100</f>
        <v>0.34599999999999997</v>
      </c>
      <c r="E124" s="100">
        <f>Dat_01!E44*100</f>
        <v>1.43</v>
      </c>
      <c r="F124" s="100">
        <f>Dat_01!F44*100</f>
        <v>-5.04</v>
      </c>
    </row>
    <row r="125" spans="1:6" ht="11.25" customHeight="1">
      <c r="A125" s="104" t="str">
        <f t="shared" si="1"/>
        <v>M</v>
      </c>
      <c r="B125" s="106" t="str">
        <f>Dat_01!A45</f>
        <v>Marzo 2021</v>
      </c>
      <c r="C125" s="100">
        <f>Dat_01!C45*100</f>
        <v>4.423</v>
      </c>
      <c r="D125" s="100">
        <f>Dat_01!D45*100</f>
        <v>0.59699999999999998</v>
      </c>
      <c r="E125" s="117">
        <f>Dat_01!E45*100</f>
        <v>0.42</v>
      </c>
      <c r="F125" s="117">
        <f>Dat_01!F45*100</f>
        <v>3.4060000000000001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D166" sqref="D16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157</v>
      </c>
      <c r="B2" s="53" t="s">
        <v>158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51" t="s">
        <v>52</v>
      </c>
      <c r="B4" s="139" t="s">
        <v>157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3693053.5550799998</v>
      </c>
      <c r="C8" s="86">
        <v>3113762.0234460002</v>
      </c>
      <c r="D8" s="66">
        <v>0.18604232670000001</v>
      </c>
      <c r="E8" s="86">
        <v>12258169.24021</v>
      </c>
      <c r="F8" s="86">
        <v>9681139.2608139999</v>
      </c>
      <c r="G8" s="66">
        <v>0.26619077670000002</v>
      </c>
      <c r="H8" s="86">
        <v>33187802.650322001</v>
      </c>
      <c r="I8" s="86">
        <v>27654213.444545999</v>
      </c>
      <c r="J8" s="66">
        <v>0.2000993164</v>
      </c>
    </row>
    <row r="9" spans="1:10">
      <c r="A9" s="53" t="s">
        <v>32</v>
      </c>
      <c r="B9" s="86">
        <v>330806.30354200001</v>
      </c>
      <c r="C9" s="86">
        <v>303523.79088799999</v>
      </c>
      <c r="D9" s="66">
        <v>8.9885911700000001E-2</v>
      </c>
      <c r="E9" s="86">
        <v>1052608.4749159999</v>
      </c>
      <c r="F9" s="86">
        <v>767139.82735399995</v>
      </c>
      <c r="G9" s="66">
        <v>0.37212074950000001</v>
      </c>
      <c r="H9" s="86">
        <v>3033569.3657800001</v>
      </c>
      <c r="I9" s="86">
        <v>1885553.631786</v>
      </c>
      <c r="J9" s="66">
        <v>0.60884809350000002</v>
      </c>
    </row>
    <row r="10" spans="1:10">
      <c r="A10" s="53" t="s">
        <v>33</v>
      </c>
      <c r="B10" s="86">
        <v>4833116.932</v>
      </c>
      <c r="C10" s="86">
        <v>5174945.1150000002</v>
      </c>
      <c r="D10" s="66">
        <v>-6.60544557E-2</v>
      </c>
      <c r="E10" s="86">
        <v>14391419.216</v>
      </c>
      <c r="F10" s="86">
        <v>15349774.163000001</v>
      </c>
      <c r="G10" s="66">
        <v>-6.2434465600000003E-2</v>
      </c>
      <c r="H10" s="86">
        <v>54798419.964000002</v>
      </c>
      <c r="I10" s="86">
        <v>56091079.171999998</v>
      </c>
      <c r="J10" s="66">
        <v>-2.30457183E-2</v>
      </c>
    </row>
    <row r="11" spans="1:10">
      <c r="A11" s="53" t="s">
        <v>34</v>
      </c>
      <c r="B11" s="86">
        <v>242906.18799999999</v>
      </c>
      <c r="C11" s="86">
        <v>476484.163</v>
      </c>
      <c r="D11" s="66">
        <v>-0.49021141340000002</v>
      </c>
      <c r="E11" s="86">
        <v>978526.58400000003</v>
      </c>
      <c r="F11" s="86">
        <v>2168207.7110000001</v>
      </c>
      <c r="G11" s="66">
        <v>-0.5486933383</v>
      </c>
      <c r="H11" s="86">
        <v>3610374.5920000002</v>
      </c>
      <c r="I11" s="86">
        <v>6692538.8619999997</v>
      </c>
      <c r="J11" s="66">
        <v>-0.46053737360000002</v>
      </c>
    </row>
    <row r="12" spans="1:10">
      <c r="A12" s="53" t="s">
        <v>35</v>
      </c>
      <c r="B12" s="86">
        <v>0</v>
      </c>
      <c r="C12" s="86">
        <v>1E-3</v>
      </c>
      <c r="D12" s="66">
        <v>-1</v>
      </c>
      <c r="E12" s="86">
        <v>0</v>
      </c>
      <c r="F12" s="86">
        <v>1E-3</v>
      </c>
      <c r="G12" s="66">
        <v>-1</v>
      </c>
      <c r="H12" s="86">
        <v>-1E-3</v>
      </c>
      <c r="I12" s="86">
        <v>0</v>
      </c>
      <c r="J12" s="66">
        <v>0</v>
      </c>
    </row>
    <row r="13" spans="1:10">
      <c r="A13" s="53" t="s">
        <v>36</v>
      </c>
      <c r="B13" s="86">
        <v>1649496.909</v>
      </c>
      <c r="C13" s="86">
        <v>1386240.162</v>
      </c>
      <c r="D13" s="66">
        <v>0.18990702640000001</v>
      </c>
      <c r="E13" s="86">
        <v>4924707.6569999997</v>
      </c>
      <c r="F13" s="86">
        <v>7046880.2319999998</v>
      </c>
      <c r="G13" s="66">
        <v>-0.3011506518</v>
      </c>
      <c r="H13" s="86">
        <v>36234380.604000002</v>
      </c>
      <c r="I13" s="86">
        <v>50409269.109999999</v>
      </c>
      <c r="J13" s="66">
        <v>-0.28119607279999997</v>
      </c>
    </row>
    <row r="14" spans="1:10">
      <c r="A14" s="53" t="s">
        <v>37</v>
      </c>
      <c r="B14" s="86">
        <v>5521196.0049999999</v>
      </c>
      <c r="C14" s="86">
        <v>5503502.7019999996</v>
      </c>
      <c r="D14" s="66">
        <v>3.2149167000000002E-3</v>
      </c>
      <c r="E14" s="86">
        <v>18750028.596999999</v>
      </c>
      <c r="F14" s="86">
        <v>14247619.983999999</v>
      </c>
      <c r="G14" s="66">
        <v>0.31601127890000003</v>
      </c>
      <c r="H14" s="86">
        <v>58297727.097999997</v>
      </c>
      <c r="I14" s="86">
        <v>52907347.373000003</v>
      </c>
      <c r="J14" s="66">
        <v>0.1018833866</v>
      </c>
    </row>
    <row r="15" spans="1:10">
      <c r="A15" s="53" t="s">
        <v>38</v>
      </c>
      <c r="B15" s="86">
        <v>1641848.068</v>
      </c>
      <c r="C15" s="86">
        <v>1036766.3419999999</v>
      </c>
      <c r="D15" s="66">
        <v>0.58362400619999999</v>
      </c>
      <c r="E15" s="86">
        <v>3388106.3149999999</v>
      </c>
      <c r="F15" s="86">
        <v>2582088.148</v>
      </c>
      <c r="G15" s="66">
        <v>0.31215749459999997</v>
      </c>
      <c r="H15" s="86">
        <v>15718417.391000001</v>
      </c>
      <c r="I15" s="86">
        <v>9571441.0610000007</v>
      </c>
      <c r="J15" s="66">
        <v>0.64222056959999996</v>
      </c>
    </row>
    <row r="16" spans="1:10">
      <c r="A16" s="53" t="s">
        <v>39</v>
      </c>
      <c r="B16" s="86">
        <v>355037.67700000003</v>
      </c>
      <c r="C16" s="86">
        <v>235967.42</v>
      </c>
      <c r="D16" s="66">
        <v>0.50460464839999997</v>
      </c>
      <c r="E16" s="86">
        <v>595814.804</v>
      </c>
      <c r="F16" s="86">
        <v>549891.26699999999</v>
      </c>
      <c r="G16" s="66">
        <v>8.3513850400000006E-2</v>
      </c>
      <c r="H16" s="86">
        <v>4584233.6670000004</v>
      </c>
      <c r="I16" s="86">
        <v>4810347.5870000003</v>
      </c>
      <c r="J16" s="66">
        <v>-4.7005734200000003E-2</v>
      </c>
    </row>
    <row r="17" spans="1:14">
      <c r="A17" s="53" t="s">
        <v>40</v>
      </c>
      <c r="B17" s="86">
        <v>357991.20699999999</v>
      </c>
      <c r="C17" s="86">
        <v>345447.83500000002</v>
      </c>
      <c r="D17" s="66">
        <v>3.6310466399999998E-2</v>
      </c>
      <c r="E17" s="86">
        <v>1110007.497</v>
      </c>
      <c r="F17" s="86">
        <v>1026371.4080000001</v>
      </c>
      <c r="G17" s="66">
        <v>8.1487157899999996E-2</v>
      </c>
      <c r="H17" s="86">
        <v>4553925.7750000004</v>
      </c>
      <c r="I17" s="86">
        <v>3735477.895</v>
      </c>
      <c r="J17" s="66">
        <v>0.219101251</v>
      </c>
    </row>
    <row r="18" spans="1:14">
      <c r="A18" s="53" t="s">
        <v>41</v>
      </c>
      <c r="B18" s="86">
        <v>2243053.4700000002</v>
      </c>
      <c r="C18" s="86">
        <v>2233481.2760000001</v>
      </c>
      <c r="D18" s="66">
        <v>4.2857731000000001E-3</v>
      </c>
      <c r="E18" s="86">
        <v>6471856.6150000002</v>
      </c>
      <c r="F18" s="86">
        <v>6901533.9809999997</v>
      </c>
      <c r="G18" s="66">
        <v>-6.2258240999999999E-2</v>
      </c>
      <c r="H18" s="86">
        <v>26544759.335999999</v>
      </c>
      <c r="I18" s="86">
        <v>28828114.708999999</v>
      </c>
      <c r="J18" s="66">
        <v>-7.9205851499999994E-2</v>
      </c>
    </row>
    <row r="19" spans="1:14">
      <c r="A19" s="53" t="s">
        <v>43</v>
      </c>
      <c r="B19" s="86">
        <v>61963.368000000002</v>
      </c>
      <c r="C19" s="86">
        <v>51389.567499999997</v>
      </c>
      <c r="D19" s="66">
        <v>0.205757725</v>
      </c>
      <c r="E19" s="86">
        <v>171791.1005</v>
      </c>
      <c r="F19" s="86">
        <v>162552.269</v>
      </c>
      <c r="G19" s="66">
        <v>5.6836066099999999E-2</v>
      </c>
      <c r="H19" s="86">
        <v>615363.63199999998</v>
      </c>
      <c r="I19" s="86">
        <v>708749.73499999999</v>
      </c>
      <c r="J19" s="66">
        <v>-0.13176174660000001</v>
      </c>
    </row>
    <row r="20" spans="1:14">
      <c r="A20" s="53" t="s">
        <v>42</v>
      </c>
      <c r="B20" s="86">
        <v>173707.269</v>
      </c>
      <c r="C20" s="86">
        <v>166098.39850000001</v>
      </c>
      <c r="D20" s="66">
        <v>4.5809415200000002E-2</v>
      </c>
      <c r="E20" s="86">
        <v>509168.85249999998</v>
      </c>
      <c r="F20" s="86">
        <v>487620.41</v>
      </c>
      <c r="G20" s="66">
        <v>4.4191018399999997E-2</v>
      </c>
      <c r="H20" s="86">
        <v>1917337.6029999999</v>
      </c>
      <c r="I20" s="86">
        <v>1981099.649</v>
      </c>
      <c r="J20" s="66">
        <v>-3.2185178600000003E-2</v>
      </c>
    </row>
    <row r="21" spans="1:14">
      <c r="A21" s="67" t="s">
        <v>72</v>
      </c>
      <c r="B21" s="87">
        <v>21104176.951622002</v>
      </c>
      <c r="C21" s="87">
        <v>20027608.796333998</v>
      </c>
      <c r="D21" s="68">
        <v>5.3754203299999997E-2</v>
      </c>
      <c r="E21" s="87">
        <v>64602204.953125998</v>
      </c>
      <c r="F21" s="87">
        <v>60970818.662168004</v>
      </c>
      <c r="G21" s="68">
        <v>5.9559414999999997E-2</v>
      </c>
      <c r="H21" s="87">
        <v>243096311.677102</v>
      </c>
      <c r="I21" s="87">
        <v>245275232.229332</v>
      </c>
      <c r="J21" s="68">
        <v>-8.8835735000000002E-3</v>
      </c>
    </row>
    <row r="22" spans="1:14">
      <c r="A22" s="53" t="s">
        <v>73</v>
      </c>
      <c r="B22" s="86">
        <v>-481520.39199999999</v>
      </c>
      <c r="C22" s="86">
        <v>-600241.92497599998</v>
      </c>
      <c r="D22" s="66">
        <v>-0.19778947129999999</v>
      </c>
      <c r="E22" s="86">
        <v>-1882055.6459999999</v>
      </c>
      <c r="F22" s="86">
        <v>-1392224.902976</v>
      </c>
      <c r="G22" s="66">
        <v>0.35183305660000003</v>
      </c>
      <c r="H22" s="86">
        <v>-5111159.0674369996</v>
      </c>
      <c r="I22" s="86">
        <v>-3514099.9626879999</v>
      </c>
      <c r="J22" s="66">
        <v>0.45447173439999999</v>
      </c>
    </row>
    <row r="23" spans="1:14">
      <c r="A23" s="53" t="s">
        <v>44</v>
      </c>
      <c r="B23" s="86">
        <v>-127985.573</v>
      </c>
      <c r="C23" s="86">
        <v>-112780.382</v>
      </c>
      <c r="D23" s="66">
        <v>0.13482124049999999</v>
      </c>
      <c r="E23" s="86">
        <v>-379647.99400000001</v>
      </c>
      <c r="F23" s="86">
        <v>-364864.78</v>
      </c>
      <c r="G23" s="66">
        <v>4.0516966299999999E-2</v>
      </c>
      <c r="H23" s="86">
        <v>-1441320.7390000001</v>
      </c>
      <c r="I23" s="86">
        <v>-1680901.3489999999</v>
      </c>
      <c r="J23" s="66">
        <v>-0.14253103559999999</v>
      </c>
    </row>
    <row r="24" spans="1:14">
      <c r="A24" s="53" t="s">
        <v>74</v>
      </c>
      <c r="B24" s="86">
        <v>189883.329</v>
      </c>
      <c r="C24" s="86">
        <v>493775.81300000002</v>
      </c>
      <c r="D24" s="66">
        <v>-0.61544627340000002</v>
      </c>
      <c r="E24" s="86">
        <v>242265.76500000001</v>
      </c>
      <c r="F24" s="86">
        <v>3011936.3620000002</v>
      </c>
      <c r="G24" s="66">
        <v>-0.91956477960000005</v>
      </c>
      <c r="H24" s="86">
        <v>509914.29</v>
      </c>
      <c r="I24" s="86">
        <v>7223954.1279999996</v>
      </c>
      <c r="J24" s="66">
        <v>-0.92941340979999998</v>
      </c>
    </row>
    <row r="25" spans="1:14">
      <c r="A25" s="67" t="s">
        <v>75</v>
      </c>
      <c r="B25" s="87">
        <v>20684554.315621998</v>
      </c>
      <c r="C25" s="87">
        <v>19808362.302358001</v>
      </c>
      <c r="D25" s="68">
        <v>4.4233440399999997E-2</v>
      </c>
      <c r="E25" s="87">
        <v>62582767.078125998</v>
      </c>
      <c r="F25" s="87">
        <v>62225665.341192</v>
      </c>
      <c r="G25" s="68">
        <v>5.7388175E-3</v>
      </c>
      <c r="H25" s="87">
        <v>237053746.16066501</v>
      </c>
      <c r="I25" s="87">
        <v>247304185.04564399</v>
      </c>
      <c r="J25" s="68">
        <v>-4.1448707699999997E-2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131</v>
      </c>
      <c r="B33" s="124" t="s">
        <v>132</v>
      </c>
      <c r="C33" s="128">
        <v>-4.4319999999999998E-2</v>
      </c>
      <c r="D33" s="128">
        <v>3.7699999999999999E-3</v>
      </c>
      <c r="E33" s="128">
        <v>1.329E-2</v>
      </c>
      <c r="F33" s="128">
        <v>-6.1379999999999997E-2</v>
      </c>
      <c r="G33" s="128">
        <v>-3.0419999999999999E-2</v>
      </c>
      <c r="H33" s="128">
        <v>-3.48E-3</v>
      </c>
      <c r="I33" s="128">
        <v>-4.2999999999999999E-4</v>
      </c>
      <c r="J33" s="128">
        <v>-2.6509999999999999E-2</v>
      </c>
      <c r="K33" s="128">
        <v>-1.7850000000000001E-2</v>
      </c>
      <c r="L33" s="128">
        <v>5.2399999999999999E-3</v>
      </c>
      <c r="M33" s="128">
        <v>6.0099999999999997E-3</v>
      </c>
      <c r="N33" s="128">
        <v>-2.9100000000000001E-2</v>
      </c>
      <c r="O33" s="65" t="str">
        <f t="shared" ref="O33:O45" si="0">MID(UPPER(TEXT(A33,"mmm")),1,1)</f>
        <v>M</v>
      </c>
    </row>
    <row r="34" spans="1:15">
      <c r="A34" s="124" t="s">
        <v>133</v>
      </c>
      <c r="B34" s="124" t="s">
        <v>134</v>
      </c>
      <c r="C34" s="128">
        <v>-0.17186000000000001</v>
      </c>
      <c r="D34" s="128">
        <v>-1.0000000000000001E-5</v>
      </c>
      <c r="E34" s="128">
        <v>-4.6800000000000001E-3</v>
      </c>
      <c r="F34" s="128">
        <v>-0.16717000000000001</v>
      </c>
      <c r="G34" s="128">
        <v>-6.3399999999999998E-2</v>
      </c>
      <c r="H34" s="128">
        <v>-2.0799999999999998E-3</v>
      </c>
      <c r="I34" s="128">
        <v>-8.0000000000000004E-4</v>
      </c>
      <c r="J34" s="128">
        <v>-6.0519999999999997E-2</v>
      </c>
      <c r="K34" s="128">
        <v>-2.9579999999999999E-2</v>
      </c>
      <c r="L34" s="128">
        <v>6.0600000000000003E-3</v>
      </c>
      <c r="M34" s="128">
        <v>5.9699999999999996E-3</v>
      </c>
      <c r="N34" s="128">
        <v>-4.1610000000000001E-2</v>
      </c>
      <c r="O34" s="65" t="str">
        <f t="shared" si="0"/>
        <v>A</v>
      </c>
    </row>
    <row r="35" spans="1:15">
      <c r="A35" s="124" t="s">
        <v>135</v>
      </c>
      <c r="B35" s="124" t="s">
        <v>136</v>
      </c>
      <c r="C35" s="128">
        <v>-0.12717999999999999</v>
      </c>
      <c r="D35" s="128">
        <v>-1.099E-2</v>
      </c>
      <c r="E35" s="128">
        <v>1.4800000000000001E-2</v>
      </c>
      <c r="F35" s="128">
        <v>-0.13099</v>
      </c>
      <c r="G35" s="128">
        <v>-7.5649999999999995E-2</v>
      </c>
      <c r="H35" s="128">
        <v>-3.8E-3</v>
      </c>
      <c r="I35" s="128">
        <v>2.4499999999999999E-3</v>
      </c>
      <c r="J35" s="128">
        <v>-7.4300000000000005E-2</v>
      </c>
      <c r="K35" s="128">
        <v>-3.8940000000000002E-2</v>
      </c>
      <c r="L35" s="128">
        <v>4.5700000000000003E-3</v>
      </c>
      <c r="M35" s="128">
        <v>6.6800000000000002E-3</v>
      </c>
      <c r="N35" s="128">
        <v>-5.0189999999999999E-2</v>
      </c>
      <c r="O35" s="65" t="str">
        <f t="shared" si="0"/>
        <v>M</v>
      </c>
    </row>
    <row r="36" spans="1:15">
      <c r="A36" s="124" t="s">
        <v>137</v>
      </c>
      <c r="B36" s="124" t="s">
        <v>138</v>
      </c>
      <c r="C36" s="128">
        <v>-8.0949999999999994E-2</v>
      </c>
      <c r="D36" s="128">
        <v>7.0000000000000001E-3</v>
      </c>
      <c r="E36" s="128">
        <v>-5.2700000000000004E-3</v>
      </c>
      <c r="F36" s="128">
        <v>-8.2680000000000003E-2</v>
      </c>
      <c r="G36" s="128">
        <v>-7.6509999999999995E-2</v>
      </c>
      <c r="H36" s="128">
        <v>-2.0400000000000001E-3</v>
      </c>
      <c r="I36" s="128">
        <v>1.2099999999999999E-3</v>
      </c>
      <c r="J36" s="128">
        <v>-7.5679999999999997E-2</v>
      </c>
      <c r="K36" s="128">
        <v>-4.3990000000000001E-2</v>
      </c>
      <c r="L36" s="128">
        <v>5.7800000000000004E-3</v>
      </c>
      <c r="M36" s="128">
        <v>4.9699999999999996E-3</v>
      </c>
      <c r="N36" s="128">
        <v>-5.4739999999999997E-2</v>
      </c>
      <c r="O36" s="65" t="str">
        <f t="shared" si="0"/>
        <v>J</v>
      </c>
    </row>
    <row r="37" spans="1:15">
      <c r="A37" s="124" t="s">
        <v>139</v>
      </c>
      <c r="B37" s="124" t="s">
        <v>140</v>
      </c>
      <c r="C37" s="128">
        <v>-3.3320000000000002E-2</v>
      </c>
      <c r="D37" s="128">
        <v>2.48E-3</v>
      </c>
      <c r="E37" s="128">
        <v>7.5500000000000003E-3</v>
      </c>
      <c r="F37" s="128">
        <v>-4.335E-2</v>
      </c>
      <c r="G37" s="128">
        <v>-6.9800000000000001E-2</v>
      </c>
      <c r="H37" s="128">
        <v>-1.2800000000000001E-3</v>
      </c>
      <c r="I37" s="128">
        <v>2.4499999999999999E-3</v>
      </c>
      <c r="J37" s="128">
        <v>-7.0970000000000005E-2</v>
      </c>
      <c r="K37" s="128">
        <v>-4.897E-2</v>
      </c>
      <c r="L37" s="128">
        <v>3.9899999999999996E-3</v>
      </c>
      <c r="M37" s="128">
        <v>3.0300000000000001E-3</v>
      </c>
      <c r="N37" s="128">
        <v>-5.5989999999999998E-2</v>
      </c>
      <c r="O37" s="65" t="str">
        <f t="shared" si="0"/>
        <v>J</v>
      </c>
    </row>
    <row r="38" spans="1:15">
      <c r="A38" s="124" t="s">
        <v>141</v>
      </c>
      <c r="B38" s="124" t="s">
        <v>143</v>
      </c>
      <c r="C38" s="128">
        <v>-2.0619999999999999E-2</v>
      </c>
      <c r="D38" s="128">
        <v>6.4999999999999997E-4</v>
      </c>
      <c r="E38" s="128">
        <v>8.0800000000000004E-3</v>
      </c>
      <c r="F38" s="128">
        <v>-2.9350000000000001E-2</v>
      </c>
      <c r="G38" s="128">
        <v>-6.3579999999999998E-2</v>
      </c>
      <c r="H38" s="128">
        <v>-1.17E-3</v>
      </c>
      <c r="I38" s="128">
        <v>3.3600000000000001E-3</v>
      </c>
      <c r="J38" s="128">
        <v>-6.5769999999999995E-2</v>
      </c>
      <c r="K38" s="128">
        <v>-4.7649999999999998E-2</v>
      </c>
      <c r="L38" s="128">
        <v>1.06E-3</v>
      </c>
      <c r="M38" s="128">
        <v>2.8800000000000002E-3</v>
      </c>
      <c r="N38" s="128">
        <v>-5.1589999999999997E-2</v>
      </c>
      <c r="O38" s="65" t="str">
        <f t="shared" si="0"/>
        <v>A</v>
      </c>
    </row>
    <row r="39" spans="1:15">
      <c r="A39" s="124" t="s">
        <v>144</v>
      </c>
      <c r="B39" s="124" t="s">
        <v>145</v>
      </c>
      <c r="C39" s="128">
        <v>-2.8119999999999999E-2</v>
      </c>
      <c r="D39" s="128">
        <v>8.2799999999999992E-3</v>
      </c>
      <c r="E39" s="128">
        <v>4.5799999999999999E-3</v>
      </c>
      <c r="F39" s="128">
        <v>-4.0980000000000003E-2</v>
      </c>
      <c r="G39" s="128">
        <v>-5.9810000000000002E-2</v>
      </c>
      <c r="H39" s="128">
        <v>-1.4999999999999999E-4</v>
      </c>
      <c r="I39" s="128">
        <v>3.47E-3</v>
      </c>
      <c r="J39" s="128">
        <v>-6.3130000000000006E-2</v>
      </c>
      <c r="K39" s="128">
        <v>-4.6820000000000001E-2</v>
      </c>
      <c r="L39" s="128">
        <v>5.0000000000000001E-4</v>
      </c>
      <c r="M39" s="128">
        <v>3.6600000000000001E-3</v>
      </c>
      <c r="N39" s="128">
        <v>-5.0979999999999998E-2</v>
      </c>
      <c r="O39" s="65" t="str">
        <f t="shared" si="0"/>
        <v>S</v>
      </c>
    </row>
    <row r="40" spans="1:15">
      <c r="A40" s="124" t="s">
        <v>146</v>
      </c>
      <c r="B40" s="124" t="s">
        <v>147</v>
      </c>
      <c r="C40" s="128">
        <v>-2.7570000000000001E-2</v>
      </c>
      <c r="D40" s="128">
        <v>-1.038E-2</v>
      </c>
      <c r="E40" s="128">
        <v>-1.073E-2</v>
      </c>
      <c r="F40" s="128">
        <v>-6.4599999999999996E-3</v>
      </c>
      <c r="G40" s="128">
        <v>-5.6680000000000001E-2</v>
      </c>
      <c r="H40" s="128">
        <v>-1.08E-3</v>
      </c>
      <c r="I40" s="128">
        <v>1.98E-3</v>
      </c>
      <c r="J40" s="128">
        <v>-5.7579999999999999E-2</v>
      </c>
      <c r="K40" s="128">
        <v>-4.854E-2</v>
      </c>
      <c r="L40" s="128">
        <v>-1.24E-3</v>
      </c>
      <c r="M40" s="128">
        <v>2.7000000000000001E-3</v>
      </c>
      <c r="N40" s="128">
        <v>-0.05</v>
      </c>
      <c r="O40" s="65" t="str">
        <f t="shared" si="0"/>
        <v>O</v>
      </c>
    </row>
    <row r="41" spans="1:15">
      <c r="A41" s="124" t="s">
        <v>148</v>
      </c>
      <c r="B41" s="124" t="s">
        <v>149</v>
      </c>
      <c r="C41" s="128">
        <v>-5.6529999999999997E-2</v>
      </c>
      <c r="D41" s="128">
        <v>1.3600000000000001E-3</v>
      </c>
      <c r="E41" s="128">
        <v>-2.452E-2</v>
      </c>
      <c r="F41" s="128">
        <v>-3.3369999999999997E-2</v>
      </c>
      <c r="G41" s="128">
        <v>-5.6669999999999998E-2</v>
      </c>
      <c r="H41" s="128">
        <v>-8.5999999999999998E-4</v>
      </c>
      <c r="I41" s="128">
        <v>-4.4000000000000002E-4</v>
      </c>
      <c r="J41" s="128">
        <v>-5.5370000000000003E-2</v>
      </c>
      <c r="K41" s="128">
        <v>-5.2929999999999998E-2</v>
      </c>
      <c r="L41" s="128">
        <v>-1.1299999999999999E-3</v>
      </c>
      <c r="M41" s="128">
        <v>-9.0000000000000006E-5</v>
      </c>
      <c r="N41" s="128">
        <v>-5.1709999999999999E-2</v>
      </c>
      <c r="O41" s="65" t="str">
        <f t="shared" si="0"/>
        <v>N</v>
      </c>
    </row>
    <row r="42" spans="1:15">
      <c r="A42" s="124" t="s">
        <v>150</v>
      </c>
      <c r="B42" s="124" t="s">
        <v>151</v>
      </c>
      <c r="C42" s="128">
        <v>1.8159999999999999E-2</v>
      </c>
      <c r="D42" s="128">
        <v>-8.0000000000000004E-4</v>
      </c>
      <c r="E42" s="128">
        <v>1.396E-2</v>
      </c>
      <c r="F42" s="128">
        <v>5.0000000000000001E-3</v>
      </c>
      <c r="G42" s="128">
        <v>-5.0389999999999997E-2</v>
      </c>
      <c r="H42" s="128">
        <v>-1.1000000000000001E-3</v>
      </c>
      <c r="I42" s="128">
        <v>8.0000000000000004E-4</v>
      </c>
      <c r="J42" s="128">
        <v>-5.0090000000000003E-2</v>
      </c>
      <c r="K42" s="128">
        <v>-5.0389999999999997E-2</v>
      </c>
      <c r="L42" s="128">
        <v>-1.1000000000000001E-3</v>
      </c>
      <c r="M42" s="128">
        <v>8.0000000000000004E-4</v>
      </c>
      <c r="N42" s="128">
        <v>-5.0090000000000003E-2</v>
      </c>
      <c r="O42" s="65" t="str">
        <f t="shared" si="0"/>
        <v>D</v>
      </c>
    </row>
    <row r="43" spans="1:15">
      <c r="A43" s="124" t="s">
        <v>152</v>
      </c>
      <c r="B43" s="124" t="s">
        <v>153</v>
      </c>
      <c r="C43" s="128">
        <v>5.6899999999999997E-3</v>
      </c>
      <c r="D43" s="128">
        <v>-1.503E-2</v>
      </c>
      <c r="E43" s="128">
        <v>1.7819999999999999E-2</v>
      </c>
      <c r="F43" s="128">
        <v>2.8999999999999998E-3</v>
      </c>
      <c r="G43" s="128">
        <v>5.6899999999999997E-3</v>
      </c>
      <c r="H43" s="128">
        <v>-1.503E-2</v>
      </c>
      <c r="I43" s="128">
        <v>1.7819999999999999E-2</v>
      </c>
      <c r="J43" s="128">
        <v>2.8999999999999998E-3</v>
      </c>
      <c r="K43" s="128">
        <v>-4.7120000000000002E-2</v>
      </c>
      <c r="L43" s="128">
        <v>-1.42E-3</v>
      </c>
      <c r="M43" s="128">
        <v>2.5899999999999999E-3</v>
      </c>
      <c r="N43" s="128">
        <v>-4.829E-2</v>
      </c>
      <c r="O43" s="65" t="str">
        <f t="shared" si="0"/>
        <v>E</v>
      </c>
    </row>
    <row r="44" spans="1:15">
      <c r="A44" s="124" t="s">
        <v>154</v>
      </c>
      <c r="B44" s="124" t="s">
        <v>156</v>
      </c>
      <c r="C44" s="128">
        <v>-3.2640000000000002E-2</v>
      </c>
      <c r="D44" s="128">
        <v>3.46E-3</v>
      </c>
      <c r="E44" s="128">
        <v>1.43E-2</v>
      </c>
      <c r="F44" s="128">
        <v>-5.04E-2</v>
      </c>
      <c r="G44" s="128">
        <v>-1.2239999999999999E-2</v>
      </c>
      <c r="H44" s="128">
        <v>-6.6499999999999997E-3</v>
      </c>
      <c r="I44" s="128">
        <v>1.66E-2</v>
      </c>
      <c r="J44" s="128">
        <v>-2.2190000000000001E-2</v>
      </c>
      <c r="K44" s="128">
        <v>-4.8529999999999997E-2</v>
      </c>
      <c r="L44" s="128">
        <v>-1.0499999999999999E-3</v>
      </c>
      <c r="M44" s="128">
        <v>4.8999999999999998E-3</v>
      </c>
      <c r="N44" s="128">
        <v>-5.2380000000000003E-2</v>
      </c>
      <c r="O44" s="65" t="str">
        <f t="shared" si="0"/>
        <v>F</v>
      </c>
    </row>
    <row r="45" spans="1:15">
      <c r="A45" s="124" t="s">
        <v>157</v>
      </c>
      <c r="B45" s="124" t="s">
        <v>158</v>
      </c>
      <c r="C45" s="128">
        <v>4.4229999999999998E-2</v>
      </c>
      <c r="D45" s="128">
        <v>5.9699999999999996E-3</v>
      </c>
      <c r="E45" s="128">
        <v>4.1999999999999997E-3</v>
      </c>
      <c r="F45" s="128">
        <v>3.406E-2</v>
      </c>
      <c r="G45" s="128">
        <v>5.7400000000000003E-3</v>
      </c>
      <c r="H45" s="128">
        <v>-2.5699999999999998E-3</v>
      </c>
      <c r="I45" s="128">
        <v>1.2330000000000001E-2</v>
      </c>
      <c r="J45" s="128">
        <v>-4.0200000000000001E-3</v>
      </c>
      <c r="K45" s="128">
        <v>-4.1450000000000001E-2</v>
      </c>
      <c r="L45" s="128">
        <v>-8.1999999999999998E-4</v>
      </c>
      <c r="M45" s="128">
        <v>4.0000000000000001E-3</v>
      </c>
      <c r="N45" s="128">
        <v>-4.4630000000000003E-2</v>
      </c>
      <c r="O45" s="65" t="str">
        <f t="shared" si="0"/>
        <v>M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14.837</v>
      </c>
      <c r="C52" s="54">
        <v>11.83</v>
      </c>
      <c r="D52" s="54">
        <v>8.8230000000000004</v>
      </c>
      <c r="E52" s="54">
        <v>14.566000000000001</v>
      </c>
      <c r="F52" s="55">
        <v>1</v>
      </c>
      <c r="G52" s="54">
        <v>15.1749473684</v>
      </c>
      <c r="H52" s="54">
        <v>6.1266842104999997</v>
      </c>
      <c r="I52" s="127"/>
    </row>
    <row r="53" spans="1:9">
      <c r="A53" s="53" t="s">
        <v>163</v>
      </c>
      <c r="B53" s="54">
        <v>15.789</v>
      </c>
      <c r="C53" s="54">
        <v>12.587</v>
      </c>
      <c r="D53" s="54">
        <v>9.3840000000000003</v>
      </c>
      <c r="E53" s="54">
        <v>12.368</v>
      </c>
      <c r="F53" s="55">
        <v>2</v>
      </c>
      <c r="G53" s="54">
        <v>15.9472631579</v>
      </c>
      <c r="H53" s="54">
        <v>6.2941052631999996</v>
      </c>
      <c r="I53" s="127"/>
    </row>
    <row r="54" spans="1:9">
      <c r="A54" s="53" t="s">
        <v>164</v>
      </c>
      <c r="B54" s="54">
        <v>16.623999999999999</v>
      </c>
      <c r="C54" s="54">
        <v>12.707000000000001</v>
      </c>
      <c r="D54" s="54">
        <v>8.7899999999999991</v>
      </c>
      <c r="E54" s="54">
        <v>12.34</v>
      </c>
      <c r="F54" s="55">
        <v>3</v>
      </c>
      <c r="G54" s="54">
        <v>15.877842105299999</v>
      </c>
      <c r="H54" s="54">
        <v>7.0528421052999999</v>
      </c>
      <c r="I54" s="127"/>
    </row>
    <row r="55" spans="1:9">
      <c r="A55" s="53" t="s">
        <v>165</v>
      </c>
      <c r="B55" s="54">
        <v>16.463999999999999</v>
      </c>
      <c r="C55" s="54">
        <v>12.324999999999999</v>
      </c>
      <c r="D55" s="54">
        <v>8.1859999999999999</v>
      </c>
      <c r="E55" s="54">
        <v>15.209</v>
      </c>
      <c r="F55" s="55">
        <v>4</v>
      </c>
      <c r="G55" s="54">
        <v>15.5877368421</v>
      </c>
      <c r="H55" s="54">
        <v>7.1636842104999996</v>
      </c>
      <c r="I55" s="127"/>
    </row>
    <row r="56" spans="1:9">
      <c r="A56" s="53" t="s">
        <v>166</v>
      </c>
      <c r="B56" s="54">
        <v>15.352</v>
      </c>
      <c r="C56" s="54">
        <v>11.76</v>
      </c>
      <c r="D56" s="54">
        <v>8.1690000000000005</v>
      </c>
      <c r="E56" s="54">
        <v>13.913</v>
      </c>
      <c r="F56" s="55">
        <v>5</v>
      </c>
      <c r="G56" s="54">
        <v>15.132578947400001</v>
      </c>
      <c r="H56" s="54">
        <v>6.6947894737000002</v>
      </c>
      <c r="I56" s="127"/>
    </row>
    <row r="57" spans="1:9">
      <c r="A57" s="53" t="s">
        <v>167</v>
      </c>
      <c r="B57" s="54">
        <v>14.925000000000001</v>
      </c>
      <c r="C57" s="54">
        <v>11.56</v>
      </c>
      <c r="D57" s="54">
        <v>8.1940000000000008</v>
      </c>
      <c r="E57" s="54">
        <v>11.047000000000001</v>
      </c>
      <c r="F57" s="55">
        <v>6</v>
      </c>
      <c r="G57" s="54">
        <v>15.476210526299999</v>
      </c>
      <c r="H57" s="54">
        <v>6.6682631579000002</v>
      </c>
      <c r="I57" s="127"/>
    </row>
    <row r="58" spans="1:9">
      <c r="A58" s="53" t="s">
        <v>168</v>
      </c>
      <c r="B58" s="54">
        <v>14.038</v>
      </c>
      <c r="C58" s="54">
        <v>11.064</v>
      </c>
      <c r="D58" s="54">
        <v>8.09</v>
      </c>
      <c r="E58" s="54">
        <v>11.709</v>
      </c>
      <c r="F58" s="55">
        <v>7</v>
      </c>
      <c r="G58" s="54">
        <v>15.9926842105</v>
      </c>
      <c r="H58" s="54">
        <v>6.2848947368000001</v>
      </c>
      <c r="I58" s="127"/>
    </row>
    <row r="59" spans="1:9">
      <c r="A59" s="53" t="s">
        <v>169</v>
      </c>
      <c r="B59" s="54">
        <v>13.582000000000001</v>
      </c>
      <c r="C59" s="54">
        <v>10.488</v>
      </c>
      <c r="D59" s="54">
        <v>7.3929999999999998</v>
      </c>
      <c r="E59" s="54">
        <v>11.831</v>
      </c>
      <c r="F59" s="55">
        <v>8</v>
      </c>
      <c r="G59" s="54">
        <v>16.535368421099999</v>
      </c>
      <c r="H59" s="54">
        <v>6.1140526315999999</v>
      </c>
      <c r="I59" s="127"/>
    </row>
    <row r="60" spans="1:9">
      <c r="A60" s="53" t="s">
        <v>170</v>
      </c>
      <c r="B60" s="54">
        <v>14.318</v>
      </c>
      <c r="C60" s="54">
        <v>10.157</v>
      </c>
      <c r="D60" s="54">
        <v>5.9969999999999999</v>
      </c>
      <c r="E60" s="54">
        <v>13.331</v>
      </c>
      <c r="F60" s="55">
        <v>9</v>
      </c>
      <c r="G60" s="54">
        <v>17.202157894700001</v>
      </c>
      <c r="H60" s="54">
        <v>6.4652105262999999</v>
      </c>
      <c r="I60" s="127"/>
    </row>
    <row r="61" spans="1:9">
      <c r="A61" s="53" t="s">
        <v>171</v>
      </c>
      <c r="B61" s="54">
        <v>16.550999999999998</v>
      </c>
      <c r="C61" s="54">
        <v>10.323</v>
      </c>
      <c r="D61" s="54">
        <v>4.0960000000000001</v>
      </c>
      <c r="E61" s="54">
        <v>14.093999999999999</v>
      </c>
      <c r="F61" s="55">
        <v>10</v>
      </c>
      <c r="G61" s="54">
        <v>17.494578947400001</v>
      </c>
      <c r="H61" s="54">
        <v>6.609</v>
      </c>
      <c r="I61" s="127"/>
    </row>
    <row r="62" spans="1:9">
      <c r="A62" s="53" t="s">
        <v>172</v>
      </c>
      <c r="B62" s="54">
        <v>19.021000000000001</v>
      </c>
      <c r="C62" s="54">
        <v>12.933</v>
      </c>
      <c r="D62" s="54">
        <v>6.8460000000000001</v>
      </c>
      <c r="E62" s="54">
        <v>15.404</v>
      </c>
      <c r="F62" s="55">
        <v>11</v>
      </c>
      <c r="G62" s="54">
        <v>17.6366842105</v>
      </c>
      <c r="H62" s="54">
        <v>7.0844736841999998</v>
      </c>
      <c r="I62" s="127"/>
    </row>
    <row r="63" spans="1:9">
      <c r="A63" s="53" t="s">
        <v>173</v>
      </c>
      <c r="B63" s="54">
        <v>17.204999999999998</v>
      </c>
      <c r="C63" s="54">
        <v>12.525</v>
      </c>
      <c r="D63" s="54">
        <v>7.8440000000000003</v>
      </c>
      <c r="E63" s="54">
        <v>15.228</v>
      </c>
      <c r="F63" s="55">
        <v>12</v>
      </c>
      <c r="G63" s="54">
        <v>17.370684210499999</v>
      </c>
      <c r="H63" s="54">
        <v>7.3355263158000001</v>
      </c>
      <c r="I63" s="127"/>
    </row>
    <row r="64" spans="1:9">
      <c r="A64" s="53" t="s">
        <v>174</v>
      </c>
      <c r="B64" s="54">
        <v>17.155999999999999</v>
      </c>
      <c r="C64" s="54">
        <v>11.54</v>
      </c>
      <c r="D64" s="54">
        <v>5.923</v>
      </c>
      <c r="E64" s="54">
        <v>14.138</v>
      </c>
      <c r="F64" s="55">
        <v>13</v>
      </c>
      <c r="G64" s="54">
        <v>16.583421052599999</v>
      </c>
      <c r="H64" s="54">
        <v>6.8488421053000001</v>
      </c>
      <c r="I64" s="127"/>
    </row>
    <row r="65" spans="1:9">
      <c r="A65" s="53" t="s">
        <v>175</v>
      </c>
      <c r="B65" s="54">
        <v>17.184999999999999</v>
      </c>
      <c r="C65" s="54">
        <v>12.156000000000001</v>
      </c>
      <c r="D65" s="54">
        <v>7.1269999999999998</v>
      </c>
      <c r="E65" s="54">
        <v>13.926</v>
      </c>
      <c r="F65" s="55">
        <v>14</v>
      </c>
      <c r="G65" s="54">
        <v>17.230526315799999</v>
      </c>
      <c r="H65" s="54">
        <v>6.3636842104999998</v>
      </c>
      <c r="I65" s="127"/>
    </row>
    <row r="66" spans="1:9">
      <c r="A66" s="53" t="s">
        <v>176</v>
      </c>
      <c r="B66" s="54">
        <v>17.573</v>
      </c>
      <c r="C66" s="54">
        <v>11.766999999999999</v>
      </c>
      <c r="D66" s="54">
        <v>5.9619999999999997</v>
      </c>
      <c r="E66" s="54">
        <v>13.138</v>
      </c>
      <c r="F66" s="55">
        <v>15</v>
      </c>
      <c r="G66" s="54">
        <v>17.479894736799999</v>
      </c>
      <c r="H66" s="54">
        <v>6.7711578947</v>
      </c>
      <c r="I66" s="127"/>
    </row>
    <row r="67" spans="1:9">
      <c r="A67" s="53" t="s">
        <v>177</v>
      </c>
      <c r="B67" s="54">
        <v>18.02</v>
      </c>
      <c r="C67" s="54">
        <v>12.326000000000001</v>
      </c>
      <c r="D67" s="54">
        <v>6.6319999999999997</v>
      </c>
      <c r="E67" s="54">
        <v>10.176</v>
      </c>
      <c r="F67" s="55">
        <v>16</v>
      </c>
      <c r="G67" s="54">
        <v>17.074684210499999</v>
      </c>
      <c r="H67" s="54">
        <v>6.9589473683999996</v>
      </c>
      <c r="I67" s="127"/>
    </row>
    <row r="68" spans="1:9">
      <c r="A68" s="53" t="s">
        <v>178</v>
      </c>
      <c r="B68" s="54">
        <v>19.225000000000001</v>
      </c>
      <c r="C68" s="54">
        <v>13.37</v>
      </c>
      <c r="D68" s="54">
        <v>7.5149999999999997</v>
      </c>
      <c r="E68" s="54">
        <v>11.856999999999999</v>
      </c>
      <c r="F68" s="55">
        <v>17</v>
      </c>
      <c r="G68" s="54">
        <v>17.003473684199999</v>
      </c>
      <c r="H68" s="54">
        <v>7.0200526315999996</v>
      </c>
      <c r="I68" s="127"/>
    </row>
    <row r="69" spans="1:9">
      <c r="A69" s="53" t="s">
        <v>179</v>
      </c>
      <c r="B69" s="54">
        <v>14.769</v>
      </c>
      <c r="C69" s="54">
        <v>10.362</v>
      </c>
      <c r="D69" s="54">
        <v>5.9550000000000001</v>
      </c>
      <c r="E69" s="54">
        <v>13.943</v>
      </c>
      <c r="F69" s="55">
        <v>18</v>
      </c>
      <c r="G69" s="54">
        <v>16.9288947368</v>
      </c>
      <c r="H69" s="54">
        <v>7.5438947367999996</v>
      </c>
      <c r="I69" s="127"/>
    </row>
    <row r="70" spans="1:9">
      <c r="A70" s="53" t="s">
        <v>180</v>
      </c>
      <c r="B70" s="54">
        <v>12.833</v>
      </c>
      <c r="C70" s="54">
        <v>8.9930000000000003</v>
      </c>
      <c r="D70" s="54">
        <v>5.1520000000000001</v>
      </c>
      <c r="E70" s="54">
        <v>13.57</v>
      </c>
      <c r="F70" s="55">
        <v>19</v>
      </c>
      <c r="G70" s="54">
        <v>17.1224210526</v>
      </c>
      <c r="H70" s="54">
        <v>7.7275263157999996</v>
      </c>
      <c r="I70" s="127"/>
    </row>
    <row r="71" spans="1:9">
      <c r="A71" s="53" t="s">
        <v>181</v>
      </c>
      <c r="B71" s="54">
        <v>12.946999999999999</v>
      </c>
      <c r="C71" s="54">
        <v>8.6809999999999992</v>
      </c>
      <c r="D71" s="54">
        <v>4.415</v>
      </c>
      <c r="E71" s="54">
        <v>12.843999999999999</v>
      </c>
      <c r="F71" s="55">
        <v>20</v>
      </c>
      <c r="G71" s="54">
        <v>17.070578947400001</v>
      </c>
      <c r="H71" s="54">
        <v>7.6727894737</v>
      </c>
      <c r="I71" s="127"/>
    </row>
    <row r="72" spans="1:9">
      <c r="A72" s="53" t="s">
        <v>182</v>
      </c>
      <c r="B72" s="54">
        <v>15.548</v>
      </c>
      <c r="C72" s="54">
        <v>9.173</v>
      </c>
      <c r="D72" s="54">
        <v>2.7989999999999999</v>
      </c>
      <c r="E72" s="54">
        <v>11.769</v>
      </c>
      <c r="F72" s="55">
        <v>21</v>
      </c>
      <c r="G72" s="54">
        <v>16.5978421053</v>
      </c>
      <c r="H72" s="54">
        <v>7.5125789473999998</v>
      </c>
      <c r="I72" s="127"/>
    </row>
    <row r="73" spans="1:9">
      <c r="A73" s="53" t="s">
        <v>183</v>
      </c>
      <c r="B73" s="54">
        <v>17.402000000000001</v>
      </c>
      <c r="C73" s="54">
        <v>10.961</v>
      </c>
      <c r="D73" s="54">
        <v>4.5209999999999999</v>
      </c>
      <c r="E73" s="54">
        <v>11.941000000000001</v>
      </c>
      <c r="F73" s="55">
        <v>22</v>
      </c>
      <c r="G73" s="54">
        <v>16.869</v>
      </c>
      <c r="H73" s="54">
        <v>7.6282105263000002</v>
      </c>
      <c r="I73" s="127"/>
    </row>
    <row r="74" spans="1:9">
      <c r="A74" s="53" t="s">
        <v>184</v>
      </c>
      <c r="B74" s="54">
        <v>18.68</v>
      </c>
      <c r="C74" s="54">
        <v>11.733000000000001</v>
      </c>
      <c r="D74" s="54">
        <v>4.7859999999999996</v>
      </c>
      <c r="E74" s="54">
        <v>12.487</v>
      </c>
      <c r="F74" s="55">
        <v>23</v>
      </c>
      <c r="G74" s="54">
        <v>17.158421052600001</v>
      </c>
      <c r="H74" s="54">
        <v>7.0372631579</v>
      </c>
      <c r="I74" s="127"/>
    </row>
    <row r="75" spans="1:9">
      <c r="A75" s="53" t="s">
        <v>185</v>
      </c>
      <c r="B75" s="54">
        <v>18.765000000000001</v>
      </c>
      <c r="C75" s="54">
        <v>12.375999999999999</v>
      </c>
      <c r="D75" s="54">
        <v>5.9870000000000001</v>
      </c>
      <c r="E75" s="54">
        <v>12.496</v>
      </c>
      <c r="F75" s="55">
        <v>24</v>
      </c>
      <c r="G75" s="54">
        <v>17.2805263158</v>
      </c>
      <c r="H75" s="54">
        <v>7.6358421053000001</v>
      </c>
      <c r="I75" s="127"/>
    </row>
    <row r="76" spans="1:9">
      <c r="A76" s="53" t="s">
        <v>186</v>
      </c>
      <c r="B76" s="54">
        <v>18.841000000000001</v>
      </c>
      <c r="C76" s="54">
        <v>12.817</v>
      </c>
      <c r="D76" s="54">
        <v>6.7930000000000001</v>
      </c>
      <c r="E76" s="54">
        <v>11.423</v>
      </c>
      <c r="F76" s="55">
        <v>25</v>
      </c>
      <c r="G76" s="54">
        <v>16.834</v>
      </c>
      <c r="H76" s="54">
        <v>7.5213684211</v>
      </c>
      <c r="I76" s="127"/>
    </row>
    <row r="77" spans="1:9">
      <c r="A77" s="53" t="s">
        <v>187</v>
      </c>
      <c r="B77" s="54">
        <v>18.530999999999999</v>
      </c>
      <c r="C77" s="54">
        <v>13.319000000000001</v>
      </c>
      <c r="D77" s="54">
        <v>8.1080000000000005</v>
      </c>
      <c r="E77" s="54">
        <v>10.433</v>
      </c>
      <c r="F77" s="55">
        <v>26</v>
      </c>
      <c r="G77" s="54">
        <v>17.131105263199998</v>
      </c>
      <c r="H77" s="54">
        <v>7.4091578946999999</v>
      </c>
      <c r="I77" s="127"/>
    </row>
    <row r="78" spans="1:9">
      <c r="A78" s="53" t="s">
        <v>188</v>
      </c>
      <c r="B78" s="54">
        <v>18.745999999999999</v>
      </c>
      <c r="C78" s="54">
        <v>13.407</v>
      </c>
      <c r="D78" s="54">
        <v>8.0670000000000002</v>
      </c>
      <c r="E78" s="54">
        <v>9.4809999999999999</v>
      </c>
      <c r="F78" s="55">
        <v>27</v>
      </c>
      <c r="G78" s="54">
        <v>17.221105263199998</v>
      </c>
      <c r="H78" s="54">
        <v>7.9555263158000002</v>
      </c>
      <c r="I78" s="127"/>
    </row>
    <row r="79" spans="1:9">
      <c r="A79" s="53" t="s">
        <v>189</v>
      </c>
      <c r="B79" s="54">
        <v>20.949000000000002</v>
      </c>
      <c r="C79" s="54">
        <v>14.198</v>
      </c>
      <c r="D79" s="54">
        <v>7.4470000000000001</v>
      </c>
      <c r="E79" s="54">
        <v>10.9</v>
      </c>
      <c r="F79" s="55">
        <v>28</v>
      </c>
      <c r="G79" s="54">
        <v>17.7164736842</v>
      </c>
      <c r="H79" s="54">
        <v>8.1326315788999999</v>
      </c>
      <c r="I79" s="127"/>
    </row>
    <row r="80" spans="1:9">
      <c r="A80" s="53" t="s">
        <v>190</v>
      </c>
      <c r="B80" s="54">
        <v>21.626000000000001</v>
      </c>
      <c r="C80" s="54">
        <v>15.704000000000001</v>
      </c>
      <c r="D80" s="54">
        <v>9.782</v>
      </c>
      <c r="E80" s="54">
        <v>11.821999999999999</v>
      </c>
      <c r="F80" s="55">
        <v>29</v>
      </c>
      <c r="G80" s="54">
        <v>17.781947368400001</v>
      </c>
      <c r="H80" s="54">
        <v>8.5143157894999995</v>
      </c>
      <c r="I80" s="127"/>
    </row>
    <row r="81" spans="1:9">
      <c r="A81" s="53" t="s">
        <v>191</v>
      </c>
      <c r="B81" s="54">
        <v>21.506</v>
      </c>
      <c r="C81" s="54">
        <v>16.465</v>
      </c>
      <c r="D81" s="54">
        <v>11.423999999999999</v>
      </c>
      <c r="E81" s="54">
        <v>8.7530000000000001</v>
      </c>
      <c r="F81" s="55">
        <v>30</v>
      </c>
      <c r="G81" s="54">
        <v>17.940578947399999</v>
      </c>
      <c r="H81" s="54">
        <v>8.6365789474000003</v>
      </c>
      <c r="I81" s="127"/>
    </row>
    <row r="82" spans="1:9">
      <c r="A82" s="53" t="s">
        <v>158</v>
      </c>
      <c r="B82" s="54">
        <v>23.606999999999999</v>
      </c>
      <c r="C82" s="54">
        <v>17.030999999999999</v>
      </c>
      <c r="D82" s="54">
        <v>10.455</v>
      </c>
      <c r="E82" s="54">
        <v>8.8529999999999998</v>
      </c>
      <c r="F82" s="55">
        <v>31</v>
      </c>
      <c r="G82" s="54">
        <v>17.513000000000002</v>
      </c>
      <c r="H82" s="54">
        <v>8.3691052631999998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M</v>
      </c>
      <c r="D87" s="80" t="str">
        <f t="shared" ref="D87:D109" si="1">TEXT(EDATE(D88,-1),"mmmm aaaa")</f>
        <v>marzo 2019</v>
      </c>
      <c r="E87" s="81">
        <f>VLOOKUP(D87,A$87:B$122,2,FALSE)</f>
        <v>20726.895805251999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A</v>
      </c>
      <c r="D88" s="82" t="str">
        <f t="shared" si="1"/>
        <v>abril 2019</v>
      </c>
      <c r="E88" s="83">
        <f t="shared" ref="E88:E111" si="3">VLOOKUP(D88,A$87:B$122,2,FALSE)</f>
        <v>19514.052023056</v>
      </c>
    </row>
    <row r="89" spans="1:9">
      <c r="A89" s="53" t="s">
        <v>101</v>
      </c>
      <c r="B89" s="63">
        <v>20726.895805251999</v>
      </c>
      <c r="C89" s="78" t="str">
        <f t="shared" si="2"/>
        <v>M</v>
      </c>
      <c r="D89" s="82" t="str">
        <f t="shared" si="1"/>
        <v>mayo 2019</v>
      </c>
      <c r="E89" s="83">
        <f t="shared" si="3"/>
        <v>19899.136009188001</v>
      </c>
    </row>
    <row r="90" spans="1:9">
      <c r="A90" s="53" t="s">
        <v>102</v>
      </c>
      <c r="B90" s="63">
        <v>19514.052023056</v>
      </c>
      <c r="C90" s="78" t="str">
        <f t="shared" si="2"/>
        <v>J</v>
      </c>
      <c r="D90" s="82" t="str">
        <f t="shared" si="1"/>
        <v>junio 2019</v>
      </c>
      <c r="E90" s="83">
        <f t="shared" si="3"/>
        <v>19970.835457706002</v>
      </c>
    </row>
    <row r="91" spans="1:9">
      <c r="A91" s="53" t="s">
        <v>103</v>
      </c>
      <c r="B91" s="63">
        <v>19899.136009188001</v>
      </c>
      <c r="C91" s="78" t="str">
        <f t="shared" si="2"/>
        <v>J</v>
      </c>
      <c r="D91" s="82" t="str">
        <f t="shared" si="1"/>
        <v>julio 2019</v>
      </c>
      <c r="E91" s="83">
        <f t="shared" si="3"/>
        <v>22701.204090208001</v>
      </c>
    </row>
    <row r="92" spans="1:9">
      <c r="A92" s="53" t="s">
        <v>104</v>
      </c>
      <c r="B92" s="63">
        <v>19970.835457706002</v>
      </c>
      <c r="C92" s="78" t="str">
        <f t="shared" si="2"/>
        <v>A</v>
      </c>
      <c r="D92" s="82" t="str">
        <f t="shared" si="1"/>
        <v>agosto 2019</v>
      </c>
      <c r="E92" s="83">
        <f t="shared" si="3"/>
        <v>21177.253561983998</v>
      </c>
    </row>
    <row r="93" spans="1:9">
      <c r="A93" s="53" t="s">
        <v>121</v>
      </c>
      <c r="B93" s="63">
        <v>22701.204090208001</v>
      </c>
      <c r="C93" s="78" t="str">
        <f t="shared" si="2"/>
        <v>S</v>
      </c>
      <c r="D93" s="82" t="str">
        <f t="shared" si="1"/>
        <v>septiembre 2019</v>
      </c>
      <c r="E93" s="83">
        <f t="shared" si="3"/>
        <v>19936.18443252</v>
      </c>
    </row>
    <row r="94" spans="1:9">
      <c r="A94" s="53" t="s">
        <v>123</v>
      </c>
      <c r="B94" s="63">
        <v>21177.253561983998</v>
      </c>
      <c r="C94" s="78" t="str">
        <f t="shared" si="2"/>
        <v>O</v>
      </c>
      <c r="D94" s="82" t="str">
        <f t="shared" si="1"/>
        <v>octubre 2019</v>
      </c>
      <c r="E94" s="83">
        <f t="shared" si="3"/>
        <v>20155.46354927</v>
      </c>
    </row>
    <row r="95" spans="1:9">
      <c r="A95" s="53" t="s">
        <v>124</v>
      </c>
      <c r="B95" s="63">
        <v>19936.18443252</v>
      </c>
      <c r="C95" s="78" t="str">
        <f t="shared" si="2"/>
        <v>N</v>
      </c>
      <c r="D95" s="82" t="str">
        <f t="shared" si="1"/>
        <v>noviembre 2019</v>
      </c>
      <c r="E95" s="83">
        <f t="shared" si="3"/>
        <v>20817.226544469999</v>
      </c>
    </row>
    <row r="96" spans="1:9">
      <c r="A96" s="53" t="s">
        <v>125</v>
      </c>
      <c r="B96" s="63">
        <v>20155.46354927</v>
      </c>
      <c r="C96" s="78" t="str">
        <f t="shared" si="2"/>
        <v>D</v>
      </c>
      <c r="D96" s="82" t="str">
        <f t="shared" si="1"/>
        <v>diciembre 2019</v>
      </c>
      <c r="E96" s="83">
        <f t="shared" si="3"/>
        <v>20907.164036049999</v>
      </c>
    </row>
    <row r="97" spans="1:5">
      <c r="A97" s="53" t="s">
        <v>126</v>
      </c>
      <c r="B97" s="63">
        <v>20817.226544469999</v>
      </c>
      <c r="C97" s="78" t="str">
        <f t="shared" si="2"/>
        <v>E</v>
      </c>
      <c r="D97" s="82" t="str">
        <f t="shared" si="1"/>
        <v>enero 2020</v>
      </c>
      <c r="E97" s="83">
        <f t="shared" si="3"/>
        <v>22577.217376982</v>
      </c>
    </row>
    <row r="98" spans="1:5">
      <c r="A98" s="53" t="s">
        <v>127</v>
      </c>
      <c r="B98" s="63">
        <v>20907.164036049999</v>
      </c>
      <c r="C98" s="78" t="str">
        <f t="shared" si="2"/>
        <v>F</v>
      </c>
      <c r="D98" s="82" t="str">
        <f t="shared" si="1"/>
        <v>febrero 2020</v>
      </c>
      <c r="E98" s="83">
        <f t="shared" si="3"/>
        <v>19840.085661852001</v>
      </c>
    </row>
    <row r="99" spans="1:5">
      <c r="A99" s="53" t="s">
        <v>128</v>
      </c>
      <c r="B99" s="63">
        <v>22577.217376982</v>
      </c>
      <c r="C99" s="78" t="str">
        <f t="shared" si="2"/>
        <v>M</v>
      </c>
      <c r="D99" s="82" t="str">
        <f t="shared" si="1"/>
        <v>marzo 2020</v>
      </c>
      <c r="E99" s="83">
        <f t="shared" si="3"/>
        <v>19808.362302358</v>
      </c>
    </row>
    <row r="100" spans="1:5">
      <c r="A100" s="53" t="s">
        <v>130</v>
      </c>
      <c r="B100" s="63">
        <v>19840.085661852001</v>
      </c>
      <c r="C100" s="78" t="str">
        <f t="shared" si="2"/>
        <v>A</v>
      </c>
      <c r="D100" s="82" t="str">
        <f t="shared" si="1"/>
        <v>abril 2020</v>
      </c>
      <c r="E100" s="83">
        <f t="shared" si="3"/>
        <v>16160.449329384001</v>
      </c>
    </row>
    <row r="101" spans="1:5">
      <c r="A101" s="53" t="s">
        <v>131</v>
      </c>
      <c r="B101" s="63">
        <v>19808.362302358</v>
      </c>
      <c r="C101" s="78" t="str">
        <f t="shared" si="2"/>
        <v>M</v>
      </c>
      <c r="D101" s="82" t="str">
        <f t="shared" si="1"/>
        <v>mayo 2020</v>
      </c>
      <c r="E101" s="83">
        <f t="shared" si="3"/>
        <v>17368.389882903</v>
      </c>
    </row>
    <row r="102" spans="1:5">
      <c r="A102" s="53" t="s">
        <v>133</v>
      </c>
      <c r="B102" s="63">
        <v>16160.449329384001</v>
      </c>
      <c r="C102" s="78" t="str">
        <f t="shared" si="2"/>
        <v>J</v>
      </c>
      <c r="D102" s="82" t="str">
        <f t="shared" si="1"/>
        <v>junio 2020</v>
      </c>
      <c r="E102" s="83">
        <f t="shared" si="3"/>
        <v>18354.280841045998</v>
      </c>
    </row>
    <row r="103" spans="1:5">
      <c r="A103" s="53" t="s">
        <v>135</v>
      </c>
      <c r="B103" s="63">
        <v>17368.389882903</v>
      </c>
      <c r="C103" s="78" t="str">
        <f t="shared" si="2"/>
        <v>J</v>
      </c>
      <c r="D103" s="82" t="str">
        <f t="shared" si="1"/>
        <v>julio 2020</v>
      </c>
      <c r="E103" s="83">
        <f t="shared" si="3"/>
        <v>21944.759355194001</v>
      </c>
    </row>
    <row r="104" spans="1:5">
      <c r="A104" s="53" t="s">
        <v>137</v>
      </c>
      <c r="B104" s="63">
        <v>18354.280841045998</v>
      </c>
      <c r="C104" s="78" t="str">
        <f t="shared" si="2"/>
        <v>A</v>
      </c>
      <c r="D104" s="82" t="str">
        <f t="shared" si="1"/>
        <v>agosto 2020</v>
      </c>
      <c r="E104" s="83">
        <f t="shared" si="3"/>
        <v>20740.560149403998</v>
      </c>
    </row>
    <row r="105" spans="1:5">
      <c r="A105" s="53" t="s">
        <v>139</v>
      </c>
      <c r="B105" s="63">
        <v>21944.759355194001</v>
      </c>
      <c r="C105" s="78" t="str">
        <f t="shared" si="2"/>
        <v>S</v>
      </c>
      <c r="D105" s="82" t="str">
        <f t="shared" si="1"/>
        <v>septiembre 2020</v>
      </c>
      <c r="E105" s="83">
        <f t="shared" si="3"/>
        <v>19375.491099671999</v>
      </c>
    </row>
    <row r="106" spans="1:5">
      <c r="A106" s="53" t="s">
        <v>141</v>
      </c>
      <c r="B106" s="63">
        <v>20740.560149403998</v>
      </c>
      <c r="C106" s="78" t="str">
        <f t="shared" si="2"/>
        <v>O</v>
      </c>
      <c r="D106" s="82" t="str">
        <f t="shared" si="1"/>
        <v>octubre 2020</v>
      </c>
      <c r="E106" s="83">
        <f t="shared" si="3"/>
        <v>19599.735349332001</v>
      </c>
    </row>
    <row r="107" spans="1:5">
      <c r="A107" s="53" t="s">
        <v>144</v>
      </c>
      <c r="B107" s="63">
        <v>19375.491099671999</v>
      </c>
      <c r="C107" s="78" t="str">
        <f t="shared" si="2"/>
        <v>N</v>
      </c>
      <c r="D107" s="82" t="str">
        <f t="shared" si="1"/>
        <v>noviembre 2020</v>
      </c>
      <c r="E107" s="83">
        <f t="shared" si="3"/>
        <v>19640.472718157998</v>
      </c>
    </row>
    <row r="108" spans="1:5">
      <c r="A108" s="53" t="s">
        <v>146</v>
      </c>
      <c r="B108" s="63">
        <v>19599.735349332001</v>
      </c>
      <c r="C108" s="78" t="str">
        <f t="shared" si="2"/>
        <v>D</v>
      </c>
      <c r="D108" s="82" t="str">
        <f t="shared" si="1"/>
        <v>diciembre 2020</v>
      </c>
      <c r="E108" s="83">
        <f t="shared" si="3"/>
        <v>21286.840357445999</v>
      </c>
    </row>
    <row r="109" spans="1:5">
      <c r="A109" s="53" t="s">
        <v>148</v>
      </c>
      <c r="B109" s="63">
        <v>19640.472718157998</v>
      </c>
      <c r="C109" s="78" t="str">
        <f t="shared" si="2"/>
        <v>E</v>
      </c>
      <c r="D109" s="82" t="str">
        <f t="shared" si="1"/>
        <v>enero 2021</v>
      </c>
      <c r="E109" s="83">
        <f t="shared" si="3"/>
        <v>22705.774442589998</v>
      </c>
    </row>
    <row r="110" spans="1:5">
      <c r="A110" s="53" t="s">
        <v>150</v>
      </c>
      <c r="B110" s="63">
        <v>21286.840357445999</v>
      </c>
      <c r="C110" s="78" t="str">
        <f t="shared" si="2"/>
        <v>F</v>
      </c>
      <c r="D110" s="82" t="str">
        <f>TEXT(EDATE(D111,-1),"mmmm aaaa")</f>
        <v>febrero 2021</v>
      </c>
      <c r="E110" s="83">
        <f t="shared" si="3"/>
        <v>19192.438319913999</v>
      </c>
    </row>
    <row r="111" spans="1:5" ht="15" thickBot="1">
      <c r="A111" s="53" t="s">
        <v>152</v>
      </c>
      <c r="B111" s="63">
        <v>22705.774442589998</v>
      </c>
      <c r="C111" s="79" t="str">
        <f t="shared" si="2"/>
        <v>M</v>
      </c>
      <c r="D111" s="84" t="str">
        <f>A2</f>
        <v>Marzo 2021</v>
      </c>
      <c r="E111" s="85">
        <f t="shared" si="3"/>
        <v>20684.554315622001</v>
      </c>
    </row>
    <row r="112" spans="1:5">
      <c r="A112" s="53" t="s">
        <v>154</v>
      </c>
      <c r="B112" s="63">
        <v>19192.438319913999</v>
      </c>
    </row>
    <row r="113" spans="1:4">
      <c r="A113" s="53" t="s">
        <v>157</v>
      </c>
      <c r="B113" s="63">
        <v>20684.554315622001</v>
      </c>
    </row>
    <row r="114" spans="1:4">
      <c r="A114" s="53" t="s">
        <v>194</v>
      </c>
      <c r="B114" s="63">
        <v>8600.3696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34204.777000000002</v>
      </c>
      <c r="C129" s="55">
        <v>1</v>
      </c>
      <c r="D129" s="62">
        <v>696.08107805999998</v>
      </c>
      <c r="E129" s="88">
        <f>MAX(D129:D159)</f>
        <v>721.38699883200002</v>
      </c>
    </row>
    <row r="130" spans="1:5">
      <c r="A130" s="53" t="s">
        <v>163</v>
      </c>
      <c r="B130" s="62">
        <v>34469.599000000002</v>
      </c>
      <c r="C130" s="55">
        <v>2</v>
      </c>
      <c r="D130" s="62">
        <v>713.55005688000006</v>
      </c>
    </row>
    <row r="131" spans="1:5">
      <c r="A131" s="53" t="s">
        <v>164</v>
      </c>
      <c r="B131" s="62">
        <v>34060.322</v>
      </c>
      <c r="C131" s="55">
        <v>3</v>
      </c>
      <c r="D131" s="62">
        <v>708.22237571200003</v>
      </c>
    </row>
    <row r="132" spans="1:5">
      <c r="A132" s="53" t="s">
        <v>165</v>
      </c>
      <c r="B132" s="62">
        <v>33819.726999999999</v>
      </c>
      <c r="C132" s="55">
        <v>4</v>
      </c>
      <c r="D132" s="62">
        <v>704.05032898399998</v>
      </c>
    </row>
    <row r="133" spans="1:5">
      <c r="A133" s="53" t="s">
        <v>166</v>
      </c>
      <c r="B133" s="62">
        <v>33402.224999999999</v>
      </c>
      <c r="C133" s="55">
        <v>5</v>
      </c>
      <c r="D133" s="62">
        <v>699.87449553600004</v>
      </c>
    </row>
    <row r="134" spans="1:5">
      <c r="A134" s="53" t="s">
        <v>167</v>
      </c>
      <c r="B134" s="62">
        <v>29696.458999999999</v>
      </c>
      <c r="C134" s="55">
        <v>6</v>
      </c>
      <c r="D134" s="62">
        <v>624.44615004800005</v>
      </c>
    </row>
    <row r="135" spans="1:5">
      <c r="A135" s="53" t="s">
        <v>168</v>
      </c>
      <c r="B135" s="62">
        <v>29661.435000000001</v>
      </c>
      <c r="C135" s="55">
        <v>7</v>
      </c>
      <c r="D135" s="62">
        <v>589.76227010399998</v>
      </c>
    </row>
    <row r="136" spans="1:5">
      <c r="A136" s="53" t="s">
        <v>169</v>
      </c>
      <c r="B136" s="62">
        <v>35085.728999999999</v>
      </c>
      <c r="C136" s="55">
        <v>8</v>
      </c>
      <c r="D136" s="62">
        <v>705.782568008</v>
      </c>
    </row>
    <row r="137" spans="1:5">
      <c r="A137" s="53" t="s">
        <v>170</v>
      </c>
      <c r="B137" s="62">
        <v>35026.343999999997</v>
      </c>
      <c r="C137" s="55">
        <v>9</v>
      </c>
      <c r="D137" s="62">
        <v>721.38699883200002</v>
      </c>
    </row>
    <row r="138" spans="1:5">
      <c r="A138" s="53" t="s">
        <v>171</v>
      </c>
      <c r="B138" s="62">
        <v>34871.103000000003</v>
      </c>
      <c r="C138" s="55">
        <v>10</v>
      </c>
      <c r="D138" s="62">
        <v>713.08988351200003</v>
      </c>
    </row>
    <row r="139" spans="1:5">
      <c r="A139" s="53" t="s">
        <v>172</v>
      </c>
      <c r="B139" s="62">
        <v>33869.915000000001</v>
      </c>
      <c r="C139" s="55">
        <v>11</v>
      </c>
      <c r="D139" s="62">
        <v>702.51922523600001</v>
      </c>
    </row>
    <row r="140" spans="1:5">
      <c r="A140" s="53" t="s">
        <v>173</v>
      </c>
      <c r="B140" s="62">
        <v>32821.968999999997</v>
      </c>
      <c r="C140" s="55">
        <v>12</v>
      </c>
      <c r="D140" s="62">
        <v>692.61778284000002</v>
      </c>
    </row>
    <row r="141" spans="1:5">
      <c r="A141" s="53" t="s">
        <v>174</v>
      </c>
      <c r="B141" s="62">
        <v>29226.15454</v>
      </c>
      <c r="C141" s="55">
        <v>13</v>
      </c>
      <c r="D141" s="62">
        <v>612.47975193399998</v>
      </c>
    </row>
    <row r="142" spans="1:5">
      <c r="A142" s="53" t="s">
        <v>175</v>
      </c>
      <c r="B142" s="62">
        <v>29043.638999999999</v>
      </c>
      <c r="C142" s="55">
        <v>14</v>
      </c>
      <c r="D142" s="62">
        <v>574.17882420000001</v>
      </c>
    </row>
    <row r="143" spans="1:5">
      <c r="A143" s="53" t="s">
        <v>176</v>
      </c>
      <c r="B143" s="62">
        <v>33762.493999999999</v>
      </c>
      <c r="C143" s="55">
        <v>15</v>
      </c>
      <c r="D143" s="62">
        <v>682.97971988799998</v>
      </c>
    </row>
    <row r="144" spans="1:5">
      <c r="A144" s="53" t="s">
        <v>177</v>
      </c>
      <c r="B144" s="62">
        <v>33976.695</v>
      </c>
      <c r="C144" s="55">
        <v>16</v>
      </c>
      <c r="D144" s="62">
        <v>695.59431500799997</v>
      </c>
    </row>
    <row r="145" spans="1:5">
      <c r="A145" s="53" t="s">
        <v>178</v>
      </c>
      <c r="B145" s="62">
        <v>33472.699999999997</v>
      </c>
      <c r="C145" s="55">
        <v>17</v>
      </c>
      <c r="D145" s="62">
        <v>693.089458648</v>
      </c>
    </row>
    <row r="146" spans="1:5">
      <c r="A146" s="53" t="s">
        <v>179</v>
      </c>
      <c r="B146" s="62">
        <v>33827.218000000001</v>
      </c>
      <c r="C146" s="55">
        <v>18</v>
      </c>
      <c r="D146" s="62">
        <v>704.51302351599998</v>
      </c>
    </row>
    <row r="147" spans="1:5">
      <c r="A147" s="53" t="s">
        <v>180</v>
      </c>
      <c r="B147" s="62">
        <v>31733.387999999999</v>
      </c>
      <c r="C147" s="55">
        <v>19</v>
      </c>
      <c r="D147" s="62">
        <v>667.735823224</v>
      </c>
    </row>
    <row r="148" spans="1:5">
      <c r="A148" s="53" t="s">
        <v>181</v>
      </c>
      <c r="B148" s="62">
        <v>30769.348999999998</v>
      </c>
      <c r="C148" s="55">
        <v>20</v>
      </c>
      <c r="D148" s="62">
        <v>633.48015066000005</v>
      </c>
    </row>
    <row r="149" spans="1:5">
      <c r="A149" s="53" t="s">
        <v>182</v>
      </c>
      <c r="B149" s="62">
        <v>30259.87888</v>
      </c>
      <c r="C149" s="55">
        <v>21</v>
      </c>
      <c r="D149" s="62">
        <v>594.47638112000004</v>
      </c>
    </row>
    <row r="150" spans="1:5">
      <c r="A150" s="53" t="s">
        <v>183</v>
      </c>
      <c r="B150" s="62">
        <v>34450.887000000002</v>
      </c>
      <c r="C150" s="55">
        <v>22</v>
      </c>
      <c r="D150" s="62">
        <v>695.54343616799997</v>
      </c>
    </row>
    <row r="151" spans="1:5">
      <c r="A151" s="53" t="s">
        <v>184</v>
      </c>
      <c r="B151" s="62">
        <v>33979.525000000001</v>
      </c>
      <c r="C151" s="55">
        <v>23</v>
      </c>
      <c r="D151" s="62">
        <v>699.99961453599997</v>
      </c>
    </row>
    <row r="152" spans="1:5">
      <c r="A152" s="53" t="s">
        <v>185</v>
      </c>
      <c r="B152" s="62">
        <v>33567.591</v>
      </c>
      <c r="C152" s="55">
        <v>24</v>
      </c>
      <c r="D152" s="62">
        <v>691.82870400800005</v>
      </c>
    </row>
    <row r="153" spans="1:5">
      <c r="A153" s="53" t="s">
        <v>186</v>
      </c>
      <c r="B153" s="62">
        <v>33159.574000000001</v>
      </c>
      <c r="C153" s="55">
        <v>25</v>
      </c>
      <c r="D153" s="62">
        <v>686.29912701600006</v>
      </c>
    </row>
    <row r="154" spans="1:5">
      <c r="A154" s="53" t="s">
        <v>187</v>
      </c>
      <c r="B154" s="62">
        <v>32174.206999999999</v>
      </c>
      <c r="C154" s="55">
        <v>26</v>
      </c>
      <c r="D154" s="62">
        <v>679.85291872799996</v>
      </c>
    </row>
    <row r="155" spans="1:5">
      <c r="A155" s="53" t="s">
        <v>188</v>
      </c>
      <c r="B155" s="62">
        <v>28796.852999999999</v>
      </c>
      <c r="C155" s="55">
        <v>27</v>
      </c>
      <c r="D155" s="62">
        <v>611.50142481600005</v>
      </c>
    </row>
    <row r="156" spans="1:5">
      <c r="A156" s="53" t="s">
        <v>189</v>
      </c>
      <c r="B156" s="62">
        <v>28223.143</v>
      </c>
      <c r="C156" s="55">
        <v>28</v>
      </c>
      <c r="D156" s="62">
        <v>538.263527512</v>
      </c>
    </row>
    <row r="157" spans="1:5">
      <c r="A157" s="53" t="s">
        <v>190</v>
      </c>
      <c r="B157" s="62">
        <v>31336.146720000001</v>
      </c>
      <c r="C157" s="55">
        <v>29</v>
      </c>
      <c r="D157" s="62">
        <v>653.36996312799999</v>
      </c>
      <c r="E157"/>
    </row>
    <row r="158" spans="1:5">
      <c r="A158" s="53" t="s">
        <v>191</v>
      </c>
      <c r="B158" s="62">
        <v>31002.633000000002</v>
      </c>
      <c r="C158" s="55">
        <v>30</v>
      </c>
      <c r="D158" s="62">
        <v>657.08814480800004</v>
      </c>
      <c r="E158"/>
    </row>
    <row r="159" spans="1:5">
      <c r="A159" s="53" t="s">
        <v>158</v>
      </c>
      <c r="B159" s="62">
        <v>30150.343504</v>
      </c>
      <c r="C159" s="55">
        <v>31</v>
      </c>
      <c r="D159" s="62">
        <v>640.89679295200006</v>
      </c>
      <c r="E159"/>
    </row>
    <row r="160" spans="1:5">
      <c r="A160"/>
      <c r="C160"/>
      <c r="D160" s="89">
        <v>729</v>
      </c>
      <c r="E160" s="119">
        <f>(MAX(D129:D159)/D160-1)*100</f>
        <v>-1.0443074304526734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157</v>
      </c>
      <c r="B166" s="63">
        <v>35579</v>
      </c>
      <c r="C166" s="121" t="s">
        <v>198</v>
      </c>
      <c r="D166" s="89">
        <v>35355</v>
      </c>
      <c r="E166" s="119">
        <f>(B166/D166-1)*100</f>
        <v>0.63357375194457166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142</v>
      </c>
    </row>
    <row r="174" spans="1:5">
      <c r="A174" s="55">
        <v>2021</v>
      </c>
      <c r="B174" s="63">
        <v>42225</v>
      </c>
      <c r="C174" s="121" t="s">
        <v>155</v>
      </c>
      <c r="D174" s="63"/>
      <c r="E174" s="131"/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/>
      <c r="C186" s="70">
        <f>B174</f>
        <v>42225</v>
      </c>
      <c r="D186" s="71"/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mar-21</v>
      </c>
      <c r="B187" s="74" t="str">
        <f>IF(B163="Invierno","",B166)</f>
        <v/>
      </c>
      <c r="C187" s="74">
        <f>IF(B163="Invierno",B166,"")</f>
        <v>35579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9 marzo (20:38 h)</v>
      </c>
    </row>
    <row r="188" spans="1:6" ht="15">
      <c r="E188" s="125" t="str">
        <f>CONCATENATE(MID(E187,1,FIND(" ",E187)+3)," ",MID(E187,FIND("(",E187)+1,7))</f>
        <v>9 mar 20:38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2021-04-15T06:45:32Z</dcterms:modified>
</cp:coreProperties>
</file>