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R\INF_ELABORADA\"/>
    </mc:Choice>
  </mc:AlternateContent>
  <xr:revisionPtr revIDLastSave="0" documentId="13_ncr:1_{0DBE05D0-E805-49BA-8273-BF1661FEAB56}" xr6:coauthVersionLast="41" xr6:coauthVersionMax="45" xr10:uidLastSave="{00000000-0000-0000-0000-000000000000}"/>
  <bookViews>
    <workbookView xWindow="2910" yWindow="1815" windowWidth="18000" windowHeight="9375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state="hidden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6" l="1"/>
  <c r="G38" i="16" l="1"/>
  <c r="E160" i="10" l="1"/>
  <c r="C187" i="10"/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B183" i="10" l="1"/>
  <c r="K9" i="1" l="1"/>
  <c r="J9" i="1"/>
  <c r="I9" i="1"/>
  <c r="H9" i="1"/>
  <c r="G9" i="1"/>
  <c r="F9" i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8" i="10" s="1"/>
  <c r="B187" i="10"/>
  <c r="D187" i="10" s="1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<sst xmlns="http://schemas.openxmlformats.org/spreadsheetml/2006/main" count="335" uniqueCount="203">
  <si>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</si>
  <si>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</si>
  <si>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</si>
  <si>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</si>
  <si>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</si>
  <si>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</si>
  <si>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</si>
  <si>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</si>
  <si>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</si>
  <si>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</si>
  <si>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</si>
  <si>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</si>
  <si>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</si>
  <si>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</si>
  <si>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</si>
  <si>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</si>
  <si>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</si>
  <si>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</si>
  <si>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</si>
  <si>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</si>
  <si>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</si>
  <si>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</si>
  <si>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</si>
  <si>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</si>
  <si>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</si>
  <si>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</si>
  <si>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</si>
  <si>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</si>
  <si>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</si>
  <si>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</si>
  <si>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</si>
  <si>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</si>
  <si>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</si>
  <si>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</si>
  <si>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</si>
  <si>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</si>
  <si>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</si>
  <si>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</si>
  <si>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</si>
  <si>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</si>
  <si>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</si>
  <si>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</si>
  <si>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</si>
  <si>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</si>
  <si>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</si>
  <si>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</si>
  <si>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</si>
  <si>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</si>
  <si>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</si>
  <si>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</si>
  <si>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</si>
  <si>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</si>
  <si>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</si>
  <si>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</si>
  <si>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</si>
  <si>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</si>
  <si>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</si>
  <si>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</si>
  <si>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</si>
  <si>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</si>
  <si>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</si>
  <si>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</si>
  <si>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</si>
  <si>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</si>
  <si>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</si>
  <si>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</si>
  <si>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</si>
  <si>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</si>
  <si>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</si>
  <si>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</si>
  <si>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</si>
  <si>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</si>
  <si>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</si>
  <si>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</si>
  <si>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</si>
  <si>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</si>
  <si>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</si>
  <si>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</si>
  <si>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</si>
  <si>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</si>
  <si>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</si>
  <si>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</si>
  <si>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</si>
  <si>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</si>
  <si>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</si>
  <si>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</si>
  <si>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</si>
  <si>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</si>
  <si>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</si>
  <si>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</si>
  <si>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</si>
  <si>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</si>
  <si>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</si>
  <si>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</si>
  <si>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</si>
  <si>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</si>
  <si>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</si>
  <si>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</si>
  <si>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</si>
  <si>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</si>
  <si>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</si>
  <si>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</si>
  <si>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</si>
  <si>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</si>
  <si>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</si>
  <si>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</si>
  <si>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</si>
  <si>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</si>
  <si>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</si>
  <si>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</si>
  <si>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</si>
  <si>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</si>
  <si>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</si>
  <si>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</si>
  <si>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</si>
  <si>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</si>
  <si>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</si>
  <si>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</si>
  <si>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</si>
  <si>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</si>
  <si>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</si>
  <si>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</si>
  <si>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</si>
  <si>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</si>
  <si>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</si>
  <si>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</si>
  <si>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</si>
  <si>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</si>
  <si>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</si>
  <si>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</si>
  <si>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</si>
  <si>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</si>
  <si>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</si>
  <si>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</si>
  <si>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</si>
  <si>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</si>
  <si>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</si>
  <si>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</si>
  <si>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</si>
  <si>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</si>
  <si>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</si>
  <si>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</si>
  <si>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</si>
  <si>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</si>
  <si>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</si>
  <si>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</si>
  <si>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</si>
  <si>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</si>
  <si>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</si>
  <si>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</si>
  <si>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</si>
  <si>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</si>
  <si>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</si>
  <si>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</si>
  <si>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</si>
  <si>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</si>
  <si>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</si>
  <si>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</si>
  <si>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</si>
  <si>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ut="04/09/2020 08:06:58"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msgID="0F010B0411EA7A3901740080EFF56AFE"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</si>
  <si>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08:09:27"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msgID="29B343FF11EA7A3901740080EFB5EA00"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nrr="784" nrc="282"&gt;&lt;pg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</si>
  <si>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ut="04/09/2020 08:10:24"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msgID="8112B71B11EA7A3901740080EF7569FD"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nrr="145" nrc="156"&gt;&lt;pg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</si>
  <si>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</si>
  <si>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</si>
  <si>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</si>
  <si>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</si>
  <si>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</si>
  <si>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</si>
  <si>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</si>
  <si>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</si>
  <si>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</si>
  <si>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</si>
  <si>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</si>
  <si>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</si>
  <si>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</si>
  <si>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</si>
  <si>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</si>
  <si>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</si>
  <si>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</si>
  <si>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</si>
  <si>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</si>
  <si>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</si>
  <si>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</si>
  <si>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</si>
  <si>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</si>
  <si>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</si>
  <si>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</si>
  <si>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</si>
  <si>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</si>
  <si>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</si>
  <si>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</si>
  <si>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</si>
  <si>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08:10:49"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msgID="A00FD66711EA7A3901740080EF058B01"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nrr="1264" nrc="168"&gt;&lt;pg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</si>
  <si>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08:10:59"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msgID="A5966C8011EA7A3901740080EFF56AFE"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nrr="1354" nrc="90"&gt;&lt;pg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</si>
  <si>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ut="04/09/2020 08:12:09"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msgID="BAC71F6F11EA7A3901740080EF858A00"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rows="30" cols="2" /&gt;&lt;esdo ews="" ece="" ptn="" /&gt;&lt;/excel&gt;&lt;pgs&gt;&lt;pg rows="28" cols="1" nrr="1211" nrc="41"&gt;&lt;pg /&gt;&lt;bls&gt;&lt;bl sr="1" sc="1" rfetch="28" cfetch="1" posid="1" darows="0" dacols="1"&gt;&lt;excel&gt;&lt;epo ews="Dat_01" ece="A85" enr="MSTR.Serie_Balance_B.C._Mensual" ptn="" qtn="" rows="30" cols="2" /&gt;&lt;esdo ews="" ece="" ptn="" /&gt;&lt;/excel&gt;&lt;gridRng&gt;&lt;sect id="TITLE_AREA" rngprop="1:1:2:1" /&gt;&lt;sect id="ROWHEADERS_AREA" rngprop="3:1:28:1" /&gt;&lt;sect id="COLUMNHEADERS_AREA" rngprop="1:2:2:1" /&gt;&lt;sect id="DATA_AREA" rngprop="3:2:28:1"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</si>
  <si>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08:14:30"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msgID="EBBACE8711EA7A3901740080EFB5E9FE"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nrr="1357" nrc="47"&gt;&lt;pg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</si>
  <si>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08:14:52"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msgID="2FA9C49511EA7A3A01740080EF858A00"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nrr="1387" nrc="48"&gt;&lt;pg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</si>
  <si>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03/03/2020 20:42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</si>
  <si>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ut="04/09/2020 08:15:29"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msgID="46E90D3611EA7A3A01740080EF756B01"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nrr="45" nrc="90"&gt;&lt;pg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</si>
  <si>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ut="04/09/2020 08:15:40"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msgID="4D0798F411EA7A3A01740080EF450AFF"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nrr="135" nrc="188"&gt;&lt;pg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</si>
  <si>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ut="04/09/2020 08:16:03" si="2.000000010620a697dd1ab4819ee5d5f42f8e4eb56bc90c3c93aa900936fb66f501f5cbd8e7c97d21c27087240ce4967bd88fe1bde6f62c1e472159ef8cf3bfe465f78fd98c9318472dbbd82ba81bda9efedc6fd5e1264e286797ddc0ce8e3ffa847c04ea477533772ef5c1cf8fa9a83c5122345f8c0cd052ffb3707b0137bf3f15f3.3082.0.1.Europe/Madrid.upriv*_1*_pidn2*_27*_session*-lat*_1.00000001cf013ad5d78898aa55f9c1d6e0361b10bc6025e0bdcc2a00c252fc7460d0caddc4747c4f31ad0e2135401e35fa3dee86bc12ad01.00000001c6f5f9d3e0b04eaa9d3b852a70dee7a1bc6025e078adee7c0a47fe76415367ae69a6812e94dd63db3db41c4aa0e49e3f3f380c1c.0.1.1.BDEbi.D066E1C611E6257C10D00080EF253B44.0-3082.1.1_-0.1.0_-3082.1.1_5.5.0.*0.00000001558b62a89f738aa873c63a4d71c7564ec911585a4819f590bed3c10c67b1dc8485eb4f26.0.10*.25*.15*.214.23.10*.4*.0400*.0074J.e.0000000107748a9c7f43bf0bf4a23f7f0421fdc3c911585a6477fe1d38118a5eaec2dbb7320042db.0" msgID="5AB5FC2111EA7A3A01740080EFB5E9FE"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nrr="45" nrc="180"&gt;&lt;pg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</si>
  <si>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8d417baf13a14564a2c257ae70037c8f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</si>
  <si>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pk="6383F02949E1244BCE94A09C4486F039@0@10" aid="" /&gt;&lt;/ans&gt;&lt;ci ps="BI" srv="apcpr64b" prj="BDEbi" prjid="D066E1C611E6257C10D00080EF253B44" li="SEVPENMA" am="s" /&gt;&lt;lu ut="04/09/2020 08:18:00" si="2.000000018a6998aadc002332aff6936e501c3e5d0b0ec97b6d4f5add94b2a2349972834dedc0383c9b1502c01c59f4d4e468a2c51eb63c9bd0098869493182a4f0695ef229a12c6f7029b10d0a0d6b15d948af094dbd270787abd54a560de7cc3639f9614a248e311aad401ad6922dc7da4b5f244255bfb383824c2324f9ba9594f0.3082.0.1.Europe/Madrid.upriv*_1*_pidn2*_27*_session*-lat*_1.00000001d4ab16354374fc2b79fe30978e053f14bc6025e0ff0b1059d4b7b7518acf8830cb18c7faa49b701d34490ea0277a49009b22a1d4.00000001b439f367981878ad678926c196de696fbc6025e01325e288fd9e93ed5d8b2a2d201f74bfa4e7f9f45c49d8979e1a597b60ca2a39.0.1.1.BDEbi.D066E1C611E6257C10D00080EF253B44.0-3082.1.1_-0.1.0_-3082.1.1_5.5.0.*0.0000000138806b79ca903a9a1d3fd7138a36b875c911585abd695ed21e65d5a64ec3935a0da92380.0.10*.25*.15*.214.23.10*.4*.0400*.0074J.e.00000001d1f3b9fd5b625f1da3e442a642be86e8c911585ae11192d0e0953e679999809f09d36a9d.0" msgID="9825775311EA7A3AA7030080EF4599AB"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nrr="254" nrc="168"&gt;&lt;pg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</si>
</sst>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5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5" fillId="4" borderId="6" xfId="27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1.2670000000000001E-2</c:v>
                </c:pt>
                <c:pt idx="1">
                  <c:v>-9.2399999999999999E-3</c:v>
                </c:pt>
                <c:pt idx="2">
                  <c:v>6.8300000000000001E-3</c:v>
                </c:pt>
                <c:pt idx="3">
                  <c:v>-8.43E-3</c:v>
                </c:pt>
                <c:pt idx="4">
                  <c:v>2.333E-2</c:v>
                </c:pt>
                <c:pt idx="5">
                  <c:v>3.2680000000000001E-2</c:v>
                </c:pt>
                <c:pt idx="6">
                  <c:v>1.4789999999999999E-2</c:v>
                </c:pt>
                <c:pt idx="7">
                  <c:v>1.1350000000000001E-2</c:v>
                </c:pt>
                <c:pt idx="8">
                  <c:v>-4.4000000000000002E-4</c:v>
                </c:pt>
                <c:pt idx="9">
                  <c:v>-2.3800000000000002E-3</c:v>
                </c:pt>
                <c:pt idx="10">
                  <c:v>-1.1639999999999999E-2</c:v>
                </c:pt>
                <c:pt idx="11">
                  <c:v>-1.67E-3</c:v>
                </c:pt>
                <c:pt idx="12">
                  <c:v>3.7699999999999999E-3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-2.9479999999999999E-2</c:v>
                </c:pt>
                <c:pt idx="1">
                  <c:v>-7.3999999999999999E-4</c:v>
                </c:pt>
                <c:pt idx="2">
                  <c:v>9.0299999999999998E-3</c:v>
                </c:pt>
                <c:pt idx="3">
                  <c:v>1.583E-2</c:v>
                </c:pt>
                <c:pt idx="4">
                  <c:v>2.9399999999999999E-2</c:v>
                </c:pt>
                <c:pt idx="5">
                  <c:v>1.0370000000000001E-2</c:v>
                </c:pt>
                <c:pt idx="6">
                  <c:v>-4.96E-3</c:v>
                </c:pt>
                <c:pt idx="7">
                  <c:v>1.3500000000000001E-3</c:v>
                </c:pt>
                <c:pt idx="8">
                  <c:v>9.2700000000000005E-3</c:v>
                </c:pt>
                <c:pt idx="9">
                  <c:v>3.5999999999999999E-3</c:v>
                </c:pt>
                <c:pt idx="10">
                  <c:v>-1.1299999999999999E-3</c:v>
                </c:pt>
                <c:pt idx="11">
                  <c:v>-1.4619999999999999E-2</c:v>
                </c:pt>
                <c:pt idx="12">
                  <c:v>1.3270000000000001E-2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-4.4290000000000003E-2</c:v>
                </c:pt>
                <c:pt idx="1">
                  <c:v>-1.069E-2</c:v>
                </c:pt>
                <c:pt idx="2">
                  <c:v>-2.5049999999999999E-2</c:v>
                </c:pt>
                <c:pt idx="3">
                  <c:v>-2.5479999999999999E-2</c:v>
                </c:pt>
                <c:pt idx="4">
                  <c:v>-2.938E-2</c:v>
                </c:pt>
                <c:pt idx="5">
                  <c:v>-7.9880000000000007E-2</c:v>
                </c:pt>
                <c:pt idx="6">
                  <c:v>-4.8919999999999998E-2</c:v>
                </c:pt>
                <c:pt idx="7">
                  <c:v>-1.9439999999999999E-2</c:v>
                </c:pt>
                <c:pt idx="8">
                  <c:v>-1.32E-2</c:v>
                </c:pt>
                <c:pt idx="9">
                  <c:v>-1.423E-2</c:v>
                </c:pt>
                <c:pt idx="10">
                  <c:v>-1.8749999999999999E-2</c:v>
                </c:pt>
                <c:pt idx="11">
                  <c:v>-2.9999999999999997E-4</c:v>
                </c:pt>
                <c:pt idx="12">
                  <c:v>-6.4380000000000007E-2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-6.1100000000000002E-2</c:v>
                </c:pt>
                <c:pt idx="1">
                  <c:v>-2.0670000000000001E-2</c:v>
                </c:pt>
                <c:pt idx="2">
                  <c:v>-9.1900000000000003E-3</c:v>
                </c:pt>
                <c:pt idx="3">
                  <c:v>-1.8079999999999999E-2</c:v>
                </c:pt>
                <c:pt idx="4">
                  <c:v>2.3349999999999999E-2</c:v>
                </c:pt>
                <c:pt idx="5">
                  <c:v>-3.6830000000000002E-2</c:v>
                </c:pt>
                <c:pt idx="6">
                  <c:v>-3.909E-2</c:v>
                </c:pt>
                <c:pt idx="7">
                  <c:v>-6.7400000000000003E-3</c:v>
                </c:pt>
                <c:pt idx="8">
                  <c:v>-4.3699999999999998E-3</c:v>
                </c:pt>
                <c:pt idx="9">
                  <c:v>-1.3010000000000001E-2</c:v>
                </c:pt>
                <c:pt idx="10">
                  <c:v>-3.1519999999999999E-2</c:v>
                </c:pt>
                <c:pt idx="11">
                  <c:v>-1.6590000000000001E-2</c:v>
                </c:pt>
                <c:pt idx="12">
                  <c:v>-4.734E-2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15.130842105299999</c:v>
                </c:pt>
                <c:pt idx="1">
                  <c:v>15.923157894699999</c:v>
                </c:pt>
                <c:pt idx="2">
                  <c:v>15.875578947399999</c:v>
                </c:pt>
                <c:pt idx="3">
                  <c:v>15.5178421053</c:v>
                </c:pt>
                <c:pt idx="4">
                  <c:v>15.082105263200001</c:v>
                </c:pt>
                <c:pt idx="5">
                  <c:v>15.6706315789</c:v>
                </c:pt>
                <c:pt idx="6">
                  <c:v>16.0605789474</c:v>
                </c:pt>
                <c:pt idx="7">
                  <c:v>16.665315789499999</c:v>
                </c:pt>
                <c:pt idx="8">
                  <c:v>17.3829473684</c:v>
                </c:pt>
                <c:pt idx="9">
                  <c:v>17.596684210500001</c:v>
                </c:pt>
                <c:pt idx="10">
                  <c:v>17.588263157899998</c:v>
                </c:pt>
                <c:pt idx="11">
                  <c:v>17.3007894737</c:v>
                </c:pt>
                <c:pt idx="12">
                  <c:v>16.550999999999998</c:v>
                </c:pt>
                <c:pt idx="13">
                  <c:v>17.211157894700001</c:v>
                </c:pt>
                <c:pt idx="14">
                  <c:v>17.5456315789</c:v>
                </c:pt>
                <c:pt idx="15">
                  <c:v>17.3766315789</c:v>
                </c:pt>
                <c:pt idx="16">
                  <c:v>17.177842105300002</c:v>
                </c:pt>
                <c:pt idx="17">
                  <c:v>16.985631578900001</c:v>
                </c:pt>
                <c:pt idx="18">
                  <c:v>17.043789473699999</c:v>
                </c:pt>
                <c:pt idx="19">
                  <c:v>17.061631578899998</c:v>
                </c:pt>
                <c:pt idx="20">
                  <c:v>16.657157894699999</c:v>
                </c:pt>
                <c:pt idx="21">
                  <c:v>16.853052631600001</c:v>
                </c:pt>
                <c:pt idx="22">
                  <c:v>17.155421052600001</c:v>
                </c:pt>
                <c:pt idx="23">
                  <c:v>17.302263157900001</c:v>
                </c:pt>
                <c:pt idx="24">
                  <c:v>16.872210526300002</c:v>
                </c:pt>
                <c:pt idx="25">
                  <c:v>17.138578947399999</c:v>
                </c:pt>
                <c:pt idx="26">
                  <c:v>17.356000000000002</c:v>
                </c:pt>
                <c:pt idx="27">
                  <c:v>17.506631578899999</c:v>
                </c:pt>
                <c:pt idx="28">
                  <c:v>17.592368421100002</c:v>
                </c:pt>
                <c:pt idx="29">
                  <c:v>18.065368421100001</c:v>
                </c:pt>
                <c:pt idx="30">
                  <c:v>17.718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5.9517368420999999</c:v>
                </c:pt>
                <c:pt idx="1">
                  <c:v>6.1652631579000001</c:v>
                </c:pt>
                <c:pt idx="2">
                  <c:v>6.8698421053000001</c:v>
                </c:pt>
                <c:pt idx="3">
                  <c:v>6.8625789474000003</c:v>
                </c:pt>
                <c:pt idx="4">
                  <c:v>6.5612631579</c:v>
                </c:pt>
                <c:pt idx="5">
                  <c:v>6.6341578947000004</c:v>
                </c:pt>
                <c:pt idx="6">
                  <c:v>6.3503157894999998</c:v>
                </c:pt>
                <c:pt idx="7">
                  <c:v>6.1876842104999996</c:v>
                </c:pt>
                <c:pt idx="8">
                  <c:v>6.3927368420999997</c:v>
                </c:pt>
                <c:pt idx="9">
                  <c:v>6.5843684210999998</c:v>
                </c:pt>
                <c:pt idx="10">
                  <c:v>7.0397894737</c:v>
                </c:pt>
                <c:pt idx="11">
                  <c:v>7.2898421053</c:v>
                </c:pt>
                <c:pt idx="12">
                  <c:v>6.7794210526000001</c:v>
                </c:pt>
                <c:pt idx="13">
                  <c:v>6.3182105262999997</c:v>
                </c:pt>
                <c:pt idx="14">
                  <c:v>6.7961052632000003</c:v>
                </c:pt>
                <c:pt idx="15">
                  <c:v>6.9522105263</c:v>
                </c:pt>
                <c:pt idx="16">
                  <c:v>6.9338421053000001</c:v>
                </c:pt>
                <c:pt idx="17">
                  <c:v>7.3936842105</c:v>
                </c:pt>
                <c:pt idx="18">
                  <c:v>7.6262105263000004</c:v>
                </c:pt>
                <c:pt idx="19">
                  <c:v>7.5265789474</c:v>
                </c:pt>
                <c:pt idx="20">
                  <c:v>7.4880526315999996</c:v>
                </c:pt>
                <c:pt idx="21">
                  <c:v>7.7261578947</c:v>
                </c:pt>
                <c:pt idx="22">
                  <c:v>7.0921578946999997</c:v>
                </c:pt>
                <c:pt idx="23">
                  <c:v>7.5771052632</c:v>
                </c:pt>
                <c:pt idx="24">
                  <c:v>7.5155263157999999</c:v>
                </c:pt>
                <c:pt idx="25">
                  <c:v>7.4992631578999998</c:v>
                </c:pt>
                <c:pt idx="26">
                  <c:v>8.1011052631999991</c:v>
                </c:pt>
                <c:pt idx="27">
                  <c:v>8.1603684210999994</c:v>
                </c:pt>
                <c:pt idx="28">
                  <c:v>8.3631578947000005</c:v>
                </c:pt>
                <c:pt idx="29">
                  <c:v>8.6162105262999997</c:v>
                </c:pt>
                <c:pt idx="30">
                  <c:v>8.4916842105000008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18.638000000000002</c:v>
                </c:pt>
                <c:pt idx="1">
                  <c:v>16.698</c:v>
                </c:pt>
                <c:pt idx="2">
                  <c:v>17.533000000000001</c:v>
                </c:pt>
                <c:pt idx="3">
                  <c:v>19.428000000000001</c:v>
                </c:pt>
                <c:pt idx="4">
                  <c:v>18.798999999999999</c:v>
                </c:pt>
                <c:pt idx="5">
                  <c:v>14.795999999999999</c:v>
                </c:pt>
                <c:pt idx="6">
                  <c:v>17.2</c:v>
                </c:pt>
                <c:pt idx="7">
                  <c:v>18.201000000000001</c:v>
                </c:pt>
                <c:pt idx="8">
                  <c:v>18.221</c:v>
                </c:pt>
                <c:pt idx="9">
                  <c:v>20.184999999999999</c:v>
                </c:pt>
                <c:pt idx="10">
                  <c:v>22.43</c:v>
                </c:pt>
                <c:pt idx="11">
                  <c:v>20.41</c:v>
                </c:pt>
                <c:pt idx="12">
                  <c:v>18.596</c:v>
                </c:pt>
                <c:pt idx="13">
                  <c:v>19.248000000000001</c:v>
                </c:pt>
                <c:pt idx="14">
                  <c:v>18.471</c:v>
                </c:pt>
                <c:pt idx="15">
                  <c:v>12.933</c:v>
                </c:pt>
                <c:pt idx="16">
                  <c:v>15.773</c:v>
                </c:pt>
                <c:pt idx="17">
                  <c:v>18.251000000000001</c:v>
                </c:pt>
                <c:pt idx="18">
                  <c:v>17.974</c:v>
                </c:pt>
                <c:pt idx="19">
                  <c:v>16.329999999999998</c:v>
                </c:pt>
                <c:pt idx="20">
                  <c:v>15.343</c:v>
                </c:pt>
                <c:pt idx="21">
                  <c:v>15.382999999999999</c:v>
                </c:pt>
                <c:pt idx="22">
                  <c:v>15.897</c:v>
                </c:pt>
                <c:pt idx="23">
                  <c:v>16.417000000000002</c:v>
                </c:pt>
                <c:pt idx="24">
                  <c:v>15.554</c:v>
                </c:pt>
                <c:pt idx="25">
                  <c:v>15.718</c:v>
                </c:pt>
                <c:pt idx="26">
                  <c:v>14.037000000000001</c:v>
                </c:pt>
                <c:pt idx="27">
                  <c:v>16.486999999999998</c:v>
                </c:pt>
                <c:pt idx="28">
                  <c:v>17.841999999999999</c:v>
                </c:pt>
                <c:pt idx="29">
                  <c:v>13.162000000000001</c:v>
                </c:pt>
                <c:pt idx="30">
                  <c:v>10.959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14.566000000000001</c:v>
                </c:pt>
                <c:pt idx="1">
                  <c:v>12.368</c:v>
                </c:pt>
                <c:pt idx="2">
                  <c:v>12.34</c:v>
                </c:pt>
                <c:pt idx="3">
                  <c:v>15.209</c:v>
                </c:pt>
                <c:pt idx="4">
                  <c:v>13.913</c:v>
                </c:pt>
                <c:pt idx="5">
                  <c:v>11.047000000000001</c:v>
                </c:pt>
                <c:pt idx="6">
                  <c:v>11.709</c:v>
                </c:pt>
                <c:pt idx="7">
                  <c:v>11.831</c:v>
                </c:pt>
                <c:pt idx="8">
                  <c:v>13.323</c:v>
                </c:pt>
                <c:pt idx="9">
                  <c:v>14.087999999999999</c:v>
                </c:pt>
                <c:pt idx="10">
                  <c:v>15.404</c:v>
                </c:pt>
                <c:pt idx="11">
                  <c:v>15.228</c:v>
                </c:pt>
                <c:pt idx="12">
                  <c:v>14.154</c:v>
                </c:pt>
                <c:pt idx="13">
                  <c:v>13.929</c:v>
                </c:pt>
                <c:pt idx="14">
                  <c:v>13.138</c:v>
                </c:pt>
                <c:pt idx="15">
                  <c:v>10.176</c:v>
                </c:pt>
                <c:pt idx="16">
                  <c:v>11.853</c:v>
                </c:pt>
                <c:pt idx="17">
                  <c:v>13.935</c:v>
                </c:pt>
                <c:pt idx="18">
                  <c:v>13.57</c:v>
                </c:pt>
                <c:pt idx="19">
                  <c:v>12.843999999999999</c:v>
                </c:pt>
                <c:pt idx="20">
                  <c:v>11.769</c:v>
                </c:pt>
                <c:pt idx="21">
                  <c:v>11.941000000000001</c:v>
                </c:pt>
                <c:pt idx="22">
                  <c:v>12.487</c:v>
                </c:pt>
                <c:pt idx="23">
                  <c:v>12.496</c:v>
                </c:pt>
                <c:pt idx="24">
                  <c:v>11.423</c:v>
                </c:pt>
                <c:pt idx="25">
                  <c:v>10.433</c:v>
                </c:pt>
                <c:pt idx="26">
                  <c:v>9.4809999999999999</c:v>
                </c:pt>
                <c:pt idx="27">
                  <c:v>10.9</c:v>
                </c:pt>
                <c:pt idx="28">
                  <c:v>11.821999999999999</c:v>
                </c:pt>
                <c:pt idx="29">
                  <c:v>9.0109999999999992</c:v>
                </c:pt>
                <c:pt idx="30">
                  <c:v>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10.494</c:v>
                </c:pt>
                <c:pt idx="1">
                  <c:v>8.0380000000000003</c:v>
                </c:pt>
                <c:pt idx="2">
                  <c:v>7.1470000000000002</c:v>
                </c:pt>
                <c:pt idx="3">
                  <c:v>10.991</c:v>
                </c:pt>
                <c:pt idx="4">
                  <c:v>9.0269999999999992</c:v>
                </c:pt>
                <c:pt idx="5">
                  <c:v>7.298</c:v>
                </c:pt>
                <c:pt idx="6">
                  <c:v>6.2169999999999996</c:v>
                </c:pt>
                <c:pt idx="7">
                  <c:v>5.4610000000000003</c:v>
                </c:pt>
                <c:pt idx="8">
                  <c:v>8.4250000000000007</c:v>
                </c:pt>
                <c:pt idx="9">
                  <c:v>7.992</c:v>
                </c:pt>
                <c:pt idx="10">
                  <c:v>8.3789999999999996</c:v>
                </c:pt>
                <c:pt idx="11">
                  <c:v>10.045</c:v>
                </c:pt>
                <c:pt idx="12">
                  <c:v>9.7129999999999992</c:v>
                </c:pt>
                <c:pt idx="13">
                  <c:v>8.61</c:v>
                </c:pt>
                <c:pt idx="14">
                  <c:v>7.806</c:v>
                </c:pt>
                <c:pt idx="15">
                  <c:v>7.4180000000000001</c:v>
                </c:pt>
                <c:pt idx="16">
                  <c:v>7.9329999999999998</c:v>
                </c:pt>
                <c:pt idx="17">
                  <c:v>9.6189999999999998</c:v>
                </c:pt>
                <c:pt idx="18">
                  <c:v>9.1649999999999991</c:v>
                </c:pt>
                <c:pt idx="19">
                  <c:v>9.3580000000000005</c:v>
                </c:pt>
                <c:pt idx="20">
                  <c:v>8.1959999999999997</c:v>
                </c:pt>
                <c:pt idx="21">
                  <c:v>8.4990000000000006</c:v>
                </c:pt>
                <c:pt idx="22">
                  <c:v>9.077</c:v>
                </c:pt>
                <c:pt idx="23">
                  <c:v>8.5760000000000005</c:v>
                </c:pt>
                <c:pt idx="24">
                  <c:v>7.2910000000000004</c:v>
                </c:pt>
                <c:pt idx="25">
                  <c:v>5.1479999999999997</c:v>
                </c:pt>
                <c:pt idx="26">
                  <c:v>4.9240000000000004</c:v>
                </c:pt>
                <c:pt idx="27">
                  <c:v>5.3129999999999997</c:v>
                </c:pt>
                <c:pt idx="28">
                  <c:v>5.8019999999999996</c:v>
                </c:pt>
                <c:pt idx="29">
                  <c:v>4.859</c:v>
                </c:pt>
                <c:pt idx="30">
                  <c:v>2.581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12.333</c:v>
                </c:pt>
                <c:pt idx="1">
                  <c:v>13.939</c:v>
                </c:pt>
                <c:pt idx="2">
                  <c:v>13.827</c:v>
                </c:pt>
                <c:pt idx="3">
                  <c:v>13.862</c:v>
                </c:pt>
                <c:pt idx="4">
                  <c:v>12.685</c:v>
                </c:pt>
                <c:pt idx="5">
                  <c:v>12.651999999999999</c:v>
                </c:pt>
                <c:pt idx="6">
                  <c:v>11.093</c:v>
                </c:pt>
                <c:pt idx="7">
                  <c:v>11.124000000000001</c:v>
                </c:pt>
                <c:pt idx="8">
                  <c:v>13.276</c:v>
                </c:pt>
                <c:pt idx="9">
                  <c:v>14.276999999999999</c:v>
                </c:pt>
                <c:pt idx="10">
                  <c:v>13.696</c:v>
                </c:pt>
                <c:pt idx="11">
                  <c:v>13.167999999999999</c:v>
                </c:pt>
                <c:pt idx="12">
                  <c:v>11.92</c:v>
                </c:pt>
                <c:pt idx="13">
                  <c:v>11.63</c:v>
                </c:pt>
                <c:pt idx="14">
                  <c:v>13.552</c:v>
                </c:pt>
                <c:pt idx="15">
                  <c:v>13.848000000000001</c:v>
                </c:pt>
                <c:pt idx="16">
                  <c:v>12.214</c:v>
                </c:pt>
                <c:pt idx="17">
                  <c:v>11.071</c:v>
                </c:pt>
                <c:pt idx="18">
                  <c:v>10.843</c:v>
                </c:pt>
                <c:pt idx="19">
                  <c:v>10.614000000000001</c:v>
                </c:pt>
                <c:pt idx="20">
                  <c:v>10.781000000000001</c:v>
                </c:pt>
                <c:pt idx="21">
                  <c:v>12.067</c:v>
                </c:pt>
                <c:pt idx="22">
                  <c:v>13.641999999999999</c:v>
                </c:pt>
                <c:pt idx="23">
                  <c:v>14.634</c:v>
                </c:pt>
                <c:pt idx="24">
                  <c:v>14.42</c:v>
                </c:pt>
                <c:pt idx="25">
                  <c:v>13.554</c:v>
                </c:pt>
                <c:pt idx="26">
                  <c:v>12.257999999999999</c:v>
                </c:pt>
                <c:pt idx="27">
                  <c:v>12.284000000000001</c:v>
                </c:pt>
                <c:pt idx="28">
                  <c:v>12.521000000000001</c:v>
                </c:pt>
                <c:pt idx="29">
                  <c:v>13.069000000000001</c:v>
                </c:pt>
                <c:pt idx="30">
                  <c:v>12.381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25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22075.624411000001</c:v>
                </c:pt>
                <c:pt idx="1">
                  <c:v>19925.867210815999</c:v>
                </c:pt>
                <c:pt idx="2">
                  <c:v>20083.650125371001</c:v>
                </c:pt>
                <c:pt idx="3">
                  <c:v>20336.407753128002</c:v>
                </c:pt>
                <c:pt idx="4">
                  <c:v>22180.933956064</c:v>
                </c:pt>
                <c:pt idx="5">
                  <c:v>21984.329555839999</c:v>
                </c:pt>
                <c:pt idx="6">
                  <c:v>20742.566139269999</c:v>
                </c:pt>
                <c:pt idx="7">
                  <c:v>20289.253281038</c:v>
                </c:pt>
                <c:pt idx="8">
                  <c:v>20902.808771653999</c:v>
                </c:pt>
                <c:pt idx="9">
                  <c:v>21174.476467412002</c:v>
                </c:pt>
                <c:pt idx="10">
                  <c:v>23296.649045549999</c:v>
                </c:pt>
                <c:pt idx="11">
                  <c:v>20154.629677354002</c:v>
                </c:pt>
                <c:pt idx="12">
                  <c:v>20726.895805251999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20726.895805251999</c:v>
                </c:pt>
                <c:pt idx="1">
                  <c:v>19514.052023056</c:v>
                </c:pt>
                <c:pt idx="2">
                  <c:v>19899.136009188001</c:v>
                </c:pt>
                <c:pt idx="3">
                  <c:v>19968.665394706</c:v>
                </c:pt>
                <c:pt idx="4">
                  <c:v>22698.820081207999</c:v>
                </c:pt>
                <c:pt idx="5">
                  <c:v>21174.742845984001</c:v>
                </c:pt>
                <c:pt idx="6">
                  <c:v>19931.712896519999</c:v>
                </c:pt>
                <c:pt idx="7">
                  <c:v>20152.46441027</c:v>
                </c:pt>
                <c:pt idx="8">
                  <c:v>20811.521087469999</c:v>
                </c:pt>
                <c:pt idx="9">
                  <c:v>20899.098706050001</c:v>
                </c:pt>
                <c:pt idx="10">
                  <c:v>22562.361592982001</c:v>
                </c:pt>
                <c:pt idx="11">
                  <c:v>19820.258692852</c:v>
                </c:pt>
                <c:pt idx="12">
                  <c:v>19745.584442333999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mar-20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mar-20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35355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591.16318980000005</c:v>
                </c:pt>
                <c:pt idx="1">
                  <c:v>700.45239919200003</c:v>
                </c:pt>
                <c:pt idx="2">
                  <c:v>727.50939973000004</c:v>
                </c:pt>
                <c:pt idx="3">
                  <c:v>717.42016132000003</c:v>
                </c:pt>
                <c:pt idx="4">
                  <c:v>712.98874840799999</c:v>
                </c:pt>
                <c:pt idx="5">
                  <c:v>716.39946094000004</c:v>
                </c:pt>
                <c:pt idx="6">
                  <c:v>643.91538622999997</c:v>
                </c:pt>
                <c:pt idx="7">
                  <c:v>593.07959696</c:v>
                </c:pt>
                <c:pt idx="8">
                  <c:v>698.60423457000002</c:v>
                </c:pt>
                <c:pt idx="9">
                  <c:v>705.57055012000001</c:v>
                </c:pt>
                <c:pt idx="10">
                  <c:v>700.67945831999998</c:v>
                </c:pt>
                <c:pt idx="11">
                  <c:v>696.64787451200004</c:v>
                </c:pt>
                <c:pt idx="12">
                  <c:v>688.66139899999996</c:v>
                </c:pt>
                <c:pt idx="13">
                  <c:v>607.44614300000001</c:v>
                </c:pt>
                <c:pt idx="14">
                  <c:v>563.98277545999997</c:v>
                </c:pt>
                <c:pt idx="15">
                  <c:v>665.50196000000005</c:v>
                </c:pt>
                <c:pt idx="16">
                  <c:v>667.25572503399997</c:v>
                </c:pt>
                <c:pt idx="17">
                  <c:v>647.23864200000003</c:v>
                </c:pt>
                <c:pt idx="18">
                  <c:v>604.98362261399996</c:v>
                </c:pt>
                <c:pt idx="19">
                  <c:v>610.79743068000005</c:v>
                </c:pt>
                <c:pt idx="20">
                  <c:v>578.00495527999999</c:v>
                </c:pt>
                <c:pt idx="21">
                  <c:v>550.34062323000001</c:v>
                </c:pt>
                <c:pt idx="22">
                  <c:v>618.41231616000005</c:v>
                </c:pt>
                <c:pt idx="23">
                  <c:v>628.84232799999995</c:v>
                </c:pt>
                <c:pt idx="24">
                  <c:v>628.92240979999997</c:v>
                </c:pt>
                <c:pt idx="25">
                  <c:v>624.37358628000004</c:v>
                </c:pt>
                <c:pt idx="26">
                  <c:v>631.20310491400005</c:v>
                </c:pt>
                <c:pt idx="27">
                  <c:v>570.85304512000005</c:v>
                </c:pt>
                <c:pt idx="28">
                  <c:v>508.1408687</c:v>
                </c:pt>
                <c:pt idx="29">
                  <c:v>573.02913799999999</c:v>
                </c:pt>
                <c:pt idx="30">
                  <c:v>573.17543795999995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29491.985000000001</c:v>
                </c:pt>
                <c:pt idx="1">
                  <c:v>34562.576399999998</c:v>
                </c:pt>
                <c:pt idx="2">
                  <c:v>34987.082999999999</c:v>
                </c:pt>
                <c:pt idx="3">
                  <c:v>34541.536079999998</c:v>
                </c:pt>
                <c:pt idx="4">
                  <c:v>34192.925975999999</c:v>
                </c:pt>
                <c:pt idx="5">
                  <c:v>33938.56078</c:v>
                </c:pt>
                <c:pt idx="6">
                  <c:v>30232.808280000001</c:v>
                </c:pt>
                <c:pt idx="7">
                  <c:v>29603.93</c:v>
                </c:pt>
                <c:pt idx="8">
                  <c:v>34065.857000000004</c:v>
                </c:pt>
                <c:pt idx="9">
                  <c:v>33947.79</c:v>
                </c:pt>
                <c:pt idx="10">
                  <c:v>33553.578000000001</c:v>
                </c:pt>
                <c:pt idx="11">
                  <c:v>33329.455000000002</c:v>
                </c:pt>
                <c:pt idx="12">
                  <c:v>32424.914000000001</c:v>
                </c:pt>
                <c:pt idx="13">
                  <c:v>28684.364000000001</c:v>
                </c:pt>
                <c:pt idx="14">
                  <c:v>28126.883000000002</c:v>
                </c:pt>
                <c:pt idx="15">
                  <c:v>32758.161</c:v>
                </c:pt>
                <c:pt idx="16">
                  <c:v>32283.011999999999</c:v>
                </c:pt>
                <c:pt idx="17">
                  <c:v>30889.888999999999</c:v>
                </c:pt>
                <c:pt idx="18">
                  <c:v>29186.47</c:v>
                </c:pt>
                <c:pt idx="19">
                  <c:v>29391.97539</c:v>
                </c:pt>
                <c:pt idx="20">
                  <c:v>28066.686000000002</c:v>
                </c:pt>
                <c:pt idx="21">
                  <c:v>27693.454720000002</c:v>
                </c:pt>
                <c:pt idx="22">
                  <c:v>30408.43</c:v>
                </c:pt>
                <c:pt idx="23">
                  <c:v>30559.447</c:v>
                </c:pt>
                <c:pt idx="24">
                  <c:v>30737.356</c:v>
                </c:pt>
                <c:pt idx="25">
                  <c:v>30575.177</c:v>
                </c:pt>
                <c:pt idx="26">
                  <c:v>30658.542000000001</c:v>
                </c:pt>
                <c:pt idx="27">
                  <c:v>28018.901000000002</c:v>
                </c:pt>
                <c:pt idx="28">
                  <c:v>27136.011200000001</c:v>
                </c:pt>
                <c:pt idx="29">
                  <c:v>28762.819</c:v>
                </c:pt>
                <c:pt idx="30">
                  <c:v>28543.264999999999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0.6527</cdr:x>
      <cdr:y>0.31946</cdr:y>
    </cdr:from>
    <cdr:to>
      <cdr:x>0.81757</cdr:x>
      <cdr:y>0.40131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0531" y="931120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0.84595</cdr:x>
      <cdr:y>0.76367</cdr:y>
    </cdr:from>
    <cdr:to>
      <cdr:x>1</cdr:x>
      <cdr:y>0.85448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62678" y="2225819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0.19055</cdr:x>
      <cdr:y>0.18946</cdr:y>
    </cdr:from>
    <cdr:to>
      <cdr:x>0.6098</cdr:x>
      <cdr:y>0.23666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44149" y="554022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3B7F2BD7-216F-4CF7-9015-EAD654849CE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 marzo (20:42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Marzo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201</v>
      </c>
    </row>
    <row r="2" spans="1:2">
      <c r="A2" t="s">
        <v>196</v>
      </c>
    </row>
    <row r="3" spans="1:2">
      <c r="A3" t="s">
        <v>192</v>
      </c>
    </row>
    <row r="4" spans="1:2">
      <c r="A4" t="s">
        <v>193</v>
      </c>
    </row>
    <row r="5" spans="1:2">
      <c r="A5" t="s">
        <v>195</v>
      </c>
    </row>
    <row r="6" spans="1:2">
      <c r="A6" t="s">
        <v>200</v>
      </c>
    </row>
    <row r="7" spans="1:2">
      <c r="A7" t="s">
        <v>194</v>
      </c>
    </row>
    <row r="8" spans="1:2">
      <c r="A8" t="s">
        <v>199</v>
      </c>
    </row>
    <row r="9" spans="1:2">
      <c r="A9" t="s">
        <v>159</v>
      </c>
    </row>
    <row r="10" spans="1:2">
      <c r="A10" t="s">
        <v>198</v>
      </c>
    </row>
    <row r="11" spans="1:2">
      <c r="A11" t="s">
        <v>160</v>
      </c>
    </row>
    <row r="12" spans="1:2">
      <c r="A12" t="s">
        <v>161</v>
      </c>
    </row>
    <row r="13" spans="1:2">
      <c r="A13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Q16" sqref="Q1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Marzo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4" t="s">
        <v>7</v>
      </c>
      <c r="E7" s="4"/>
      <c r="F7" s="136" t="str">
        <f>K3</f>
        <v>Marzo 2020</v>
      </c>
      <c r="G7" s="137"/>
      <c r="H7" s="137" t="s">
        <v>1</v>
      </c>
      <c r="I7" s="137"/>
      <c r="J7" s="137" t="s">
        <v>2</v>
      </c>
      <c r="K7" s="137"/>
    </row>
    <row r="8" spans="3:12">
      <c r="C8" s="134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19745.584442333999</v>
      </c>
      <c r="G9" s="47">
        <f>VLOOKUP("Demanda transporte (b.c.)",Dat_01!A4:J29,4,FALSE)*100</f>
        <v>-4.7344830199999999</v>
      </c>
      <c r="H9" s="31">
        <f>VLOOKUP("Demanda transporte (b.c.)",Dat_01!A4:J29,5,FALSE)/1000</f>
        <v>62128.204728168006</v>
      </c>
      <c r="I9" s="47">
        <f>VLOOKUP("Demanda transporte (b.c.)",Dat_01!A4:J29,7,FALSE)*100</f>
        <v>-3.1941852700000002</v>
      </c>
      <c r="J9" s="31">
        <f>VLOOKUP("Demanda transporte (b.c.)",Dat_01!A4:J29,8,FALSE)/1000</f>
        <v>247178.41818261999</v>
      </c>
      <c r="K9" s="47">
        <f>VLOOKUP("Demanda transporte (b.c.)",Dat_01!A4:J29,10,FALSE)*100</f>
        <v>-1.83482038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0.377</v>
      </c>
      <c r="H12" s="43"/>
      <c r="I12" s="43">
        <f>Dat_01!H45*100</f>
        <v>-0.34799999999999998</v>
      </c>
      <c r="J12" s="43"/>
      <c r="K12" s="43">
        <f>Dat_01!L45*100</f>
        <v>0.52400000000000002</v>
      </c>
    </row>
    <row r="13" spans="3:12">
      <c r="E13" s="34" t="s">
        <v>26</v>
      </c>
      <c r="F13" s="33"/>
      <c r="G13" s="43">
        <f>Dat_01!E45*100</f>
        <v>1.327</v>
      </c>
      <c r="H13" s="43"/>
      <c r="I13" s="43">
        <f>Dat_01!I45*100</f>
        <v>-4.7E-2</v>
      </c>
      <c r="J13" s="43"/>
      <c r="K13" s="43">
        <f>Dat_01!M45*100</f>
        <v>0.6</v>
      </c>
    </row>
    <row r="14" spans="3:12">
      <c r="E14" s="35" t="s">
        <v>5</v>
      </c>
      <c r="F14" s="36"/>
      <c r="G14" s="44">
        <f>Dat_01!F45*100</f>
        <v>-6.4380000000000006</v>
      </c>
      <c r="H14" s="44"/>
      <c r="I14" s="44">
        <f>Dat_01!J45*100</f>
        <v>-2.7989999999999999</v>
      </c>
      <c r="J14" s="44"/>
      <c r="K14" s="44">
        <f>Dat_01!N45*100</f>
        <v>-2.9590000000000001</v>
      </c>
    </row>
    <row r="15" spans="3:12">
      <c r="E15" s="138" t="s">
        <v>27</v>
      </c>
      <c r="F15" s="138"/>
      <c r="G15" s="138"/>
      <c r="H15" s="138"/>
      <c r="I15" s="138"/>
      <c r="J15" s="138"/>
      <c r="K15" s="138"/>
    </row>
    <row r="16" spans="3:12" ht="21.75" customHeight="1">
      <c r="E16" s="135" t="s">
        <v>28</v>
      </c>
      <c r="F16" s="135"/>
      <c r="G16" s="135"/>
      <c r="H16" s="135"/>
      <c r="I16" s="135"/>
      <c r="J16" s="135"/>
      <c r="K16" s="135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/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119</v>
      </c>
      <c r="E7" s="9"/>
    </row>
    <row r="8" spans="3:11">
      <c r="C8" s="134"/>
      <c r="E8" s="9"/>
      <c r="I8" t="s">
        <v>87</v>
      </c>
    </row>
    <row r="9" spans="3:11">
      <c r="C9" s="134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H23" sqref="H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Marzo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4" t="s">
        <v>16</v>
      </c>
      <c r="E7" s="9"/>
    </row>
    <row r="8" spans="3:5">
      <c r="C8" s="134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Marzo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4" t="s">
        <v>18</v>
      </c>
      <c r="E7" s="9"/>
    </row>
    <row r="8" spans="3:11">
      <c r="C8" s="134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Marzo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4" t="s">
        <v>21</v>
      </c>
      <c r="D7" s="12"/>
      <c r="E7" s="12"/>
    </row>
    <row r="8" spans="2:5">
      <c r="B8" s="134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Marzo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4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4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workbookViewId="0">
      <selection activeCell="C7" sqref="C7:C8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'D6'!E3</f>
        <v>Marzo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marzo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01/03/2020</v>
      </c>
      <c r="C7" s="100">
        <f>Dat_01!B52</f>
        <v>18.638000000000002</v>
      </c>
      <c r="D7" s="100">
        <f>Dat_01!C52</f>
        <v>14.566000000000001</v>
      </c>
      <c r="E7" s="100">
        <f>Dat_01!D52</f>
        <v>10.494</v>
      </c>
      <c r="F7" s="100">
        <f>Dat_01!H52</f>
        <v>5.9517368420999999</v>
      </c>
      <c r="G7" s="100">
        <f>Dat_01!G52</f>
        <v>15.130842105299999</v>
      </c>
      <c r="H7" s="100">
        <f>Dat_01!E52</f>
        <v>12.333</v>
      </c>
    </row>
    <row r="8" spans="1:16" ht="11.25" customHeight="1">
      <c r="A8" s="93">
        <v>2</v>
      </c>
      <c r="B8" s="99" t="str">
        <f>Dat_01!A53</f>
        <v>02/03/2020</v>
      </c>
      <c r="C8" s="100">
        <f>Dat_01!B53</f>
        <v>16.698</v>
      </c>
      <c r="D8" s="100">
        <f>Dat_01!C53</f>
        <v>12.368</v>
      </c>
      <c r="E8" s="100">
        <f>Dat_01!D53</f>
        <v>8.0380000000000003</v>
      </c>
      <c r="F8" s="100">
        <f>Dat_01!H53</f>
        <v>6.1652631579000001</v>
      </c>
      <c r="G8" s="100">
        <f>Dat_01!G53</f>
        <v>15.923157894699999</v>
      </c>
      <c r="H8" s="100">
        <f>Dat_01!E53</f>
        <v>13.939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03/03/2020</v>
      </c>
      <c r="C9" s="100">
        <f>Dat_01!B54</f>
        <v>17.533000000000001</v>
      </c>
      <c r="D9" s="100">
        <f>Dat_01!C54</f>
        <v>12.34</v>
      </c>
      <c r="E9" s="100">
        <f>Dat_01!D54</f>
        <v>7.1470000000000002</v>
      </c>
      <c r="F9" s="100">
        <f>Dat_01!H54</f>
        <v>6.8698421053000001</v>
      </c>
      <c r="G9" s="100">
        <f>Dat_01!G54</f>
        <v>15.875578947399999</v>
      </c>
      <c r="H9" s="100">
        <f>Dat_01!E54</f>
        <v>13.827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04/03/2020</v>
      </c>
      <c r="C10" s="100">
        <f>Dat_01!B55</f>
        <v>19.428000000000001</v>
      </c>
      <c r="D10" s="100">
        <f>Dat_01!C55</f>
        <v>15.209</v>
      </c>
      <c r="E10" s="100">
        <f>Dat_01!D55</f>
        <v>10.991</v>
      </c>
      <c r="F10" s="100">
        <f>Dat_01!H55</f>
        <v>6.8625789474000003</v>
      </c>
      <c r="G10" s="100">
        <f>Dat_01!G55</f>
        <v>15.5178421053</v>
      </c>
      <c r="H10" s="100">
        <f>Dat_01!E55</f>
        <v>13.862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05/03/2020</v>
      </c>
      <c r="C11" s="100">
        <f>Dat_01!B56</f>
        <v>18.798999999999999</v>
      </c>
      <c r="D11" s="100">
        <f>Dat_01!C56</f>
        <v>13.913</v>
      </c>
      <c r="E11" s="100">
        <f>Dat_01!D56</f>
        <v>9.0269999999999992</v>
      </c>
      <c r="F11" s="100">
        <f>Dat_01!H56</f>
        <v>6.5612631579</v>
      </c>
      <c r="G11" s="100">
        <f>Dat_01!G56</f>
        <v>15.082105263200001</v>
      </c>
      <c r="H11" s="100">
        <f>Dat_01!E56</f>
        <v>12.685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06/03/2020</v>
      </c>
      <c r="C12" s="100">
        <f>Dat_01!B57</f>
        <v>14.795999999999999</v>
      </c>
      <c r="D12" s="100">
        <f>Dat_01!C57</f>
        <v>11.047000000000001</v>
      </c>
      <c r="E12" s="100">
        <f>Dat_01!D57</f>
        <v>7.298</v>
      </c>
      <c r="F12" s="100">
        <f>Dat_01!H57</f>
        <v>6.6341578947000004</v>
      </c>
      <c r="G12" s="100">
        <f>Dat_01!G57</f>
        <v>15.6706315789</v>
      </c>
      <c r="H12" s="100">
        <f>Dat_01!E57</f>
        <v>12.651999999999999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07/03/2020</v>
      </c>
      <c r="C13" s="100">
        <f>Dat_01!B58</f>
        <v>17.2</v>
      </c>
      <c r="D13" s="100">
        <f>Dat_01!C58</f>
        <v>11.709</v>
      </c>
      <c r="E13" s="100">
        <f>Dat_01!D58</f>
        <v>6.2169999999999996</v>
      </c>
      <c r="F13" s="100">
        <f>Dat_01!H58</f>
        <v>6.3503157894999998</v>
      </c>
      <c r="G13" s="100">
        <f>Dat_01!G58</f>
        <v>16.0605789474</v>
      </c>
      <c r="H13" s="100">
        <f>Dat_01!E58</f>
        <v>11.093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08/03/2020</v>
      </c>
      <c r="C14" s="100">
        <f>Dat_01!B59</f>
        <v>18.201000000000001</v>
      </c>
      <c r="D14" s="100">
        <f>Dat_01!C59</f>
        <v>11.831</v>
      </c>
      <c r="E14" s="100">
        <f>Dat_01!D59</f>
        <v>5.4610000000000003</v>
      </c>
      <c r="F14" s="100">
        <f>Dat_01!H59</f>
        <v>6.1876842104999996</v>
      </c>
      <c r="G14" s="100">
        <f>Dat_01!G59</f>
        <v>16.665315789499999</v>
      </c>
      <c r="H14" s="100">
        <f>Dat_01!E59</f>
        <v>11.124000000000001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09/03/2020</v>
      </c>
      <c r="C15" s="100">
        <f>Dat_01!B60</f>
        <v>18.221</v>
      </c>
      <c r="D15" s="100">
        <f>Dat_01!C60</f>
        <v>13.323</v>
      </c>
      <c r="E15" s="100">
        <f>Dat_01!D60</f>
        <v>8.4250000000000007</v>
      </c>
      <c r="F15" s="100">
        <f>Dat_01!H60</f>
        <v>6.3927368420999997</v>
      </c>
      <c r="G15" s="100">
        <f>Dat_01!G60</f>
        <v>17.3829473684</v>
      </c>
      <c r="H15" s="100">
        <f>Dat_01!E60</f>
        <v>13.276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10/03/2020</v>
      </c>
      <c r="C16" s="100">
        <f>Dat_01!B61</f>
        <v>20.184999999999999</v>
      </c>
      <c r="D16" s="100">
        <f>Dat_01!C61</f>
        <v>14.087999999999999</v>
      </c>
      <c r="E16" s="100">
        <f>Dat_01!D61</f>
        <v>7.992</v>
      </c>
      <c r="F16" s="100">
        <f>Dat_01!H61</f>
        <v>6.5843684210999998</v>
      </c>
      <c r="G16" s="100">
        <f>Dat_01!G61</f>
        <v>17.596684210500001</v>
      </c>
      <c r="H16" s="100">
        <f>Dat_01!E61</f>
        <v>14.276999999999999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11/03/2020</v>
      </c>
      <c r="C17" s="100">
        <f>Dat_01!B62</f>
        <v>22.43</v>
      </c>
      <c r="D17" s="100">
        <f>Dat_01!C62</f>
        <v>15.404</v>
      </c>
      <c r="E17" s="100">
        <f>Dat_01!D62</f>
        <v>8.3789999999999996</v>
      </c>
      <c r="F17" s="100">
        <f>Dat_01!H62</f>
        <v>7.0397894737</v>
      </c>
      <c r="G17" s="100">
        <f>Dat_01!G62</f>
        <v>17.588263157899998</v>
      </c>
      <c r="H17" s="100">
        <f>Dat_01!E62</f>
        <v>13.696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12/03/2020</v>
      </c>
      <c r="C18" s="100">
        <f>Dat_01!B63</f>
        <v>20.41</v>
      </c>
      <c r="D18" s="100">
        <f>Dat_01!C63</f>
        <v>15.228</v>
      </c>
      <c r="E18" s="100">
        <f>Dat_01!D63</f>
        <v>10.045</v>
      </c>
      <c r="F18" s="100">
        <f>Dat_01!H63</f>
        <v>7.2898421053</v>
      </c>
      <c r="G18" s="100">
        <f>Dat_01!G63</f>
        <v>17.3007894737</v>
      </c>
      <c r="H18" s="100">
        <f>Dat_01!E63</f>
        <v>13.167999999999999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13/03/2020</v>
      </c>
      <c r="C19" s="100">
        <f>Dat_01!B64</f>
        <v>18.596</v>
      </c>
      <c r="D19" s="100">
        <f>Dat_01!C64</f>
        <v>14.154</v>
      </c>
      <c r="E19" s="100">
        <f>Dat_01!D64</f>
        <v>9.7129999999999992</v>
      </c>
      <c r="F19" s="100">
        <f>Dat_01!H64</f>
        <v>6.7794210526000001</v>
      </c>
      <c r="G19" s="100">
        <f>Dat_01!G64</f>
        <v>16.550999999999998</v>
      </c>
      <c r="H19" s="100">
        <f>Dat_01!E64</f>
        <v>11.92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14/03/2020</v>
      </c>
      <c r="C20" s="100">
        <f>Dat_01!B65</f>
        <v>19.248000000000001</v>
      </c>
      <c r="D20" s="100">
        <f>Dat_01!C65</f>
        <v>13.929</v>
      </c>
      <c r="E20" s="100">
        <f>Dat_01!D65</f>
        <v>8.61</v>
      </c>
      <c r="F20" s="100">
        <f>Dat_01!H65</f>
        <v>6.3182105262999997</v>
      </c>
      <c r="G20" s="100">
        <f>Dat_01!G65</f>
        <v>17.211157894700001</v>
      </c>
      <c r="H20" s="100">
        <f>Dat_01!E65</f>
        <v>11.63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15/03/2020</v>
      </c>
      <c r="C21" s="100">
        <f>Dat_01!B66</f>
        <v>18.471</v>
      </c>
      <c r="D21" s="100">
        <f>Dat_01!C66</f>
        <v>13.138</v>
      </c>
      <c r="E21" s="100">
        <f>Dat_01!D66</f>
        <v>7.806</v>
      </c>
      <c r="F21" s="100">
        <f>Dat_01!H66</f>
        <v>6.7961052632000003</v>
      </c>
      <c r="G21" s="100">
        <f>Dat_01!G66</f>
        <v>17.5456315789</v>
      </c>
      <c r="H21" s="100">
        <f>Dat_01!E66</f>
        <v>13.552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16/03/2020</v>
      </c>
      <c r="C22" s="100">
        <f>Dat_01!B67</f>
        <v>12.933</v>
      </c>
      <c r="D22" s="100">
        <f>Dat_01!C67</f>
        <v>10.176</v>
      </c>
      <c r="E22" s="100">
        <f>Dat_01!D67</f>
        <v>7.4180000000000001</v>
      </c>
      <c r="F22" s="100">
        <f>Dat_01!H67</f>
        <v>6.9522105263</v>
      </c>
      <c r="G22" s="100">
        <f>Dat_01!G67</f>
        <v>17.3766315789</v>
      </c>
      <c r="H22" s="100">
        <f>Dat_01!E67</f>
        <v>13.848000000000001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17/03/2020</v>
      </c>
      <c r="C23" s="100">
        <f>Dat_01!B68</f>
        <v>15.773</v>
      </c>
      <c r="D23" s="100">
        <f>Dat_01!C68</f>
        <v>11.853</v>
      </c>
      <c r="E23" s="100">
        <f>Dat_01!D68</f>
        <v>7.9329999999999998</v>
      </c>
      <c r="F23" s="100">
        <f>Dat_01!H68</f>
        <v>6.9338421053000001</v>
      </c>
      <c r="G23" s="100">
        <f>Dat_01!G68</f>
        <v>17.177842105300002</v>
      </c>
      <c r="H23" s="100">
        <f>Dat_01!E68</f>
        <v>12.214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18/03/2020</v>
      </c>
      <c r="C24" s="100">
        <f>Dat_01!B69</f>
        <v>18.251000000000001</v>
      </c>
      <c r="D24" s="100">
        <f>Dat_01!C69</f>
        <v>13.935</v>
      </c>
      <c r="E24" s="100">
        <f>Dat_01!D69</f>
        <v>9.6189999999999998</v>
      </c>
      <c r="F24" s="100">
        <f>Dat_01!H69</f>
        <v>7.3936842105</v>
      </c>
      <c r="G24" s="100">
        <f>Dat_01!G69</f>
        <v>16.985631578900001</v>
      </c>
      <c r="H24" s="100">
        <f>Dat_01!E69</f>
        <v>11.071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19/03/2020</v>
      </c>
      <c r="C25" s="100">
        <f>Dat_01!B70</f>
        <v>17.974</v>
      </c>
      <c r="D25" s="100">
        <f>Dat_01!C70</f>
        <v>13.57</v>
      </c>
      <c r="E25" s="100">
        <f>Dat_01!D70</f>
        <v>9.1649999999999991</v>
      </c>
      <c r="F25" s="100">
        <f>Dat_01!H70</f>
        <v>7.6262105263000004</v>
      </c>
      <c r="G25" s="100">
        <f>Dat_01!G70</f>
        <v>17.043789473699999</v>
      </c>
      <c r="H25" s="100">
        <f>Dat_01!E70</f>
        <v>10.843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20/03/2020</v>
      </c>
      <c r="C26" s="100">
        <f>Dat_01!B71</f>
        <v>16.329999999999998</v>
      </c>
      <c r="D26" s="100">
        <f>Dat_01!C71</f>
        <v>12.843999999999999</v>
      </c>
      <c r="E26" s="100">
        <f>Dat_01!D71</f>
        <v>9.3580000000000005</v>
      </c>
      <c r="F26" s="100">
        <f>Dat_01!H71</f>
        <v>7.5265789474</v>
      </c>
      <c r="G26" s="100">
        <f>Dat_01!G71</f>
        <v>17.061631578899998</v>
      </c>
      <c r="H26" s="100">
        <f>Dat_01!E71</f>
        <v>10.614000000000001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21/03/2020</v>
      </c>
      <c r="C27" s="100">
        <f>Dat_01!B72</f>
        <v>15.343</v>
      </c>
      <c r="D27" s="100">
        <f>Dat_01!C72</f>
        <v>11.769</v>
      </c>
      <c r="E27" s="100">
        <f>Dat_01!D72</f>
        <v>8.1959999999999997</v>
      </c>
      <c r="F27" s="100">
        <f>Dat_01!H72</f>
        <v>7.4880526315999996</v>
      </c>
      <c r="G27" s="100">
        <f>Dat_01!G72</f>
        <v>16.657157894699999</v>
      </c>
      <c r="H27" s="100">
        <f>Dat_01!E72</f>
        <v>10.781000000000001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22/03/2020</v>
      </c>
      <c r="C28" s="100">
        <f>Dat_01!B73</f>
        <v>15.382999999999999</v>
      </c>
      <c r="D28" s="100">
        <f>Dat_01!C73</f>
        <v>11.941000000000001</v>
      </c>
      <c r="E28" s="100">
        <f>Dat_01!D73</f>
        <v>8.4990000000000006</v>
      </c>
      <c r="F28" s="100">
        <f>Dat_01!H73</f>
        <v>7.7261578947</v>
      </c>
      <c r="G28" s="100">
        <f>Dat_01!G73</f>
        <v>16.853052631600001</v>
      </c>
      <c r="H28" s="100">
        <f>Dat_01!E73</f>
        <v>12.067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23/03/2020</v>
      </c>
      <c r="C29" s="100">
        <f>Dat_01!B74</f>
        <v>15.897</v>
      </c>
      <c r="D29" s="100">
        <f>Dat_01!C74</f>
        <v>12.487</v>
      </c>
      <c r="E29" s="100">
        <f>Dat_01!D74</f>
        <v>9.077</v>
      </c>
      <c r="F29" s="100">
        <f>Dat_01!H74</f>
        <v>7.0921578946999997</v>
      </c>
      <c r="G29" s="100">
        <f>Dat_01!G74</f>
        <v>17.155421052600001</v>
      </c>
      <c r="H29" s="100">
        <f>Dat_01!E74</f>
        <v>13.641999999999999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24/03/2020</v>
      </c>
      <c r="C30" s="100">
        <f>Dat_01!B75</f>
        <v>16.417000000000002</v>
      </c>
      <c r="D30" s="100">
        <f>Dat_01!C75</f>
        <v>12.496</v>
      </c>
      <c r="E30" s="100">
        <f>Dat_01!D75</f>
        <v>8.5760000000000005</v>
      </c>
      <c r="F30" s="100">
        <f>Dat_01!H75</f>
        <v>7.5771052632</v>
      </c>
      <c r="G30" s="100">
        <f>Dat_01!G75</f>
        <v>17.302263157900001</v>
      </c>
      <c r="H30" s="100">
        <f>Dat_01!E75</f>
        <v>14.634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25/03/2020</v>
      </c>
      <c r="C31" s="100">
        <f>Dat_01!B76</f>
        <v>15.554</v>
      </c>
      <c r="D31" s="100">
        <f>Dat_01!C76</f>
        <v>11.423</v>
      </c>
      <c r="E31" s="100">
        <f>Dat_01!D76</f>
        <v>7.2910000000000004</v>
      </c>
      <c r="F31" s="100">
        <f>Dat_01!H76</f>
        <v>7.5155263157999999</v>
      </c>
      <c r="G31" s="100">
        <f>Dat_01!G76</f>
        <v>16.872210526300002</v>
      </c>
      <c r="H31" s="100">
        <f>Dat_01!E76</f>
        <v>14.42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26/03/2020</v>
      </c>
      <c r="C32" s="100">
        <f>Dat_01!B77</f>
        <v>15.718</v>
      </c>
      <c r="D32" s="100">
        <f>Dat_01!C77</f>
        <v>10.433</v>
      </c>
      <c r="E32" s="100">
        <f>Dat_01!D77</f>
        <v>5.1479999999999997</v>
      </c>
      <c r="F32" s="100">
        <f>Dat_01!H77</f>
        <v>7.4992631578999998</v>
      </c>
      <c r="G32" s="100">
        <f>Dat_01!G77</f>
        <v>17.138578947399999</v>
      </c>
      <c r="H32" s="100">
        <f>Dat_01!E77</f>
        <v>13.554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27/03/2020</v>
      </c>
      <c r="C33" s="100">
        <f>Dat_01!B78</f>
        <v>14.037000000000001</v>
      </c>
      <c r="D33" s="100">
        <f>Dat_01!C78</f>
        <v>9.4809999999999999</v>
      </c>
      <c r="E33" s="100">
        <f>Dat_01!D78</f>
        <v>4.9240000000000004</v>
      </c>
      <c r="F33" s="100">
        <f>Dat_01!H78</f>
        <v>8.1011052631999991</v>
      </c>
      <c r="G33" s="100">
        <f>Dat_01!G78</f>
        <v>17.356000000000002</v>
      </c>
      <c r="H33" s="100">
        <f>Dat_01!E78</f>
        <v>12.257999999999999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28/03/2020</v>
      </c>
      <c r="C34" s="100">
        <f>Dat_01!B79</f>
        <v>16.486999999999998</v>
      </c>
      <c r="D34" s="100">
        <f>Dat_01!C79</f>
        <v>10.9</v>
      </c>
      <c r="E34" s="100">
        <f>Dat_01!D79</f>
        <v>5.3129999999999997</v>
      </c>
      <c r="F34" s="100">
        <f>Dat_01!H79</f>
        <v>8.1603684210999994</v>
      </c>
      <c r="G34" s="100">
        <f>Dat_01!G79</f>
        <v>17.506631578899999</v>
      </c>
      <c r="H34" s="100">
        <f>Dat_01!E79</f>
        <v>12.284000000000001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29/03/2020</v>
      </c>
      <c r="C35" s="100">
        <f>Dat_01!B80</f>
        <v>17.841999999999999</v>
      </c>
      <c r="D35" s="100">
        <f>Dat_01!C80</f>
        <v>11.821999999999999</v>
      </c>
      <c r="E35" s="100">
        <f>Dat_01!D80</f>
        <v>5.8019999999999996</v>
      </c>
      <c r="F35" s="100">
        <f>Dat_01!H80</f>
        <v>8.3631578947000005</v>
      </c>
      <c r="G35" s="100">
        <f>Dat_01!G80</f>
        <v>17.592368421100002</v>
      </c>
      <c r="H35" s="100">
        <f>Dat_01!E80</f>
        <v>12.521000000000001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30/03/2020</v>
      </c>
      <c r="C36" s="100">
        <f>Dat_01!B81</f>
        <v>13.162000000000001</v>
      </c>
      <c r="D36" s="100">
        <f>Dat_01!C81</f>
        <v>9.0109999999999992</v>
      </c>
      <c r="E36" s="100">
        <f>Dat_01!D81</f>
        <v>4.859</v>
      </c>
      <c r="F36" s="100">
        <f>Dat_01!H81</f>
        <v>8.6162105262999997</v>
      </c>
      <c r="G36" s="100">
        <f>Dat_01!G81</f>
        <v>18.065368421100001</v>
      </c>
      <c r="H36" s="100">
        <f>Dat_01!E81</f>
        <v>13.069000000000001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31/03/2020</v>
      </c>
      <c r="C37" s="100">
        <f>Dat_01!B82</f>
        <v>10.959</v>
      </c>
      <c r="D37" s="100">
        <f>Dat_01!C82</f>
        <v>6.77</v>
      </c>
      <c r="E37" s="100">
        <f>Dat_01!D82</f>
        <v>2.581</v>
      </c>
      <c r="F37" s="100">
        <f>Dat_01!H82</f>
        <v>8.4916842105000008</v>
      </c>
      <c r="G37" s="100">
        <f>Dat_01!G82</f>
        <v>17.718</v>
      </c>
      <c r="H37" s="100">
        <f>Dat_01!E82</f>
        <v>12.381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16.99722580645161</v>
      </c>
      <c r="D38" s="102">
        <f>AVERAGE(D7:D37)</f>
        <v>12.359935483870967</v>
      </c>
      <c r="E38" s="102">
        <f t="shared" ref="E38:F38" si="0">AVERAGE(E7:E37)</f>
        <v>7.7226451612903215</v>
      </c>
      <c r="F38" s="102">
        <f t="shared" si="0"/>
        <v>7.1563429541645167</v>
      </c>
      <c r="G38" s="102">
        <f>AVERAGE(G7:G37)</f>
        <v>16.869842105261288</v>
      </c>
      <c r="H38" s="102">
        <f>AVERAGE(H7:H37)</f>
        <v>12.685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22562.361592982001</v>
      </c>
    </row>
    <row r="60" spans="1:3" ht="11.25" customHeight="1">
      <c r="A60" s="104" t="s">
        <v>103</v>
      </c>
      <c r="B60" s="99">
        <v>43159</v>
      </c>
      <c r="C60" s="105">
        <f>Dat_01!B112</f>
        <v>19820.258692852</v>
      </c>
    </row>
    <row r="61" spans="1:3" ht="11.25" customHeight="1">
      <c r="A61" s="104" t="s">
        <v>104</v>
      </c>
      <c r="B61" s="99">
        <v>43190</v>
      </c>
      <c r="C61" s="105">
        <f>Dat_01!B113</f>
        <v>19745.584442333999</v>
      </c>
    </row>
    <row r="62" spans="1:3" ht="11.25" customHeight="1">
      <c r="A62" s="104" t="s">
        <v>105</v>
      </c>
      <c r="B62" s="99">
        <v>43220</v>
      </c>
      <c r="C62" s="105">
        <f>Dat_01!B114</f>
        <v>0</v>
      </c>
    </row>
    <row r="63" spans="1:3" ht="11.25" customHeight="1">
      <c r="A63" s="104" t="s">
        <v>98</v>
      </c>
      <c r="B63" s="99">
        <v>43251</v>
      </c>
      <c r="C63" s="105">
        <f>Dat_01!B115</f>
        <v>0</v>
      </c>
    </row>
    <row r="64" spans="1:3" ht="11.25" customHeight="1">
      <c r="A64" s="104" t="s">
        <v>105</v>
      </c>
      <c r="B64" s="99">
        <v>43281</v>
      </c>
      <c r="C64" s="105">
        <f>Dat_01!B116</f>
        <v>0</v>
      </c>
    </row>
    <row r="65" spans="1:4" ht="11.25" customHeight="1">
      <c r="A65" s="104" t="s">
        <v>97</v>
      </c>
      <c r="B65" s="99">
        <v>43312</v>
      </c>
      <c r="C65" s="105">
        <f>Dat_01!B117</f>
        <v>0</v>
      </c>
    </row>
    <row r="66" spans="1:4" ht="11.25" customHeight="1">
      <c r="A66" s="104" t="s">
        <v>97</v>
      </c>
      <c r="B66" s="106">
        <v>43343</v>
      </c>
      <c r="C66" s="107">
        <f>Dat_01!B118</f>
        <v>0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01/03/2020</v>
      </c>
      <c r="C70" s="105">
        <f>Dat_01!B129</f>
        <v>29491.985000000001</v>
      </c>
      <c r="D70" s="105">
        <f>Dat_01!D129</f>
        <v>591.16318980000005</v>
      </c>
    </row>
    <row r="71" spans="1:4" ht="11.25" customHeight="1">
      <c r="A71" s="93">
        <v>2</v>
      </c>
      <c r="B71" s="99" t="str">
        <f>Dat_01!A130</f>
        <v>02/03/2020</v>
      </c>
      <c r="C71" s="105">
        <f>Dat_01!B130</f>
        <v>34562.576399999998</v>
      </c>
      <c r="D71" s="105">
        <f>Dat_01!D130</f>
        <v>700.45239919200003</v>
      </c>
    </row>
    <row r="72" spans="1:4" ht="11.25" customHeight="1">
      <c r="A72" s="93">
        <v>3</v>
      </c>
      <c r="B72" s="99" t="str">
        <f>Dat_01!A131</f>
        <v>03/03/2020</v>
      </c>
      <c r="C72" s="105">
        <f>Dat_01!B131</f>
        <v>34987.082999999999</v>
      </c>
      <c r="D72" s="105">
        <f>Dat_01!D131</f>
        <v>727.50939973000004</v>
      </c>
    </row>
    <row r="73" spans="1:4" ht="11.25" customHeight="1">
      <c r="A73" s="93">
        <v>4</v>
      </c>
      <c r="B73" s="99" t="str">
        <f>Dat_01!A132</f>
        <v>04/03/2020</v>
      </c>
      <c r="C73" s="105">
        <f>Dat_01!B132</f>
        <v>34541.536079999998</v>
      </c>
      <c r="D73" s="105">
        <f>Dat_01!D132</f>
        <v>717.42016132000003</v>
      </c>
    </row>
    <row r="74" spans="1:4" ht="11.25" customHeight="1">
      <c r="A74" s="93">
        <v>5</v>
      </c>
      <c r="B74" s="99" t="str">
        <f>Dat_01!A133</f>
        <v>05/03/2020</v>
      </c>
      <c r="C74" s="105">
        <f>Dat_01!B133</f>
        <v>34192.925975999999</v>
      </c>
      <c r="D74" s="105">
        <f>Dat_01!D133</f>
        <v>712.98874840799999</v>
      </c>
    </row>
    <row r="75" spans="1:4" ht="11.25" customHeight="1">
      <c r="A75" s="93">
        <v>6</v>
      </c>
      <c r="B75" s="99" t="str">
        <f>Dat_01!A134</f>
        <v>06/03/2020</v>
      </c>
      <c r="C75" s="105">
        <f>Dat_01!B134</f>
        <v>33938.56078</v>
      </c>
      <c r="D75" s="105">
        <f>Dat_01!D134</f>
        <v>716.39946094000004</v>
      </c>
    </row>
    <row r="76" spans="1:4" ht="11.25" customHeight="1">
      <c r="A76" s="93">
        <v>7</v>
      </c>
      <c r="B76" s="99" t="str">
        <f>Dat_01!A135</f>
        <v>07/03/2020</v>
      </c>
      <c r="C76" s="105">
        <f>Dat_01!B135</f>
        <v>30232.808280000001</v>
      </c>
      <c r="D76" s="105">
        <f>Dat_01!D135</f>
        <v>643.91538622999997</v>
      </c>
    </row>
    <row r="77" spans="1:4" ht="11.25" customHeight="1">
      <c r="A77" s="93">
        <v>8</v>
      </c>
      <c r="B77" s="99" t="str">
        <f>Dat_01!A136</f>
        <v>08/03/2020</v>
      </c>
      <c r="C77" s="105">
        <f>Dat_01!B136</f>
        <v>29603.93</v>
      </c>
      <c r="D77" s="105">
        <f>Dat_01!D136</f>
        <v>593.07959696</v>
      </c>
    </row>
    <row r="78" spans="1:4" ht="11.25" customHeight="1">
      <c r="A78" s="93">
        <v>9</v>
      </c>
      <c r="B78" s="99" t="str">
        <f>Dat_01!A137</f>
        <v>09/03/2020</v>
      </c>
      <c r="C78" s="105">
        <f>Dat_01!B137</f>
        <v>34065.857000000004</v>
      </c>
      <c r="D78" s="105">
        <f>Dat_01!D137</f>
        <v>698.60423457000002</v>
      </c>
    </row>
    <row r="79" spans="1:4" ht="11.25" customHeight="1">
      <c r="A79" s="93">
        <v>10</v>
      </c>
      <c r="B79" s="99" t="str">
        <f>Dat_01!A138</f>
        <v>10/03/2020</v>
      </c>
      <c r="C79" s="105">
        <f>Dat_01!B138</f>
        <v>33947.79</v>
      </c>
      <c r="D79" s="105">
        <f>Dat_01!D138</f>
        <v>705.57055012000001</v>
      </c>
    </row>
    <row r="80" spans="1:4" ht="11.25" customHeight="1">
      <c r="A80" s="93">
        <v>11</v>
      </c>
      <c r="B80" s="99" t="str">
        <f>Dat_01!A139</f>
        <v>11/03/2020</v>
      </c>
      <c r="C80" s="105">
        <f>Dat_01!B139</f>
        <v>33553.578000000001</v>
      </c>
      <c r="D80" s="105">
        <f>Dat_01!D139</f>
        <v>700.67945831999998</v>
      </c>
    </row>
    <row r="81" spans="1:4" ht="11.25" customHeight="1">
      <c r="A81" s="93">
        <v>12</v>
      </c>
      <c r="B81" s="99" t="str">
        <f>Dat_01!A140</f>
        <v>12/03/2020</v>
      </c>
      <c r="C81" s="105">
        <f>Dat_01!B140</f>
        <v>33329.455000000002</v>
      </c>
      <c r="D81" s="105">
        <f>Dat_01!D140</f>
        <v>696.64787451200004</v>
      </c>
    </row>
    <row r="82" spans="1:4" ht="11.25" customHeight="1">
      <c r="A82" s="93">
        <v>13</v>
      </c>
      <c r="B82" s="99" t="str">
        <f>Dat_01!A141</f>
        <v>13/03/2020</v>
      </c>
      <c r="C82" s="105">
        <f>Dat_01!B141</f>
        <v>32424.914000000001</v>
      </c>
      <c r="D82" s="105">
        <f>Dat_01!D141</f>
        <v>688.66139899999996</v>
      </c>
    </row>
    <row r="83" spans="1:4" ht="11.25" customHeight="1">
      <c r="A83" s="93">
        <v>14</v>
      </c>
      <c r="B83" s="99" t="str">
        <f>Dat_01!A142</f>
        <v>14/03/2020</v>
      </c>
      <c r="C83" s="105">
        <f>Dat_01!B142</f>
        <v>28684.364000000001</v>
      </c>
      <c r="D83" s="105">
        <f>Dat_01!D142</f>
        <v>607.44614300000001</v>
      </c>
    </row>
    <row r="84" spans="1:4" ht="11.25" customHeight="1">
      <c r="A84" s="93">
        <v>15</v>
      </c>
      <c r="B84" s="99" t="str">
        <f>Dat_01!A143</f>
        <v>15/03/2020</v>
      </c>
      <c r="C84" s="105">
        <f>Dat_01!B143</f>
        <v>28126.883000000002</v>
      </c>
      <c r="D84" s="105">
        <f>Dat_01!D143</f>
        <v>563.98277545999997</v>
      </c>
    </row>
    <row r="85" spans="1:4" ht="11.25" customHeight="1">
      <c r="A85" s="93">
        <v>16</v>
      </c>
      <c r="B85" s="99" t="str">
        <f>Dat_01!A144</f>
        <v>16/03/2020</v>
      </c>
      <c r="C85" s="105">
        <f>Dat_01!B144</f>
        <v>32758.161</v>
      </c>
      <c r="D85" s="105">
        <f>Dat_01!D144</f>
        <v>665.50196000000005</v>
      </c>
    </row>
    <row r="86" spans="1:4" ht="11.25" customHeight="1">
      <c r="A86" s="93">
        <v>17</v>
      </c>
      <c r="B86" s="99" t="str">
        <f>Dat_01!A145</f>
        <v>17/03/2020</v>
      </c>
      <c r="C86" s="105">
        <f>Dat_01!B145</f>
        <v>32283.011999999999</v>
      </c>
      <c r="D86" s="105">
        <f>Dat_01!D145</f>
        <v>667.25572503399997</v>
      </c>
    </row>
    <row r="87" spans="1:4" ht="11.25" customHeight="1">
      <c r="A87" s="93">
        <v>18</v>
      </c>
      <c r="B87" s="99" t="str">
        <f>Dat_01!A146</f>
        <v>18/03/2020</v>
      </c>
      <c r="C87" s="105">
        <f>Dat_01!B146</f>
        <v>30889.888999999999</v>
      </c>
      <c r="D87" s="105">
        <f>Dat_01!D146</f>
        <v>647.23864200000003</v>
      </c>
    </row>
    <row r="88" spans="1:4" ht="11.25" customHeight="1">
      <c r="A88" s="93">
        <v>19</v>
      </c>
      <c r="B88" s="99" t="str">
        <f>Dat_01!A147</f>
        <v>19/03/2020</v>
      </c>
      <c r="C88" s="105">
        <f>Dat_01!B147</f>
        <v>29186.47</v>
      </c>
      <c r="D88" s="105">
        <f>Dat_01!D147</f>
        <v>604.98362261399996</v>
      </c>
    </row>
    <row r="89" spans="1:4" ht="11.25" customHeight="1">
      <c r="A89" s="93">
        <v>20</v>
      </c>
      <c r="B89" s="99" t="str">
        <f>Dat_01!A148</f>
        <v>20/03/2020</v>
      </c>
      <c r="C89" s="105">
        <f>Dat_01!B148</f>
        <v>29391.97539</v>
      </c>
      <c r="D89" s="105">
        <f>Dat_01!D148</f>
        <v>610.79743068000005</v>
      </c>
    </row>
    <row r="90" spans="1:4" ht="11.25" customHeight="1">
      <c r="A90" s="93">
        <v>21</v>
      </c>
      <c r="B90" s="99" t="str">
        <f>Dat_01!A149</f>
        <v>21/03/2020</v>
      </c>
      <c r="C90" s="105">
        <f>Dat_01!B149</f>
        <v>28066.686000000002</v>
      </c>
      <c r="D90" s="105">
        <f>Dat_01!D149</f>
        <v>578.00495527999999</v>
      </c>
    </row>
    <row r="91" spans="1:4" ht="11.25" customHeight="1">
      <c r="A91" s="93">
        <v>22</v>
      </c>
      <c r="B91" s="99" t="str">
        <f>Dat_01!A150</f>
        <v>22/03/2020</v>
      </c>
      <c r="C91" s="105">
        <f>Dat_01!B150</f>
        <v>27693.454720000002</v>
      </c>
      <c r="D91" s="105">
        <f>Dat_01!D150</f>
        <v>550.34062323000001</v>
      </c>
    </row>
    <row r="92" spans="1:4" ht="11.25" customHeight="1">
      <c r="A92" s="93">
        <v>23</v>
      </c>
      <c r="B92" s="99" t="str">
        <f>Dat_01!A151</f>
        <v>23/03/2020</v>
      </c>
      <c r="C92" s="105">
        <f>Dat_01!B151</f>
        <v>30408.43</v>
      </c>
      <c r="D92" s="105">
        <f>Dat_01!D151</f>
        <v>618.41231616000005</v>
      </c>
    </row>
    <row r="93" spans="1:4" ht="11.25" customHeight="1">
      <c r="A93" s="93">
        <v>24</v>
      </c>
      <c r="B93" s="99" t="str">
        <f>Dat_01!A152</f>
        <v>24/03/2020</v>
      </c>
      <c r="C93" s="105">
        <f>Dat_01!B152</f>
        <v>30559.447</v>
      </c>
      <c r="D93" s="105">
        <f>Dat_01!D152</f>
        <v>628.84232799999995</v>
      </c>
    </row>
    <row r="94" spans="1:4" ht="11.25" customHeight="1">
      <c r="A94" s="93">
        <v>25</v>
      </c>
      <c r="B94" s="99" t="str">
        <f>Dat_01!A153</f>
        <v>25/03/2020</v>
      </c>
      <c r="C94" s="105">
        <f>Dat_01!B153</f>
        <v>30737.356</v>
      </c>
      <c r="D94" s="105">
        <f>Dat_01!D153</f>
        <v>628.92240979999997</v>
      </c>
    </row>
    <row r="95" spans="1:4" ht="11.25" customHeight="1">
      <c r="A95" s="93">
        <v>26</v>
      </c>
      <c r="B95" s="99" t="str">
        <f>Dat_01!A154</f>
        <v>26/03/2020</v>
      </c>
      <c r="C95" s="105">
        <f>Dat_01!B154</f>
        <v>30575.177</v>
      </c>
      <c r="D95" s="105">
        <f>Dat_01!D154</f>
        <v>624.37358628000004</v>
      </c>
    </row>
    <row r="96" spans="1:4" ht="11.25" customHeight="1">
      <c r="A96" s="93">
        <v>27</v>
      </c>
      <c r="B96" s="99" t="str">
        <f>Dat_01!A155</f>
        <v>27/03/2020</v>
      </c>
      <c r="C96" s="105">
        <f>Dat_01!B155</f>
        <v>30658.542000000001</v>
      </c>
      <c r="D96" s="105">
        <f>Dat_01!D155</f>
        <v>631.20310491400005</v>
      </c>
    </row>
    <row r="97" spans="1:9" ht="11.25" customHeight="1">
      <c r="A97" s="93">
        <v>28</v>
      </c>
      <c r="B97" s="99" t="str">
        <f>Dat_01!A156</f>
        <v>28/03/2020</v>
      </c>
      <c r="C97" s="105">
        <f>Dat_01!B156</f>
        <v>28018.901000000002</v>
      </c>
      <c r="D97" s="105">
        <f>Dat_01!D156</f>
        <v>570.85304512000005</v>
      </c>
    </row>
    <row r="98" spans="1:9" ht="11.25" customHeight="1">
      <c r="A98" s="93">
        <v>29</v>
      </c>
      <c r="B98" s="99" t="str">
        <f>Dat_01!A157</f>
        <v>29/03/2020</v>
      </c>
      <c r="C98" s="105">
        <f>Dat_01!B157</f>
        <v>27136.011200000001</v>
      </c>
      <c r="D98" s="105">
        <f>Dat_01!D157</f>
        <v>508.1408687</v>
      </c>
    </row>
    <row r="99" spans="1:9" ht="11.25" customHeight="1">
      <c r="A99" s="93">
        <v>30</v>
      </c>
      <c r="B99" s="99" t="str">
        <f>Dat_01!A158</f>
        <v>30/03/2020</v>
      </c>
      <c r="C99" s="105">
        <f>Dat_01!B158</f>
        <v>28762.819</v>
      </c>
      <c r="D99" s="105">
        <f>Dat_01!D158</f>
        <v>573.02913799999999</v>
      </c>
    </row>
    <row r="100" spans="1:9" ht="11.25" customHeight="1">
      <c r="A100" s="93">
        <v>31</v>
      </c>
      <c r="B100" s="99" t="str">
        <f>Dat_01!A159</f>
        <v>31/03/2020</v>
      </c>
      <c r="C100" s="105">
        <f>Dat_01!B159</f>
        <v>28543.264999999999</v>
      </c>
      <c r="D100" s="105">
        <f>Dat_01!D159</f>
        <v>573.17543795999995</v>
      </c>
    </row>
    <row r="101" spans="1:9" ht="11.25" customHeight="1">
      <c r="A101" s="93"/>
      <c r="B101" s="101" t="s">
        <v>107</v>
      </c>
      <c r="C101" s="108">
        <f>MAX(C70:C100)</f>
        <v>34987.082999999999</v>
      </c>
      <c r="D101" s="108">
        <f>MAX(D70:D100)</f>
        <v>727.50939973000004</v>
      </c>
      <c r="E101" s="131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0</v>
      </c>
      <c r="D108" s="111">
        <f>Dat_01!B174</f>
        <v>40423</v>
      </c>
      <c r="E108" s="111"/>
      <c r="F108" s="112">
        <f>Dat_01!D186</f>
        <v>0</v>
      </c>
      <c r="G108" s="112" t="str">
        <f>Dat_01!E186</f>
        <v>20 enero (20:22 h)</v>
      </c>
    </row>
    <row r="109" spans="1:9" ht="11.25" customHeight="1">
      <c r="B109" s="113" t="str">
        <f>Dat_01!A187</f>
        <v>mar-20</v>
      </c>
      <c r="C109" s="114">
        <f>Dat_01!B166</f>
        <v>35355</v>
      </c>
      <c r="D109" s="114"/>
      <c r="E109" s="114"/>
      <c r="F109" s="115" t="str">
        <f>Dat_01!D187</f>
        <v/>
      </c>
      <c r="G109" s="115"/>
      <c r="H109" s="130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99" t="str">
        <f>Dat_01!A33</f>
        <v>Marzo 2019</v>
      </c>
      <c r="C113" s="100">
        <f>Dat_01!C33*100</f>
        <v>-6.11</v>
      </c>
      <c r="D113" s="100">
        <f>Dat_01!D33*100</f>
        <v>1.2670000000000001</v>
      </c>
      <c r="E113" s="100">
        <f>Dat_01!E33*100</f>
        <v>-2.948</v>
      </c>
      <c r="F113" s="100">
        <f>Dat_01!F33*100</f>
        <v>-4.4290000000000003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A</v>
      </c>
      <c r="B114" s="99" t="str">
        <f>Dat_01!A34</f>
        <v>Abril 2019</v>
      </c>
      <c r="C114" s="100">
        <f>Dat_01!C34*100</f>
        <v>-2.0670000000000002</v>
      </c>
      <c r="D114" s="100">
        <f>Dat_01!D34*100</f>
        <v>-0.92400000000000004</v>
      </c>
      <c r="E114" s="100">
        <f>Dat_01!E34*100</f>
        <v>-7.3999999999999996E-2</v>
      </c>
      <c r="F114" s="100">
        <f>Dat_01!F34*100</f>
        <v>-1.069</v>
      </c>
    </row>
    <row r="115" spans="1:6" ht="11.25" customHeight="1">
      <c r="A115" s="104" t="str">
        <f t="shared" si="1"/>
        <v>M</v>
      </c>
      <c r="B115" s="99" t="str">
        <f>Dat_01!A35</f>
        <v>Mayo 2019</v>
      </c>
      <c r="C115" s="100">
        <f>Dat_01!C35*100</f>
        <v>-0.91900000000000004</v>
      </c>
      <c r="D115" s="100">
        <f>Dat_01!D35*100</f>
        <v>0.68300000000000005</v>
      </c>
      <c r="E115" s="100">
        <f>Dat_01!E35*100</f>
        <v>0.90300000000000002</v>
      </c>
      <c r="F115" s="100">
        <f>Dat_01!F35*100</f>
        <v>-2.5049999999999999</v>
      </c>
    </row>
    <row r="116" spans="1:6" ht="11.25" customHeight="1">
      <c r="A116" s="104" t="str">
        <f t="shared" si="1"/>
        <v>J</v>
      </c>
      <c r="B116" s="99" t="str">
        <f>Dat_01!A36</f>
        <v>Junio 2019</v>
      </c>
      <c r="C116" s="100">
        <f>Dat_01!C36*100</f>
        <v>-1.8079999999999998</v>
      </c>
      <c r="D116" s="100">
        <f>Dat_01!D36*100</f>
        <v>-0.84299999999999997</v>
      </c>
      <c r="E116" s="100">
        <f>Dat_01!E36*100</f>
        <v>1.583</v>
      </c>
      <c r="F116" s="100">
        <f>Dat_01!F36*100</f>
        <v>-2.548</v>
      </c>
    </row>
    <row r="117" spans="1:6" ht="11.25" customHeight="1">
      <c r="A117" s="104" t="str">
        <f t="shared" si="1"/>
        <v>J</v>
      </c>
      <c r="B117" s="99" t="str">
        <f>Dat_01!A37</f>
        <v>Julio 2019</v>
      </c>
      <c r="C117" s="100">
        <f>Dat_01!C37*100</f>
        <v>2.335</v>
      </c>
      <c r="D117" s="100">
        <f>Dat_01!D37*100</f>
        <v>2.3330000000000002</v>
      </c>
      <c r="E117" s="100">
        <f>Dat_01!E37*100</f>
        <v>2.94</v>
      </c>
      <c r="F117" s="100">
        <f>Dat_01!F37*100</f>
        <v>-2.9380000000000002</v>
      </c>
    </row>
    <row r="118" spans="1:6" ht="11.25" customHeight="1">
      <c r="A118" s="104" t="str">
        <f t="shared" si="1"/>
        <v>A</v>
      </c>
      <c r="B118" s="99" t="str">
        <f>Dat_01!A38</f>
        <v>Agosto 2019</v>
      </c>
      <c r="C118" s="100">
        <f>Dat_01!C38*100</f>
        <v>-3.6830000000000003</v>
      </c>
      <c r="D118" s="100">
        <f>Dat_01!D38*100</f>
        <v>3.2680000000000002</v>
      </c>
      <c r="E118" s="100">
        <f>Dat_01!E38*100</f>
        <v>1.0370000000000001</v>
      </c>
      <c r="F118" s="100">
        <f>Dat_01!F38*100</f>
        <v>-7.9880000000000004</v>
      </c>
    </row>
    <row r="119" spans="1:6" ht="11.25" customHeight="1">
      <c r="A119" s="104" t="str">
        <f t="shared" si="1"/>
        <v>S</v>
      </c>
      <c r="B119" s="99" t="str">
        <f>Dat_01!A39</f>
        <v>Septiembre 2019</v>
      </c>
      <c r="C119" s="100">
        <f>Dat_01!C39*100</f>
        <v>-3.9089999999999998</v>
      </c>
      <c r="D119" s="100">
        <f>Dat_01!D39*100</f>
        <v>1.4789999999999999</v>
      </c>
      <c r="E119" s="100">
        <f>Dat_01!E39*100</f>
        <v>-0.496</v>
      </c>
      <c r="F119" s="100">
        <f>Dat_01!F39*100</f>
        <v>-4.8919999999999995</v>
      </c>
    </row>
    <row r="120" spans="1:6" ht="11.25" customHeight="1">
      <c r="A120" s="104" t="str">
        <f t="shared" si="1"/>
        <v>O</v>
      </c>
      <c r="B120" s="99" t="str">
        <f>Dat_01!A40</f>
        <v>Octubre 2019</v>
      </c>
      <c r="C120" s="100">
        <f>Dat_01!C40*100</f>
        <v>-0.67400000000000004</v>
      </c>
      <c r="D120" s="100">
        <f>Dat_01!D40*100</f>
        <v>1.135</v>
      </c>
      <c r="E120" s="100">
        <f>Dat_01!E40*100</f>
        <v>0.13500000000000001</v>
      </c>
      <c r="F120" s="100">
        <f>Dat_01!F40*100</f>
        <v>-1.944</v>
      </c>
    </row>
    <row r="121" spans="1:6" ht="11.25" customHeight="1">
      <c r="A121" s="104" t="str">
        <f t="shared" si="1"/>
        <v>N</v>
      </c>
      <c r="B121" s="99" t="str">
        <f>Dat_01!A41</f>
        <v>Noviembre 2019</v>
      </c>
      <c r="C121" s="100">
        <f>Dat_01!C41*100</f>
        <v>-0.437</v>
      </c>
      <c r="D121" s="100">
        <f>Dat_01!D41*100</f>
        <v>-4.4000000000000004E-2</v>
      </c>
      <c r="E121" s="100">
        <f>Dat_01!E41*100</f>
        <v>0.92700000000000005</v>
      </c>
      <c r="F121" s="100">
        <f>Dat_01!F41*100</f>
        <v>-1.32</v>
      </c>
    </row>
    <row r="122" spans="1:6" ht="11.25" customHeight="1">
      <c r="A122" s="104" t="str">
        <f t="shared" si="1"/>
        <v>D</v>
      </c>
      <c r="B122" s="99" t="str">
        <f>Dat_01!A42</f>
        <v>Diciembre 2019</v>
      </c>
      <c r="C122" s="100">
        <f>Dat_01!C42*100</f>
        <v>-1.3010000000000002</v>
      </c>
      <c r="D122" s="100">
        <f>Dat_01!D42*100</f>
        <v>-0.23800000000000002</v>
      </c>
      <c r="E122" s="100">
        <f>Dat_01!E42*100</f>
        <v>0.36</v>
      </c>
      <c r="F122" s="100">
        <f>Dat_01!F42*100</f>
        <v>-1.423</v>
      </c>
    </row>
    <row r="123" spans="1:6" ht="11.25" customHeight="1">
      <c r="A123" s="104" t="str">
        <f t="shared" si="1"/>
        <v>E</v>
      </c>
      <c r="B123" s="99" t="str">
        <f>Dat_01!A43</f>
        <v>Enero 2020</v>
      </c>
      <c r="C123" s="100">
        <f>Dat_01!C43*100</f>
        <v>-3.1520000000000001</v>
      </c>
      <c r="D123" s="100">
        <f>Dat_01!D43*100</f>
        <v>-1.1639999999999999</v>
      </c>
      <c r="E123" s="100">
        <f>Dat_01!E43*100</f>
        <v>-0.11299999999999999</v>
      </c>
      <c r="F123" s="100">
        <f>Dat_01!F43*100</f>
        <v>-1.875</v>
      </c>
    </row>
    <row r="124" spans="1:6" ht="11.25" customHeight="1">
      <c r="A124" s="104" t="str">
        <f t="shared" si="1"/>
        <v>F</v>
      </c>
      <c r="B124" s="99" t="str">
        <f>Dat_01!A44</f>
        <v>Febrero 2020</v>
      </c>
      <c r="C124" s="100">
        <f>Dat_01!C44*100</f>
        <v>-1.659</v>
      </c>
      <c r="D124" s="100">
        <f>Dat_01!D44*100</f>
        <v>-0.16700000000000001</v>
      </c>
      <c r="E124" s="100">
        <f>Dat_01!E44*100</f>
        <v>-1.462</v>
      </c>
      <c r="F124" s="100">
        <f>Dat_01!F44*100</f>
        <v>-0.03</v>
      </c>
    </row>
    <row r="125" spans="1:6" ht="11.25" customHeight="1">
      <c r="A125" s="104" t="str">
        <f t="shared" si="1"/>
        <v>M</v>
      </c>
      <c r="B125" s="106" t="str">
        <f>Dat_01!A45</f>
        <v>Marzo 2020</v>
      </c>
      <c r="C125" s="117">
        <f>Dat_01!C45*100</f>
        <v>-4.734</v>
      </c>
      <c r="D125" s="117">
        <f>Dat_01!D45*100</f>
        <v>0.377</v>
      </c>
      <c r="E125" s="117">
        <f>Dat_01!E45*100</f>
        <v>1.327</v>
      </c>
      <c r="F125" s="117">
        <f>Dat_01!F45*100</f>
        <v>-6.4380000000000006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workbookViewId="0">
      <selection activeCell="C7" sqref="C7:C8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157</v>
      </c>
      <c r="B2" s="53" t="s">
        <v>158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marzo</v>
      </c>
    </row>
    <row r="4" spans="1:10">
      <c r="A4" s="51" t="s">
        <v>53</v>
      </c>
      <c r="B4" s="139" t="s">
        <v>157</v>
      </c>
      <c r="C4" s="140"/>
      <c r="D4" s="140"/>
      <c r="E4" s="140"/>
      <c r="F4" s="140"/>
      <c r="G4" s="140"/>
      <c r="H4" s="140"/>
      <c r="I4" s="140"/>
      <c r="J4" s="140"/>
    </row>
    <row r="5" spans="1:10">
      <c r="A5" s="51" t="s">
        <v>54</v>
      </c>
      <c r="B5" s="141" t="s">
        <v>46</v>
      </c>
      <c r="C5" s="142"/>
      <c r="D5" s="142"/>
      <c r="E5" s="142"/>
      <c r="F5" s="142"/>
      <c r="G5" s="142"/>
      <c r="H5" s="142"/>
      <c r="I5" s="142"/>
      <c r="J5" s="142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3110508.4864460002</v>
      </c>
      <c r="C8" s="86">
        <v>2132368.9869519998</v>
      </c>
      <c r="D8" s="66">
        <v>0.45871024459999998</v>
      </c>
      <c r="E8" s="86">
        <v>9668745.0468140002</v>
      </c>
      <c r="F8" s="86">
        <v>6742431.5627800003</v>
      </c>
      <c r="G8" s="66">
        <v>0.43401456240000003</v>
      </c>
      <c r="H8" s="86">
        <v>27635246.744546</v>
      </c>
      <c r="I8" s="86">
        <v>31870807.837960001</v>
      </c>
      <c r="J8" s="66">
        <v>-0.13289782659999999</v>
      </c>
    </row>
    <row r="9" spans="1:10">
      <c r="A9" s="53" t="s">
        <v>33</v>
      </c>
      <c r="B9" s="86">
        <v>303523.79088799999</v>
      </c>
      <c r="C9" s="86">
        <v>182227.46525800001</v>
      </c>
      <c r="D9" s="66">
        <v>0.66563141540000004</v>
      </c>
      <c r="E9" s="86">
        <v>767142.54735400004</v>
      </c>
      <c r="F9" s="86">
        <v>527091.25190999999</v>
      </c>
      <c r="G9" s="66">
        <v>0.45542644580000002</v>
      </c>
      <c r="H9" s="86">
        <v>1882368.8457859999</v>
      </c>
      <c r="I9" s="86">
        <v>1697250.026296</v>
      </c>
      <c r="J9" s="66">
        <v>0.1090698581</v>
      </c>
    </row>
    <row r="10" spans="1:10">
      <c r="A10" s="53" t="s">
        <v>34</v>
      </c>
      <c r="B10" s="86">
        <v>5174945.1150000002</v>
      </c>
      <c r="C10" s="86">
        <v>5274747.2819999997</v>
      </c>
      <c r="D10" s="66">
        <v>-1.8920748599999999E-2</v>
      </c>
      <c r="E10" s="86">
        <v>15349855.355</v>
      </c>
      <c r="F10" s="86">
        <v>15082921.766000001</v>
      </c>
      <c r="G10" s="66">
        <v>1.76977374E-2</v>
      </c>
      <c r="H10" s="86">
        <v>56091340.982000001</v>
      </c>
      <c r="I10" s="86">
        <v>54102976.379000001</v>
      </c>
      <c r="J10" s="66">
        <v>3.6751482699999997E-2</v>
      </c>
    </row>
    <row r="11" spans="1:10">
      <c r="A11" s="53" t="s">
        <v>35</v>
      </c>
      <c r="B11" s="86">
        <v>476520.99400000001</v>
      </c>
      <c r="C11" s="86">
        <v>824577.70700000005</v>
      </c>
      <c r="D11" s="66">
        <v>-0.42210298680000002</v>
      </c>
      <c r="E11" s="86">
        <v>2168263.4380000001</v>
      </c>
      <c r="F11" s="86">
        <v>6146366.5520000001</v>
      </c>
      <c r="G11" s="66">
        <v>-0.64722842030000005</v>
      </c>
      <c r="H11" s="86">
        <v>6694380.4249999998</v>
      </c>
      <c r="I11" s="86">
        <v>33207962.434999999</v>
      </c>
      <c r="J11" s="66">
        <v>-0.79841038310000001</v>
      </c>
    </row>
    <row r="12" spans="1:10">
      <c r="A12" s="53" t="s">
        <v>36</v>
      </c>
      <c r="B12" s="86">
        <v>1E-3</v>
      </c>
      <c r="C12" s="86">
        <v>0</v>
      </c>
      <c r="D12" s="66">
        <v>0</v>
      </c>
      <c r="E12" s="86">
        <v>1E-3</v>
      </c>
      <c r="F12" s="86">
        <v>0</v>
      </c>
      <c r="G12" s="66">
        <v>0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1386628.2420000001</v>
      </c>
      <c r="C13" s="86">
        <v>2128911.5759999999</v>
      </c>
      <c r="D13" s="66">
        <v>-0.34866799650000002</v>
      </c>
      <c r="E13" s="86">
        <v>7047334.9819999998</v>
      </c>
      <c r="F13" s="86">
        <v>7780866.7410000004</v>
      </c>
      <c r="G13" s="66">
        <v>-9.4273785099999993E-2</v>
      </c>
      <c r="H13" s="86">
        <v>50406542.864</v>
      </c>
      <c r="I13" s="86">
        <v>28730392.645</v>
      </c>
      <c r="J13" s="66">
        <v>0.75446759419999998</v>
      </c>
    </row>
    <row r="14" spans="1:10">
      <c r="A14" s="53" t="s">
        <v>38</v>
      </c>
      <c r="B14" s="86">
        <v>5496522.057</v>
      </c>
      <c r="C14" s="86">
        <v>4823647.892</v>
      </c>
      <c r="D14" s="66">
        <v>0.1394948761</v>
      </c>
      <c r="E14" s="86">
        <v>14232804.989</v>
      </c>
      <c r="F14" s="86">
        <v>14441127.115</v>
      </c>
      <c r="G14" s="66">
        <v>-1.4425614E-2</v>
      </c>
      <c r="H14" s="86">
        <v>52885306.214000002</v>
      </c>
      <c r="I14" s="86">
        <v>45795969.261</v>
      </c>
      <c r="J14" s="66">
        <v>0.15480264020000001</v>
      </c>
    </row>
    <row r="15" spans="1:10">
      <c r="A15" s="53" t="s">
        <v>39</v>
      </c>
      <c r="B15" s="86">
        <v>1020937.394</v>
      </c>
      <c r="C15" s="86">
        <v>776411.37100000004</v>
      </c>
      <c r="D15" s="66">
        <v>0.31494389719999999</v>
      </c>
      <c r="E15" s="86">
        <v>2555503.0550000002</v>
      </c>
      <c r="F15" s="86">
        <v>1862620.4639999999</v>
      </c>
      <c r="G15" s="66">
        <v>0.3719934385</v>
      </c>
      <c r="H15" s="86">
        <v>9533389.5360000003</v>
      </c>
      <c r="I15" s="86">
        <v>7780733.7759999996</v>
      </c>
      <c r="J15" s="66">
        <v>0.22525584479999999</v>
      </c>
    </row>
    <row r="16" spans="1:10">
      <c r="A16" s="53" t="s">
        <v>40</v>
      </c>
      <c r="B16" s="86">
        <v>235957.04800000001</v>
      </c>
      <c r="C16" s="86">
        <v>477846.09299999999</v>
      </c>
      <c r="D16" s="66">
        <v>-0.50620701629999998</v>
      </c>
      <c r="E16" s="86">
        <v>549534.49399999995</v>
      </c>
      <c r="F16" s="86">
        <v>905974.82499999995</v>
      </c>
      <c r="G16" s="66">
        <v>-0.3934329312</v>
      </c>
      <c r="H16" s="86">
        <v>4809990.8140000002</v>
      </c>
      <c r="I16" s="86">
        <v>4754149.8880000003</v>
      </c>
      <c r="J16" s="66">
        <v>1.1745722599999999E-2</v>
      </c>
    </row>
    <row r="17" spans="1:14">
      <c r="A17" s="53" t="s">
        <v>41</v>
      </c>
      <c r="B17" s="86">
        <v>344025.55300000001</v>
      </c>
      <c r="C17" s="86">
        <v>309414.00099999999</v>
      </c>
      <c r="D17" s="66">
        <v>0.1118616219</v>
      </c>
      <c r="E17" s="86">
        <v>1022280.514</v>
      </c>
      <c r="F17" s="86">
        <v>897695.8</v>
      </c>
      <c r="G17" s="66">
        <v>0.1387827747</v>
      </c>
      <c r="H17" s="86">
        <v>3731164.5649999999</v>
      </c>
      <c r="I17" s="86">
        <v>3578119.58</v>
      </c>
      <c r="J17" s="66">
        <v>4.2772462300000001E-2</v>
      </c>
    </row>
    <row r="18" spans="1:14">
      <c r="A18" s="53" t="s">
        <v>42</v>
      </c>
      <c r="B18" s="86">
        <v>2228796.6340000001</v>
      </c>
      <c r="C18" s="86">
        <v>2591305.7230000002</v>
      </c>
      <c r="D18" s="66">
        <v>-0.13989437290000001</v>
      </c>
      <c r="E18" s="86">
        <v>6893403.3609999996</v>
      </c>
      <c r="F18" s="86">
        <v>7654130.8509999998</v>
      </c>
      <c r="G18" s="66">
        <v>-9.9387834499999994E-2</v>
      </c>
      <c r="H18" s="86">
        <v>28819192.436999999</v>
      </c>
      <c r="I18" s="86">
        <v>29558124.085999999</v>
      </c>
      <c r="J18" s="66">
        <v>-2.4999274200000001E-2</v>
      </c>
    </row>
    <row r="19" spans="1:14">
      <c r="A19" s="53" t="s">
        <v>44</v>
      </c>
      <c r="B19" s="86">
        <v>51389.567499999997</v>
      </c>
      <c r="C19" s="86">
        <v>67360.605500000005</v>
      </c>
      <c r="D19" s="66">
        <v>-0.2370976015</v>
      </c>
      <c r="E19" s="86">
        <v>162552.269</v>
      </c>
      <c r="F19" s="86">
        <v>192756.0245</v>
      </c>
      <c r="G19" s="66">
        <v>-0.1566942231</v>
      </c>
      <c r="H19" s="86">
        <v>708749.73499999999</v>
      </c>
      <c r="I19" s="86">
        <v>728358.23300000001</v>
      </c>
      <c r="J19" s="66">
        <v>-2.69215025E-2</v>
      </c>
    </row>
    <row r="20" spans="1:14">
      <c r="A20" s="53" t="s">
        <v>43</v>
      </c>
      <c r="B20" s="86">
        <v>166066.3235</v>
      </c>
      <c r="C20" s="86">
        <v>200779.5105</v>
      </c>
      <c r="D20" s="66">
        <v>-0.172892079</v>
      </c>
      <c r="E20" s="86">
        <v>486931.011</v>
      </c>
      <c r="F20" s="86">
        <v>578123.80850000004</v>
      </c>
      <c r="G20" s="66">
        <v>-0.15773921809999999</v>
      </c>
      <c r="H20" s="86">
        <v>1980438.0619999999</v>
      </c>
      <c r="I20" s="86">
        <v>2225804.8820000002</v>
      </c>
      <c r="J20" s="66">
        <v>-0.1102373447</v>
      </c>
    </row>
    <row r="21" spans="1:14">
      <c r="A21" s="67" t="s">
        <v>80</v>
      </c>
      <c r="B21" s="87">
        <v>19995821.206333999</v>
      </c>
      <c r="C21" s="87">
        <v>19789598.213210002</v>
      </c>
      <c r="D21" s="68">
        <v>1.04207772E-2</v>
      </c>
      <c r="E21" s="87">
        <v>60904351.063167997</v>
      </c>
      <c r="F21" s="87">
        <v>62812106.761689998</v>
      </c>
      <c r="G21" s="68">
        <v>-3.03724202E-2</v>
      </c>
      <c r="H21" s="87">
        <v>245178111.224332</v>
      </c>
      <c r="I21" s="87">
        <v>244030649.028256</v>
      </c>
      <c r="J21" s="68">
        <v>4.7021233000000004E-3</v>
      </c>
    </row>
    <row r="22" spans="1:14">
      <c r="A22" s="53" t="s">
        <v>81</v>
      </c>
      <c r="B22" s="86">
        <v>-631232.19499999995</v>
      </c>
      <c r="C22" s="86">
        <v>-332555.76095800003</v>
      </c>
      <c r="D22" s="66">
        <v>0.89812437219999997</v>
      </c>
      <c r="E22" s="86">
        <v>-1423217.9169999999</v>
      </c>
      <c r="F22" s="86">
        <v>-905435.56353399996</v>
      </c>
      <c r="G22" s="66">
        <v>0.57185996920000004</v>
      </c>
      <c r="H22" s="86">
        <v>-3542745.8207120001</v>
      </c>
      <c r="I22" s="86">
        <v>-2725052.452507</v>
      </c>
      <c r="J22" s="66">
        <v>0.30006518500000001</v>
      </c>
    </row>
    <row r="23" spans="1:14">
      <c r="A23" s="53" t="s">
        <v>45</v>
      </c>
      <c r="B23" s="86">
        <v>-112780.382</v>
      </c>
      <c r="C23" s="86">
        <v>-122325.336</v>
      </c>
      <c r="D23" s="66">
        <v>-7.8029248199999998E-2</v>
      </c>
      <c r="E23" s="86">
        <v>-364864.78</v>
      </c>
      <c r="F23" s="86">
        <v>-378803.95299999998</v>
      </c>
      <c r="G23" s="66">
        <v>-3.67978552E-2</v>
      </c>
      <c r="H23" s="86">
        <v>-1680901.3489999999</v>
      </c>
      <c r="I23" s="86">
        <v>-1335967.9920000001</v>
      </c>
      <c r="J23" s="66">
        <v>0.25818983620000002</v>
      </c>
    </row>
    <row r="24" spans="1:14">
      <c r="A24" s="53" t="s">
        <v>82</v>
      </c>
      <c r="B24" s="86">
        <v>493775.81300000002</v>
      </c>
      <c r="C24" s="86">
        <v>1392178.689</v>
      </c>
      <c r="D24" s="66">
        <v>-0.64532152600000003</v>
      </c>
      <c r="E24" s="86">
        <v>3011936.3620000002</v>
      </c>
      <c r="F24" s="86">
        <v>2650307.2829999998</v>
      </c>
      <c r="G24" s="66">
        <v>0.13644798150000001</v>
      </c>
      <c r="H24" s="86">
        <v>7223954.1279999996</v>
      </c>
      <c r="I24" s="86">
        <v>11828839.205</v>
      </c>
      <c r="J24" s="66">
        <v>-0.38929306559999999</v>
      </c>
    </row>
    <row r="25" spans="1:14">
      <c r="A25" s="67" t="s">
        <v>83</v>
      </c>
      <c r="B25" s="87">
        <v>19745584.442334</v>
      </c>
      <c r="C25" s="87">
        <v>20726895.805252001</v>
      </c>
      <c r="D25" s="68">
        <v>-4.73448302E-2</v>
      </c>
      <c r="E25" s="87">
        <v>62128204.728168003</v>
      </c>
      <c r="F25" s="87">
        <v>64178174.528155997</v>
      </c>
      <c r="G25" s="68">
        <v>-3.1941852700000002E-2</v>
      </c>
      <c r="H25" s="87">
        <v>247178418.18261999</v>
      </c>
      <c r="I25" s="87">
        <v>251798467.78874901</v>
      </c>
      <c r="J25" s="68">
        <v>-1.8348203800000001E-2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4" t="s">
        <v>46</v>
      </c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</row>
    <row r="31" spans="1:14">
      <c r="A31" s="122"/>
      <c r="B31" s="122" t="s">
        <v>55</v>
      </c>
      <c r="C31" s="133" t="s">
        <v>120</v>
      </c>
      <c r="D31" s="133" t="s">
        <v>121</v>
      </c>
      <c r="E31" s="133" t="s">
        <v>122</v>
      </c>
      <c r="F31" s="133" t="s">
        <v>123</v>
      </c>
      <c r="G31" s="133" t="s">
        <v>124</v>
      </c>
      <c r="H31" s="133" t="s">
        <v>125</v>
      </c>
      <c r="I31" s="133" t="s">
        <v>126</v>
      </c>
      <c r="J31" s="133" t="s">
        <v>127</v>
      </c>
      <c r="K31" s="133" t="s">
        <v>128</v>
      </c>
      <c r="L31" s="133" t="s">
        <v>129</v>
      </c>
      <c r="M31" s="133" t="s">
        <v>130</v>
      </c>
      <c r="N31" s="133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115</v>
      </c>
      <c r="B33" s="124" t="s">
        <v>139</v>
      </c>
      <c r="C33" s="128">
        <v>-6.1100000000000002E-2</v>
      </c>
      <c r="D33" s="128">
        <v>1.2670000000000001E-2</v>
      </c>
      <c r="E33" s="128">
        <v>-2.9479999999999999E-2</v>
      </c>
      <c r="F33" s="128">
        <v>-4.4290000000000003E-2</v>
      </c>
      <c r="G33" s="128">
        <v>-2.681E-2</v>
      </c>
      <c r="H33" s="128">
        <v>5.2100000000000002E-3</v>
      </c>
      <c r="I33" s="128">
        <v>-1.473E-2</v>
      </c>
      <c r="J33" s="128">
        <v>-1.729E-2</v>
      </c>
      <c r="K33" s="128">
        <v>-9.9500000000000005E-3</v>
      </c>
      <c r="L33" s="128">
        <v>-5.4000000000000001E-4</v>
      </c>
      <c r="M33" s="128">
        <v>-5.5500000000000002E-3</v>
      </c>
      <c r="N33" s="128">
        <v>-3.8600000000000001E-3</v>
      </c>
      <c r="O33" s="65" t="str">
        <f t="shared" ref="O33:O45" si="0">MID(UPPER(TEXT(A33,"mmm")),1,1)</f>
        <v>M</v>
      </c>
    </row>
    <row r="34" spans="1:15">
      <c r="A34" s="124" t="s">
        <v>116</v>
      </c>
      <c r="B34" s="124" t="s">
        <v>140</v>
      </c>
      <c r="C34" s="128">
        <v>-2.0670000000000001E-2</v>
      </c>
      <c r="D34" s="128">
        <v>-9.2399999999999999E-3</v>
      </c>
      <c r="E34" s="128">
        <v>-7.3999999999999999E-4</v>
      </c>
      <c r="F34" s="128">
        <v>-1.069E-2</v>
      </c>
      <c r="G34" s="128">
        <v>-2.538E-2</v>
      </c>
      <c r="H34" s="128">
        <v>1.83E-3</v>
      </c>
      <c r="I34" s="128">
        <v>-1.142E-2</v>
      </c>
      <c r="J34" s="128">
        <v>-1.5789999999999998E-2</v>
      </c>
      <c r="K34" s="128">
        <v>-1.529E-2</v>
      </c>
      <c r="L34" s="128">
        <v>-2.8700000000000002E-3</v>
      </c>
      <c r="M34" s="128">
        <v>-6.2300000000000003E-3</v>
      </c>
      <c r="N34" s="128">
        <v>-6.1900000000000002E-3</v>
      </c>
      <c r="O34" s="65" t="str">
        <f t="shared" si="0"/>
        <v>A</v>
      </c>
    </row>
    <row r="35" spans="1:15">
      <c r="A35" s="124" t="s">
        <v>117</v>
      </c>
      <c r="B35" s="124" t="s">
        <v>141</v>
      </c>
      <c r="C35" s="128">
        <v>-9.1900000000000003E-3</v>
      </c>
      <c r="D35" s="128">
        <v>6.8300000000000001E-3</v>
      </c>
      <c r="E35" s="128">
        <v>9.0299999999999998E-3</v>
      </c>
      <c r="F35" s="128">
        <v>-2.5049999999999999E-2</v>
      </c>
      <c r="G35" s="128">
        <v>-2.231E-2</v>
      </c>
      <c r="H35" s="128">
        <v>2.7699999999999999E-3</v>
      </c>
      <c r="I35" s="128">
        <v>-7.5199999999999998E-3</v>
      </c>
      <c r="J35" s="128">
        <v>-1.7559999999999999E-2</v>
      </c>
      <c r="K35" s="128">
        <v>-1.555E-2</v>
      </c>
      <c r="L35" s="128">
        <v>-2.0100000000000001E-3</v>
      </c>
      <c r="M35" s="128">
        <v>-4.2399999999999998E-3</v>
      </c>
      <c r="N35" s="128">
        <v>-9.2999999999999992E-3</v>
      </c>
      <c r="O35" s="65" t="str">
        <f t="shared" si="0"/>
        <v>M</v>
      </c>
    </row>
    <row r="36" spans="1:15">
      <c r="A36" s="124" t="s">
        <v>118</v>
      </c>
      <c r="B36" s="124" t="s">
        <v>142</v>
      </c>
      <c r="C36" s="128">
        <v>-1.8079999999999999E-2</v>
      </c>
      <c r="D36" s="128">
        <v>-8.43E-3</v>
      </c>
      <c r="E36" s="128">
        <v>1.583E-2</v>
      </c>
      <c r="F36" s="128">
        <v>-2.5479999999999999E-2</v>
      </c>
      <c r="G36" s="128">
        <v>-2.163E-2</v>
      </c>
      <c r="H36" s="128">
        <v>9.7000000000000005E-4</v>
      </c>
      <c r="I36" s="128">
        <v>-3.7399999999999998E-3</v>
      </c>
      <c r="J36" s="128">
        <v>-1.8859999999999998E-2</v>
      </c>
      <c r="K36" s="128">
        <v>-1.179E-2</v>
      </c>
      <c r="L36" s="128">
        <v>-2.2300000000000002E-3</v>
      </c>
      <c r="M36" s="128">
        <v>-6.6E-4</v>
      </c>
      <c r="N36" s="128">
        <v>-8.8999999999999999E-3</v>
      </c>
      <c r="O36" s="65" t="str">
        <f t="shared" si="0"/>
        <v>J</v>
      </c>
    </row>
    <row r="37" spans="1:15">
      <c r="A37" s="124" t="s">
        <v>135</v>
      </c>
      <c r="B37" s="124" t="s">
        <v>136</v>
      </c>
      <c r="C37" s="128">
        <v>2.3349999999999999E-2</v>
      </c>
      <c r="D37" s="128">
        <v>2.333E-2</v>
      </c>
      <c r="E37" s="128">
        <v>2.9399999999999999E-2</v>
      </c>
      <c r="F37" s="128">
        <v>-2.938E-2</v>
      </c>
      <c r="G37" s="128">
        <v>-1.491E-2</v>
      </c>
      <c r="H37" s="128">
        <v>4.2700000000000004E-3</v>
      </c>
      <c r="I37" s="128">
        <v>1.25E-3</v>
      </c>
      <c r="J37" s="128">
        <v>-2.043E-2</v>
      </c>
      <c r="K37" s="128">
        <v>-8.8400000000000006E-3</v>
      </c>
      <c r="L37" s="128">
        <v>4.4000000000000002E-4</v>
      </c>
      <c r="M37" s="128">
        <v>2.2200000000000002E-3</v>
      </c>
      <c r="N37" s="128">
        <v>-1.15E-2</v>
      </c>
      <c r="O37" s="65" t="str">
        <f t="shared" si="0"/>
        <v>J</v>
      </c>
    </row>
    <row r="38" spans="1:15">
      <c r="A38" s="124" t="s">
        <v>138</v>
      </c>
      <c r="B38" s="124" t="s">
        <v>143</v>
      </c>
      <c r="C38" s="128">
        <v>-3.6830000000000002E-2</v>
      </c>
      <c r="D38" s="128">
        <v>3.2680000000000001E-2</v>
      </c>
      <c r="E38" s="128">
        <v>1.0370000000000001E-2</v>
      </c>
      <c r="F38" s="128">
        <v>-7.9880000000000007E-2</v>
      </c>
      <c r="G38" s="128">
        <v>-1.7739999999999999E-2</v>
      </c>
      <c r="H38" s="128">
        <v>8.2500000000000004E-3</v>
      </c>
      <c r="I38" s="128">
        <v>2.31E-3</v>
      </c>
      <c r="J38" s="128">
        <v>-2.8299999999999999E-2</v>
      </c>
      <c r="K38" s="128">
        <v>-1.2869999999999999E-2</v>
      </c>
      <c r="L38" s="128">
        <v>4.8999999999999998E-3</v>
      </c>
      <c r="M38" s="128">
        <v>2.3800000000000002E-3</v>
      </c>
      <c r="N38" s="128">
        <v>-2.0150000000000001E-2</v>
      </c>
      <c r="O38" s="65" t="str">
        <f t="shared" si="0"/>
        <v>A</v>
      </c>
    </row>
    <row r="39" spans="1:15">
      <c r="A39" s="124" t="s">
        <v>144</v>
      </c>
      <c r="B39" s="124" t="s">
        <v>145</v>
      </c>
      <c r="C39" s="128">
        <v>-3.909E-2</v>
      </c>
      <c r="D39" s="128">
        <v>1.4789999999999999E-2</v>
      </c>
      <c r="E39" s="128">
        <v>-4.96E-3</v>
      </c>
      <c r="F39" s="128">
        <v>-4.8919999999999998E-2</v>
      </c>
      <c r="G39" s="128">
        <v>-2.0060000000000001E-2</v>
      </c>
      <c r="H39" s="128">
        <v>8.9599999999999992E-3</v>
      </c>
      <c r="I39" s="128">
        <v>1.5200000000000001E-3</v>
      </c>
      <c r="J39" s="128">
        <v>-3.0540000000000001E-2</v>
      </c>
      <c r="K39" s="128">
        <v>-1.8370000000000001E-2</v>
      </c>
      <c r="L39" s="128">
        <v>7.45E-3</v>
      </c>
      <c r="M39" s="128">
        <v>5.6999999999999998E-4</v>
      </c>
      <c r="N39" s="128">
        <v>-2.639E-2</v>
      </c>
      <c r="O39" s="65" t="str">
        <f t="shared" si="0"/>
        <v>S</v>
      </c>
    </row>
    <row r="40" spans="1:15">
      <c r="A40" s="124" t="s">
        <v>146</v>
      </c>
      <c r="B40" s="124" t="s">
        <v>147</v>
      </c>
      <c r="C40" s="128">
        <v>-6.7400000000000003E-3</v>
      </c>
      <c r="D40" s="128">
        <v>1.1350000000000001E-2</v>
      </c>
      <c r="E40" s="128">
        <v>1.3500000000000001E-3</v>
      </c>
      <c r="F40" s="128">
        <v>-1.9439999999999999E-2</v>
      </c>
      <c r="G40" s="128">
        <v>-1.8780000000000002E-2</v>
      </c>
      <c r="H40" s="128">
        <v>9.1999999999999998E-3</v>
      </c>
      <c r="I40" s="128">
        <v>1.47E-3</v>
      </c>
      <c r="J40" s="128">
        <v>-2.945E-2</v>
      </c>
      <c r="K40" s="128">
        <v>-1.941E-2</v>
      </c>
      <c r="L40" s="128">
        <v>7.6499999999999997E-3</v>
      </c>
      <c r="M40" s="128">
        <v>8.7000000000000001E-4</v>
      </c>
      <c r="N40" s="128">
        <v>-2.793E-2</v>
      </c>
      <c r="O40" s="65" t="str">
        <f t="shared" si="0"/>
        <v>O</v>
      </c>
    </row>
    <row r="41" spans="1:15">
      <c r="A41" s="124" t="s">
        <v>148</v>
      </c>
      <c r="B41" s="124" t="s">
        <v>149</v>
      </c>
      <c r="C41" s="128">
        <v>-4.3699999999999998E-3</v>
      </c>
      <c r="D41" s="128">
        <v>-4.4000000000000002E-4</v>
      </c>
      <c r="E41" s="128">
        <v>9.2700000000000005E-3</v>
      </c>
      <c r="F41" s="128">
        <v>-1.32E-2</v>
      </c>
      <c r="G41" s="128">
        <v>-1.7479999999999999E-2</v>
      </c>
      <c r="H41" s="128">
        <v>8.3700000000000007E-3</v>
      </c>
      <c r="I41" s="128">
        <v>2.1700000000000001E-3</v>
      </c>
      <c r="J41" s="128">
        <v>-2.802E-2</v>
      </c>
      <c r="K41" s="128">
        <v>-1.9800000000000002E-2</v>
      </c>
      <c r="L41" s="128">
        <v>7.9600000000000001E-3</v>
      </c>
      <c r="M41" s="128">
        <v>6.4000000000000005E-4</v>
      </c>
      <c r="N41" s="128">
        <v>-2.8400000000000002E-2</v>
      </c>
      <c r="O41" s="65" t="str">
        <f t="shared" si="0"/>
        <v>N</v>
      </c>
    </row>
    <row r="42" spans="1:15">
      <c r="A42" s="124" t="s">
        <v>150</v>
      </c>
      <c r="B42" s="124" t="s">
        <v>151</v>
      </c>
      <c r="C42" s="128">
        <v>-1.3010000000000001E-2</v>
      </c>
      <c r="D42" s="128">
        <v>-2.3800000000000002E-3</v>
      </c>
      <c r="E42" s="128">
        <v>3.5999999999999999E-3</v>
      </c>
      <c r="F42" s="128">
        <v>-1.423E-2</v>
      </c>
      <c r="G42" s="128">
        <v>-1.711E-2</v>
      </c>
      <c r="H42" s="128">
        <v>7.43E-3</v>
      </c>
      <c r="I42" s="128">
        <v>2.2899999999999999E-3</v>
      </c>
      <c r="J42" s="128">
        <v>-2.683E-2</v>
      </c>
      <c r="K42" s="128">
        <v>-1.711E-2</v>
      </c>
      <c r="L42" s="128">
        <v>7.43E-3</v>
      </c>
      <c r="M42" s="128">
        <v>2.2899999999999999E-3</v>
      </c>
      <c r="N42" s="128">
        <v>-2.683E-2</v>
      </c>
      <c r="O42" s="65" t="str">
        <f t="shared" si="0"/>
        <v>D</v>
      </c>
    </row>
    <row r="43" spans="1:15">
      <c r="A43" s="124" t="s">
        <v>152</v>
      </c>
      <c r="B43" s="124" t="s">
        <v>153</v>
      </c>
      <c r="C43" s="128">
        <v>-3.1519999999999999E-2</v>
      </c>
      <c r="D43" s="128">
        <v>-1.1639999999999999E-2</v>
      </c>
      <c r="E43" s="128">
        <v>-1.1299999999999999E-3</v>
      </c>
      <c r="F43" s="128">
        <v>-1.8749999999999999E-2</v>
      </c>
      <c r="G43" s="128">
        <v>-3.1519999999999999E-2</v>
      </c>
      <c r="H43" s="128">
        <v>-1.1639999999999999E-2</v>
      </c>
      <c r="I43" s="128">
        <v>-1.1299999999999999E-3</v>
      </c>
      <c r="J43" s="128">
        <v>-1.8749999999999999E-2</v>
      </c>
      <c r="K43" s="128">
        <v>-2.2710000000000001E-2</v>
      </c>
      <c r="L43" s="128">
        <v>6.2500000000000003E-3</v>
      </c>
      <c r="M43" s="128">
        <v>4.6999999999999999E-4</v>
      </c>
      <c r="N43" s="128">
        <v>-2.9430000000000001E-2</v>
      </c>
      <c r="O43" s="65" t="str">
        <f t="shared" si="0"/>
        <v>E</v>
      </c>
    </row>
    <row r="44" spans="1:15">
      <c r="A44" s="124" t="s">
        <v>155</v>
      </c>
      <c r="B44" s="124" t="s">
        <v>156</v>
      </c>
      <c r="C44" s="128">
        <v>-1.6590000000000001E-2</v>
      </c>
      <c r="D44" s="128">
        <v>-1.67E-3</v>
      </c>
      <c r="E44" s="128">
        <v>-1.4619999999999999E-2</v>
      </c>
      <c r="F44" s="128">
        <v>-2.9999999999999997E-4</v>
      </c>
      <c r="G44" s="128">
        <v>-2.4590000000000001E-2</v>
      </c>
      <c r="H44" s="128">
        <v>-7.0000000000000001E-3</v>
      </c>
      <c r="I44" s="128">
        <v>-7.6400000000000001E-3</v>
      </c>
      <c r="J44" s="128">
        <v>-9.9500000000000005E-3</v>
      </c>
      <c r="K44" s="128">
        <v>-1.9699999999999999E-2</v>
      </c>
      <c r="L44" s="128">
        <v>6.0400000000000002E-3</v>
      </c>
      <c r="M44" s="128">
        <v>2.2200000000000002E-3</v>
      </c>
      <c r="N44" s="128">
        <v>-2.7959999999999999E-2</v>
      </c>
      <c r="O44" s="65" t="str">
        <f t="shared" si="0"/>
        <v>F</v>
      </c>
    </row>
    <row r="45" spans="1:15">
      <c r="A45" s="124" t="s">
        <v>157</v>
      </c>
      <c r="B45" s="124" t="s">
        <v>158</v>
      </c>
      <c r="C45" s="128">
        <v>-4.734E-2</v>
      </c>
      <c r="D45" s="128">
        <v>3.7699999999999999E-3</v>
      </c>
      <c r="E45" s="128">
        <v>1.3270000000000001E-2</v>
      </c>
      <c r="F45" s="128">
        <v>-6.4380000000000007E-2</v>
      </c>
      <c r="G45" s="128">
        <v>-3.1940000000000003E-2</v>
      </c>
      <c r="H45" s="128">
        <v>-3.48E-3</v>
      </c>
      <c r="I45" s="128">
        <v>-4.6999999999999999E-4</v>
      </c>
      <c r="J45" s="128">
        <v>-2.7990000000000001E-2</v>
      </c>
      <c r="K45" s="128">
        <v>-1.8350000000000002E-2</v>
      </c>
      <c r="L45" s="128">
        <v>5.2399999999999999E-3</v>
      </c>
      <c r="M45" s="128">
        <v>6.0000000000000001E-3</v>
      </c>
      <c r="N45" s="128">
        <v>-2.9590000000000002E-2</v>
      </c>
      <c r="O45" s="65" t="str">
        <f t="shared" si="0"/>
        <v>M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2" t="s">
        <v>57</v>
      </c>
      <c r="C50" s="132" t="s">
        <v>58</v>
      </c>
      <c r="D50" s="132" t="s">
        <v>59</v>
      </c>
      <c r="E50" s="132" t="s">
        <v>60</v>
      </c>
      <c r="F50" s="51" t="s">
        <v>55</v>
      </c>
      <c r="G50" s="132" t="s">
        <v>62</v>
      </c>
      <c r="H50" s="132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162</v>
      </c>
      <c r="B52" s="54">
        <v>18.638000000000002</v>
      </c>
      <c r="C52" s="54">
        <v>14.566000000000001</v>
      </c>
      <c r="D52" s="54">
        <v>10.494</v>
      </c>
      <c r="E52" s="54">
        <v>12.333</v>
      </c>
      <c r="F52" s="55">
        <v>1</v>
      </c>
      <c r="G52" s="54">
        <v>15.130842105299999</v>
      </c>
      <c r="H52" s="54">
        <v>5.9517368420999999</v>
      </c>
      <c r="I52" s="127"/>
    </row>
    <row r="53" spans="1:9">
      <c r="A53" s="53" t="s">
        <v>163</v>
      </c>
      <c r="B53" s="54">
        <v>16.698</v>
      </c>
      <c r="C53" s="54">
        <v>12.368</v>
      </c>
      <c r="D53" s="54">
        <v>8.0380000000000003</v>
      </c>
      <c r="E53" s="54">
        <v>13.939</v>
      </c>
      <c r="F53" s="55">
        <v>2</v>
      </c>
      <c r="G53" s="54">
        <v>15.923157894699999</v>
      </c>
      <c r="H53" s="54">
        <v>6.1652631579000001</v>
      </c>
      <c r="I53" s="127"/>
    </row>
    <row r="54" spans="1:9">
      <c r="A54" s="53" t="s">
        <v>164</v>
      </c>
      <c r="B54" s="54">
        <v>17.533000000000001</v>
      </c>
      <c r="C54" s="54">
        <v>12.34</v>
      </c>
      <c r="D54" s="54">
        <v>7.1470000000000002</v>
      </c>
      <c r="E54" s="54">
        <v>13.827</v>
      </c>
      <c r="F54" s="55">
        <v>3</v>
      </c>
      <c r="G54" s="54">
        <v>15.875578947399999</v>
      </c>
      <c r="H54" s="54">
        <v>6.8698421053000001</v>
      </c>
      <c r="I54" s="127"/>
    </row>
    <row r="55" spans="1:9">
      <c r="A55" s="53" t="s">
        <v>165</v>
      </c>
      <c r="B55" s="54">
        <v>19.428000000000001</v>
      </c>
      <c r="C55" s="54">
        <v>15.209</v>
      </c>
      <c r="D55" s="54">
        <v>10.991</v>
      </c>
      <c r="E55" s="54">
        <v>13.862</v>
      </c>
      <c r="F55" s="55">
        <v>4</v>
      </c>
      <c r="G55" s="54">
        <v>15.5178421053</v>
      </c>
      <c r="H55" s="54">
        <v>6.8625789474000003</v>
      </c>
      <c r="I55" s="127"/>
    </row>
    <row r="56" spans="1:9">
      <c r="A56" s="53" t="s">
        <v>166</v>
      </c>
      <c r="B56" s="54">
        <v>18.798999999999999</v>
      </c>
      <c r="C56" s="54">
        <v>13.913</v>
      </c>
      <c r="D56" s="54">
        <v>9.0269999999999992</v>
      </c>
      <c r="E56" s="54">
        <v>12.685</v>
      </c>
      <c r="F56" s="55">
        <v>5</v>
      </c>
      <c r="G56" s="54">
        <v>15.082105263200001</v>
      </c>
      <c r="H56" s="54">
        <v>6.5612631579</v>
      </c>
      <c r="I56" s="127"/>
    </row>
    <row r="57" spans="1:9">
      <c r="A57" s="53" t="s">
        <v>167</v>
      </c>
      <c r="B57" s="54">
        <v>14.795999999999999</v>
      </c>
      <c r="C57" s="54">
        <v>11.047000000000001</v>
      </c>
      <c r="D57" s="54">
        <v>7.298</v>
      </c>
      <c r="E57" s="54">
        <v>12.651999999999999</v>
      </c>
      <c r="F57" s="55">
        <v>6</v>
      </c>
      <c r="G57" s="54">
        <v>15.6706315789</v>
      </c>
      <c r="H57" s="54">
        <v>6.6341578947000004</v>
      </c>
      <c r="I57" s="127"/>
    </row>
    <row r="58" spans="1:9">
      <c r="A58" s="53" t="s">
        <v>168</v>
      </c>
      <c r="B58" s="54">
        <v>17.2</v>
      </c>
      <c r="C58" s="54">
        <v>11.709</v>
      </c>
      <c r="D58" s="54">
        <v>6.2169999999999996</v>
      </c>
      <c r="E58" s="54">
        <v>11.093</v>
      </c>
      <c r="F58" s="55">
        <v>7</v>
      </c>
      <c r="G58" s="54">
        <v>16.0605789474</v>
      </c>
      <c r="H58" s="54">
        <v>6.3503157894999998</v>
      </c>
      <c r="I58" s="127"/>
    </row>
    <row r="59" spans="1:9">
      <c r="A59" s="53" t="s">
        <v>169</v>
      </c>
      <c r="B59" s="54">
        <v>18.201000000000001</v>
      </c>
      <c r="C59" s="54">
        <v>11.831</v>
      </c>
      <c r="D59" s="54">
        <v>5.4610000000000003</v>
      </c>
      <c r="E59" s="54">
        <v>11.124000000000001</v>
      </c>
      <c r="F59" s="55">
        <v>8</v>
      </c>
      <c r="G59" s="54">
        <v>16.665315789499999</v>
      </c>
      <c r="H59" s="54">
        <v>6.1876842104999996</v>
      </c>
      <c r="I59" s="127"/>
    </row>
    <row r="60" spans="1:9">
      <c r="A60" s="53" t="s">
        <v>170</v>
      </c>
      <c r="B60" s="54">
        <v>18.221</v>
      </c>
      <c r="C60" s="54">
        <v>13.323</v>
      </c>
      <c r="D60" s="54">
        <v>8.4250000000000007</v>
      </c>
      <c r="E60" s="54">
        <v>13.276</v>
      </c>
      <c r="F60" s="55">
        <v>9</v>
      </c>
      <c r="G60" s="54">
        <v>17.3829473684</v>
      </c>
      <c r="H60" s="54">
        <v>6.3927368420999997</v>
      </c>
      <c r="I60" s="127"/>
    </row>
    <row r="61" spans="1:9">
      <c r="A61" s="53" t="s">
        <v>171</v>
      </c>
      <c r="B61" s="54">
        <v>20.184999999999999</v>
      </c>
      <c r="C61" s="54">
        <v>14.087999999999999</v>
      </c>
      <c r="D61" s="54">
        <v>7.992</v>
      </c>
      <c r="E61" s="54">
        <v>14.276999999999999</v>
      </c>
      <c r="F61" s="55">
        <v>10</v>
      </c>
      <c r="G61" s="54">
        <v>17.596684210500001</v>
      </c>
      <c r="H61" s="54">
        <v>6.5843684210999998</v>
      </c>
      <c r="I61" s="127"/>
    </row>
    <row r="62" spans="1:9">
      <c r="A62" s="53" t="s">
        <v>172</v>
      </c>
      <c r="B62" s="54">
        <v>22.43</v>
      </c>
      <c r="C62" s="54">
        <v>15.404</v>
      </c>
      <c r="D62" s="54">
        <v>8.3789999999999996</v>
      </c>
      <c r="E62" s="54">
        <v>13.696</v>
      </c>
      <c r="F62" s="55">
        <v>11</v>
      </c>
      <c r="G62" s="54">
        <v>17.588263157899998</v>
      </c>
      <c r="H62" s="54">
        <v>7.0397894737</v>
      </c>
      <c r="I62" s="127"/>
    </row>
    <row r="63" spans="1:9">
      <c r="A63" s="53" t="s">
        <v>173</v>
      </c>
      <c r="B63" s="54">
        <v>20.41</v>
      </c>
      <c r="C63" s="54">
        <v>15.228</v>
      </c>
      <c r="D63" s="54">
        <v>10.045</v>
      </c>
      <c r="E63" s="54">
        <v>13.167999999999999</v>
      </c>
      <c r="F63" s="55">
        <v>12</v>
      </c>
      <c r="G63" s="54">
        <v>17.3007894737</v>
      </c>
      <c r="H63" s="54">
        <v>7.2898421053</v>
      </c>
      <c r="I63" s="127"/>
    </row>
    <row r="64" spans="1:9">
      <c r="A64" s="53" t="s">
        <v>174</v>
      </c>
      <c r="B64" s="54">
        <v>18.596</v>
      </c>
      <c r="C64" s="54">
        <v>14.154</v>
      </c>
      <c r="D64" s="54">
        <v>9.7129999999999992</v>
      </c>
      <c r="E64" s="54">
        <v>11.92</v>
      </c>
      <c r="F64" s="55">
        <v>13</v>
      </c>
      <c r="G64" s="54">
        <v>16.550999999999998</v>
      </c>
      <c r="H64" s="54">
        <v>6.7794210526000001</v>
      </c>
      <c r="I64" s="127"/>
    </row>
    <row r="65" spans="1:9">
      <c r="A65" s="53" t="s">
        <v>175</v>
      </c>
      <c r="B65" s="54">
        <v>19.248000000000001</v>
      </c>
      <c r="C65" s="54">
        <v>13.929</v>
      </c>
      <c r="D65" s="54">
        <v>8.61</v>
      </c>
      <c r="E65" s="54">
        <v>11.63</v>
      </c>
      <c r="F65" s="55">
        <v>14</v>
      </c>
      <c r="G65" s="54">
        <v>17.211157894700001</v>
      </c>
      <c r="H65" s="54">
        <v>6.3182105262999997</v>
      </c>
      <c r="I65" s="127"/>
    </row>
    <row r="66" spans="1:9">
      <c r="A66" s="53" t="s">
        <v>176</v>
      </c>
      <c r="B66" s="54">
        <v>18.471</v>
      </c>
      <c r="C66" s="54">
        <v>13.138</v>
      </c>
      <c r="D66" s="54">
        <v>7.806</v>
      </c>
      <c r="E66" s="54">
        <v>13.552</v>
      </c>
      <c r="F66" s="55">
        <v>15</v>
      </c>
      <c r="G66" s="54">
        <v>17.5456315789</v>
      </c>
      <c r="H66" s="54">
        <v>6.7961052632000003</v>
      </c>
      <c r="I66" s="127"/>
    </row>
    <row r="67" spans="1:9">
      <c r="A67" s="53" t="s">
        <v>177</v>
      </c>
      <c r="B67" s="54">
        <v>12.933</v>
      </c>
      <c r="C67" s="54">
        <v>10.176</v>
      </c>
      <c r="D67" s="54">
        <v>7.4180000000000001</v>
      </c>
      <c r="E67" s="54">
        <v>13.848000000000001</v>
      </c>
      <c r="F67" s="55">
        <v>16</v>
      </c>
      <c r="G67" s="54">
        <v>17.3766315789</v>
      </c>
      <c r="H67" s="54">
        <v>6.9522105263</v>
      </c>
      <c r="I67" s="127"/>
    </row>
    <row r="68" spans="1:9">
      <c r="A68" s="53" t="s">
        <v>178</v>
      </c>
      <c r="B68" s="54">
        <v>15.773</v>
      </c>
      <c r="C68" s="54">
        <v>11.853</v>
      </c>
      <c r="D68" s="54">
        <v>7.9329999999999998</v>
      </c>
      <c r="E68" s="54">
        <v>12.214</v>
      </c>
      <c r="F68" s="55">
        <v>17</v>
      </c>
      <c r="G68" s="54">
        <v>17.177842105300002</v>
      </c>
      <c r="H68" s="54">
        <v>6.9338421053000001</v>
      </c>
      <c r="I68" s="127"/>
    </row>
    <row r="69" spans="1:9">
      <c r="A69" s="53" t="s">
        <v>179</v>
      </c>
      <c r="B69" s="54">
        <v>18.251000000000001</v>
      </c>
      <c r="C69" s="54">
        <v>13.935</v>
      </c>
      <c r="D69" s="54">
        <v>9.6189999999999998</v>
      </c>
      <c r="E69" s="54">
        <v>11.071</v>
      </c>
      <c r="F69" s="55">
        <v>18</v>
      </c>
      <c r="G69" s="54">
        <v>16.985631578900001</v>
      </c>
      <c r="H69" s="54">
        <v>7.3936842105</v>
      </c>
      <c r="I69" s="127"/>
    </row>
    <row r="70" spans="1:9">
      <c r="A70" s="53" t="s">
        <v>180</v>
      </c>
      <c r="B70" s="54">
        <v>17.974</v>
      </c>
      <c r="C70" s="54">
        <v>13.57</v>
      </c>
      <c r="D70" s="54">
        <v>9.1649999999999991</v>
      </c>
      <c r="E70" s="54">
        <v>10.843</v>
      </c>
      <c r="F70" s="55">
        <v>19</v>
      </c>
      <c r="G70" s="54">
        <v>17.043789473699999</v>
      </c>
      <c r="H70" s="54">
        <v>7.6262105263000004</v>
      </c>
      <c r="I70" s="127"/>
    </row>
    <row r="71" spans="1:9">
      <c r="A71" s="53" t="s">
        <v>181</v>
      </c>
      <c r="B71" s="54">
        <v>16.329999999999998</v>
      </c>
      <c r="C71" s="54">
        <v>12.843999999999999</v>
      </c>
      <c r="D71" s="54">
        <v>9.3580000000000005</v>
      </c>
      <c r="E71" s="54">
        <v>10.614000000000001</v>
      </c>
      <c r="F71" s="55">
        <v>20</v>
      </c>
      <c r="G71" s="54">
        <v>17.061631578899998</v>
      </c>
      <c r="H71" s="54">
        <v>7.5265789474</v>
      </c>
      <c r="I71" s="127"/>
    </row>
    <row r="72" spans="1:9">
      <c r="A72" s="53" t="s">
        <v>182</v>
      </c>
      <c r="B72" s="54">
        <v>15.343</v>
      </c>
      <c r="C72" s="54">
        <v>11.769</v>
      </c>
      <c r="D72" s="54">
        <v>8.1959999999999997</v>
      </c>
      <c r="E72" s="54">
        <v>10.781000000000001</v>
      </c>
      <c r="F72" s="55">
        <v>21</v>
      </c>
      <c r="G72" s="54">
        <v>16.657157894699999</v>
      </c>
      <c r="H72" s="54">
        <v>7.4880526315999996</v>
      </c>
      <c r="I72" s="127"/>
    </row>
    <row r="73" spans="1:9">
      <c r="A73" s="53" t="s">
        <v>183</v>
      </c>
      <c r="B73" s="54">
        <v>15.382999999999999</v>
      </c>
      <c r="C73" s="54">
        <v>11.941000000000001</v>
      </c>
      <c r="D73" s="54">
        <v>8.4990000000000006</v>
      </c>
      <c r="E73" s="54">
        <v>12.067</v>
      </c>
      <c r="F73" s="55">
        <v>22</v>
      </c>
      <c r="G73" s="54">
        <v>16.853052631600001</v>
      </c>
      <c r="H73" s="54">
        <v>7.7261578947</v>
      </c>
      <c r="I73" s="127"/>
    </row>
    <row r="74" spans="1:9">
      <c r="A74" s="53" t="s">
        <v>184</v>
      </c>
      <c r="B74" s="54">
        <v>15.897</v>
      </c>
      <c r="C74" s="54">
        <v>12.487</v>
      </c>
      <c r="D74" s="54">
        <v>9.077</v>
      </c>
      <c r="E74" s="54">
        <v>13.641999999999999</v>
      </c>
      <c r="F74" s="55">
        <v>23</v>
      </c>
      <c r="G74" s="54">
        <v>17.155421052600001</v>
      </c>
      <c r="H74" s="54">
        <v>7.0921578946999997</v>
      </c>
      <c r="I74" s="127"/>
    </row>
    <row r="75" spans="1:9">
      <c r="A75" s="53" t="s">
        <v>185</v>
      </c>
      <c r="B75" s="54">
        <v>16.417000000000002</v>
      </c>
      <c r="C75" s="54">
        <v>12.496</v>
      </c>
      <c r="D75" s="54">
        <v>8.5760000000000005</v>
      </c>
      <c r="E75" s="54">
        <v>14.634</v>
      </c>
      <c r="F75" s="55">
        <v>24</v>
      </c>
      <c r="G75" s="54">
        <v>17.302263157900001</v>
      </c>
      <c r="H75" s="54">
        <v>7.5771052632</v>
      </c>
      <c r="I75" s="127"/>
    </row>
    <row r="76" spans="1:9">
      <c r="A76" s="53" t="s">
        <v>186</v>
      </c>
      <c r="B76" s="54">
        <v>15.554</v>
      </c>
      <c r="C76" s="54">
        <v>11.423</v>
      </c>
      <c r="D76" s="54">
        <v>7.2910000000000004</v>
      </c>
      <c r="E76" s="54">
        <v>14.42</v>
      </c>
      <c r="F76" s="55">
        <v>25</v>
      </c>
      <c r="G76" s="54">
        <v>16.872210526300002</v>
      </c>
      <c r="H76" s="54">
        <v>7.5155263157999999</v>
      </c>
      <c r="I76" s="127"/>
    </row>
    <row r="77" spans="1:9">
      <c r="A77" s="53" t="s">
        <v>187</v>
      </c>
      <c r="B77" s="54">
        <v>15.718</v>
      </c>
      <c r="C77" s="54">
        <v>10.433</v>
      </c>
      <c r="D77" s="54">
        <v>5.1479999999999997</v>
      </c>
      <c r="E77" s="54">
        <v>13.554</v>
      </c>
      <c r="F77" s="55">
        <v>26</v>
      </c>
      <c r="G77" s="54">
        <v>17.138578947399999</v>
      </c>
      <c r="H77" s="54">
        <v>7.4992631578999998</v>
      </c>
      <c r="I77" s="127"/>
    </row>
    <row r="78" spans="1:9">
      <c r="A78" s="53" t="s">
        <v>188</v>
      </c>
      <c r="B78" s="54">
        <v>14.037000000000001</v>
      </c>
      <c r="C78" s="54">
        <v>9.4809999999999999</v>
      </c>
      <c r="D78" s="54">
        <v>4.9240000000000004</v>
      </c>
      <c r="E78" s="54">
        <v>12.257999999999999</v>
      </c>
      <c r="F78" s="55">
        <v>27</v>
      </c>
      <c r="G78" s="54">
        <v>17.356000000000002</v>
      </c>
      <c r="H78" s="54">
        <v>8.1011052631999991</v>
      </c>
      <c r="I78" s="127"/>
    </row>
    <row r="79" spans="1:9">
      <c r="A79" s="53" t="s">
        <v>189</v>
      </c>
      <c r="B79" s="54">
        <v>16.486999999999998</v>
      </c>
      <c r="C79" s="54">
        <v>10.9</v>
      </c>
      <c r="D79" s="54">
        <v>5.3129999999999997</v>
      </c>
      <c r="E79" s="54">
        <v>12.284000000000001</v>
      </c>
      <c r="F79" s="55">
        <v>28</v>
      </c>
      <c r="G79" s="54">
        <v>17.506631578899999</v>
      </c>
      <c r="H79" s="54">
        <v>8.1603684210999994</v>
      </c>
      <c r="I79" s="127"/>
    </row>
    <row r="80" spans="1:9">
      <c r="A80" s="53" t="s">
        <v>190</v>
      </c>
      <c r="B80" s="54">
        <v>17.841999999999999</v>
      </c>
      <c r="C80" s="54">
        <v>11.821999999999999</v>
      </c>
      <c r="D80" s="54">
        <v>5.8019999999999996</v>
      </c>
      <c r="E80" s="54">
        <v>12.521000000000001</v>
      </c>
      <c r="F80" s="55">
        <v>29</v>
      </c>
      <c r="G80" s="54">
        <v>17.592368421100002</v>
      </c>
      <c r="H80" s="54">
        <v>8.3631578947000005</v>
      </c>
      <c r="I80" s="127"/>
    </row>
    <row r="81" spans="1:9">
      <c r="A81" s="53" t="s">
        <v>191</v>
      </c>
      <c r="B81" s="54">
        <v>13.162000000000001</v>
      </c>
      <c r="C81" s="54">
        <v>9.0109999999999992</v>
      </c>
      <c r="D81" s="54">
        <v>4.859</v>
      </c>
      <c r="E81" s="54">
        <v>13.069000000000001</v>
      </c>
      <c r="F81" s="55">
        <v>30</v>
      </c>
      <c r="G81" s="54">
        <v>18.065368421100001</v>
      </c>
      <c r="H81" s="54">
        <v>8.6162105262999997</v>
      </c>
      <c r="I81" s="127"/>
    </row>
    <row r="82" spans="1:9">
      <c r="A82" s="53" t="s">
        <v>158</v>
      </c>
      <c r="B82" s="54">
        <v>10.959</v>
      </c>
      <c r="C82" s="54">
        <v>6.77</v>
      </c>
      <c r="D82" s="54">
        <v>2.581</v>
      </c>
      <c r="E82" s="54">
        <v>12.381</v>
      </c>
      <c r="F82" s="55">
        <v>31</v>
      </c>
      <c r="G82" s="54">
        <v>17.718</v>
      </c>
      <c r="H82" s="54">
        <v>8.4916842105000008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M</v>
      </c>
      <c r="D87" s="80" t="str">
        <f t="shared" ref="D87:D109" si="1">TEXT(EDATE(D88,-1),"mmmm aaaa")</f>
        <v>marzo 2018</v>
      </c>
      <c r="E87" s="81">
        <f>VLOOKUP(D87,A$87:B$122,2,FALSE)</f>
        <v>22075.624411000001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A</v>
      </c>
      <c r="D88" s="82" t="str">
        <f t="shared" si="1"/>
        <v>abril 2018</v>
      </c>
      <c r="E88" s="83">
        <f t="shared" ref="E88:E111" si="3">VLOOKUP(D88,A$87:B$122,2,FALSE)</f>
        <v>19925.867210815999</v>
      </c>
    </row>
    <row r="89" spans="1:9">
      <c r="A89" s="53" t="s">
        <v>76</v>
      </c>
      <c r="B89" s="63">
        <v>22075.624411000001</v>
      </c>
      <c r="C89" s="78" t="str">
        <f t="shared" si="2"/>
        <v>M</v>
      </c>
      <c r="D89" s="82" t="str">
        <f t="shared" si="1"/>
        <v>mayo 2018</v>
      </c>
      <c r="E89" s="83">
        <f t="shared" si="3"/>
        <v>20083.650125371001</v>
      </c>
    </row>
    <row r="90" spans="1:9">
      <c r="A90" s="53" t="s">
        <v>75</v>
      </c>
      <c r="B90" s="63">
        <v>19925.867210815999</v>
      </c>
      <c r="C90" s="78" t="str">
        <f t="shared" si="2"/>
        <v>J</v>
      </c>
      <c r="D90" s="82" t="str">
        <f t="shared" si="1"/>
        <v>junio 2018</v>
      </c>
      <c r="E90" s="83">
        <f t="shared" si="3"/>
        <v>20336.407753128002</v>
      </c>
    </row>
    <row r="91" spans="1:9">
      <c r="A91" s="53" t="s">
        <v>77</v>
      </c>
      <c r="B91" s="63">
        <v>20083.650125371001</v>
      </c>
      <c r="C91" s="78" t="str">
        <f t="shared" si="2"/>
        <v>J</v>
      </c>
      <c r="D91" s="82" t="str">
        <f t="shared" si="1"/>
        <v>julio 2018</v>
      </c>
      <c r="E91" s="83">
        <f t="shared" si="3"/>
        <v>22180.933956064</v>
      </c>
    </row>
    <row r="92" spans="1:9">
      <c r="A92" s="53" t="s">
        <v>84</v>
      </c>
      <c r="B92" s="63">
        <v>20336.407753128002</v>
      </c>
      <c r="C92" s="78" t="str">
        <f t="shared" si="2"/>
        <v>A</v>
      </c>
      <c r="D92" s="82" t="str">
        <f t="shared" si="1"/>
        <v>agosto 2018</v>
      </c>
      <c r="E92" s="83">
        <f t="shared" si="3"/>
        <v>21984.329555839999</v>
      </c>
    </row>
    <row r="93" spans="1:9">
      <c r="A93" s="53" t="s">
        <v>85</v>
      </c>
      <c r="B93" s="63">
        <v>22180.933956064</v>
      </c>
      <c r="C93" s="78" t="str">
        <f t="shared" si="2"/>
        <v>S</v>
      </c>
      <c r="D93" s="82" t="str">
        <f t="shared" si="1"/>
        <v>septiembre 2018</v>
      </c>
      <c r="E93" s="83">
        <f t="shared" si="3"/>
        <v>20742.566139269999</v>
      </c>
    </row>
    <row r="94" spans="1:9">
      <c r="A94" s="53" t="s">
        <v>79</v>
      </c>
      <c r="B94" s="63">
        <v>21984.329555839999</v>
      </c>
      <c r="C94" s="78" t="str">
        <f t="shared" si="2"/>
        <v>O</v>
      </c>
      <c r="D94" s="82" t="str">
        <f t="shared" si="1"/>
        <v>octubre 2018</v>
      </c>
      <c r="E94" s="83">
        <f t="shared" si="3"/>
        <v>20289.253281038</v>
      </c>
    </row>
    <row r="95" spans="1:9">
      <c r="A95" s="53" t="s">
        <v>86</v>
      </c>
      <c r="B95" s="63">
        <v>20742.566139269999</v>
      </c>
      <c r="C95" s="78" t="str">
        <f t="shared" si="2"/>
        <v>N</v>
      </c>
      <c r="D95" s="82" t="str">
        <f t="shared" si="1"/>
        <v>noviembre 2018</v>
      </c>
      <c r="E95" s="83">
        <f t="shared" si="3"/>
        <v>20902.808771653999</v>
      </c>
    </row>
    <row r="96" spans="1:9">
      <c r="A96" s="53" t="s">
        <v>109</v>
      </c>
      <c r="B96" s="63">
        <v>20289.253281038</v>
      </c>
      <c r="C96" s="78" t="str">
        <f t="shared" si="2"/>
        <v>D</v>
      </c>
      <c r="D96" s="82" t="str">
        <f t="shared" si="1"/>
        <v>diciembre 2018</v>
      </c>
      <c r="E96" s="83">
        <f t="shared" si="3"/>
        <v>21174.476467412002</v>
      </c>
    </row>
    <row r="97" spans="1:5">
      <c r="A97" s="53" t="s">
        <v>110</v>
      </c>
      <c r="B97" s="63">
        <v>20902.808771653999</v>
      </c>
      <c r="C97" s="78" t="str">
        <f t="shared" si="2"/>
        <v>E</v>
      </c>
      <c r="D97" s="82" t="str">
        <f t="shared" si="1"/>
        <v>enero 2019</v>
      </c>
      <c r="E97" s="83">
        <f t="shared" si="3"/>
        <v>23296.649045549999</v>
      </c>
    </row>
    <row r="98" spans="1:5">
      <c r="A98" s="53" t="s">
        <v>111</v>
      </c>
      <c r="B98" s="63">
        <v>21174.476467412002</v>
      </c>
      <c r="C98" s="78" t="str">
        <f t="shared" si="2"/>
        <v>F</v>
      </c>
      <c r="D98" s="82" t="str">
        <f t="shared" si="1"/>
        <v>febrero 2019</v>
      </c>
      <c r="E98" s="83">
        <f t="shared" si="3"/>
        <v>20154.629677354002</v>
      </c>
    </row>
    <row r="99" spans="1:5">
      <c r="A99" s="53" t="s">
        <v>112</v>
      </c>
      <c r="B99" s="63">
        <v>23296.649045549999</v>
      </c>
      <c r="C99" s="78" t="str">
        <f t="shared" si="2"/>
        <v>M</v>
      </c>
      <c r="D99" s="82" t="str">
        <f t="shared" si="1"/>
        <v>marzo 2019</v>
      </c>
      <c r="E99" s="83">
        <f t="shared" si="3"/>
        <v>20726.895805251999</v>
      </c>
    </row>
    <row r="100" spans="1:5">
      <c r="A100" s="53" t="s">
        <v>113</v>
      </c>
      <c r="B100" s="63">
        <v>20154.629677354002</v>
      </c>
      <c r="C100" s="78" t="str">
        <f t="shared" si="2"/>
        <v>A</v>
      </c>
      <c r="D100" s="82" t="str">
        <f t="shared" si="1"/>
        <v>abril 2019</v>
      </c>
      <c r="E100" s="83">
        <f t="shared" si="3"/>
        <v>19514.052023056</v>
      </c>
    </row>
    <row r="101" spans="1:5">
      <c r="A101" s="53" t="s">
        <v>115</v>
      </c>
      <c r="B101" s="63">
        <v>20726.895805251999</v>
      </c>
      <c r="C101" s="78" t="str">
        <f t="shared" si="2"/>
        <v>M</v>
      </c>
      <c r="D101" s="82" t="str">
        <f t="shared" si="1"/>
        <v>mayo 2019</v>
      </c>
      <c r="E101" s="83">
        <f t="shared" si="3"/>
        <v>19899.136009188001</v>
      </c>
    </row>
    <row r="102" spans="1:5">
      <c r="A102" s="53" t="s">
        <v>116</v>
      </c>
      <c r="B102" s="63">
        <v>19514.052023056</v>
      </c>
      <c r="C102" s="78" t="str">
        <f t="shared" si="2"/>
        <v>J</v>
      </c>
      <c r="D102" s="82" t="str">
        <f t="shared" si="1"/>
        <v>junio 2019</v>
      </c>
      <c r="E102" s="83">
        <f t="shared" si="3"/>
        <v>19968.665394706</v>
      </c>
    </row>
    <row r="103" spans="1:5">
      <c r="A103" s="53" t="s">
        <v>117</v>
      </c>
      <c r="B103" s="63">
        <v>19899.136009188001</v>
      </c>
      <c r="C103" s="78" t="str">
        <f t="shared" si="2"/>
        <v>J</v>
      </c>
      <c r="D103" s="82" t="str">
        <f t="shared" si="1"/>
        <v>julio 2019</v>
      </c>
      <c r="E103" s="83">
        <f t="shared" si="3"/>
        <v>22698.820081207999</v>
      </c>
    </row>
    <row r="104" spans="1:5">
      <c r="A104" s="53" t="s">
        <v>118</v>
      </c>
      <c r="B104" s="63">
        <v>19968.665394706</v>
      </c>
      <c r="C104" s="78" t="str">
        <f t="shared" si="2"/>
        <v>A</v>
      </c>
      <c r="D104" s="82" t="str">
        <f t="shared" si="1"/>
        <v>agosto 2019</v>
      </c>
      <c r="E104" s="83">
        <f t="shared" si="3"/>
        <v>21174.742845984001</v>
      </c>
    </row>
    <row r="105" spans="1:5">
      <c r="A105" s="53" t="s">
        <v>135</v>
      </c>
      <c r="B105" s="63">
        <v>22698.820081207999</v>
      </c>
      <c r="C105" s="78" t="str">
        <f t="shared" si="2"/>
        <v>S</v>
      </c>
      <c r="D105" s="82" t="str">
        <f t="shared" si="1"/>
        <v>septiembre 2019</v>
      </c>
      <c r="E105" s="83">
        <f t="shared" si="3"/>
        <v>19931.712896519999</v>
      </c>
    </row>
    <row r="106" spans="1:5">
      <c r="A106" s="53" t="s">
        <v>138</v>
      </c>
      <c r="B106" s="63">
        <v>21174.742845984001</v>
      </c>
      <c r="C106" s="78" t="str">
        <f t="shared" si="2"/>
        <v>O</v>
      </c>
      <c r="D106" s="82" t="str">
        <f t="shared" si="1"/>
        <v>octubre 2019</v>
      </c>
      <c r="E106" s="83">
        <f t="shared" si="3"/>
        <v>20152.46441027</v>
      </c>
    </row>
    <row r="107" spans="1:5">
      <c r="A107" s="53" t="s">
        <v>144</v>
      </c>
      <c r="B107" s="63">
        <v>19931.712896519999</v>
      </c>
      <c r="C107" s="78" t="str">
        <f t="shared" si="2"/>
        <v>N</v>
      </c>
      <c r="D107" s="82" t="str">
        <f t="shared" si="1"/>
        <v>noviembre 2019</v>
      </c>
      <c r="E107" s="83">
        <f t="shared" si="3"/>
        <v>20811.521087469999</v>
      </c>
    </row>
    <row r="108" spans="1:5">
      <c r="A108" s="53" t="s">
        <v>146</v>
      </c>
      <c r="B108" s="63">
        <v>20152.46441027</v>
      </c>
      <c r="C108" s="78" t="str">
        <f t="shared" si="2"/>
        <v>D</v>
      </c>
      <c r="D108" s="82" t="str">
        <f t="shared" si="1"/>
        <v>diciembre 2019</v>
      </c>
      <c r="E108" s="83">
        <f t="shared" si="3"/>
        <v>20899.098706050001</v>
      </c>
    </row>
    <row r="109" spans="1:5">
      <c r="A109" s="53" t="s">
        <v>148</v>
      </c>
      <c r="B109" s="63">
        <v>20811.521087469999</v>
      </c>
      <c r="C109" s="78" t="str">
        <f t="shared" si="2"/>
        <v>E</v>
      </c>
      <c r="D109" s="82" t="str">
        <f t="shared" si="1"/>
        <v>enero 2020</v>
      </c>
      <c r="E109" s="83">
        <f t="shared" si="3"/>
        <v>22562.361592982001</v>
      </c>
    </row>
    <row r="110" spans="1:5">
      <c r="A110" s="53" t="s">
        <v>150</v>
      </c>
      <c r="B110" s="63">
        <v>20899.098706050001</v>
      </c>
      <c r="C110" s="78" t="str">
        <f t="shared" si="2"/>
        <v>F</v>
      </c>
      <c r="D110" s="82" t="str">
        <f>TEXT(EDATE(D111,-1),"mmmm aaaa")</f>
        <v>febrero 2020</v>
      </c>
      <c r="E110" s="83">
        <f t="shared" si="3"/>
        <v>19820.258692852</v>
      </c>
    </row>
    <row r="111" spans="1:5" ht="15" thickBot="1">
      <c r="A111" s="53" t="s">
        <v>152</v>
      </c>
      <c r="B111" s="63">
        <v>22562.361592982001</v>
      </c>
      <c r="C111" s="79" t="str">
        <f t="shared" si="2"/>
        <v>M</v>
      </c>
      <c r="D111" s="84" t="str">
        <f>A2</f>
        <v>Marzo 2020</v>
      </c>
      <c r="E111" s="85">
        <f t="shared" si="3"/>
        <v>19745.584442333999</v>
      </c>
    </row>
    <row r="112" spans="1:5">
      <c r="A112" s="53" t="s">
        <v>155</v>
      </c>
      <c r="B112" s="63">
        <v>19820.258692852</v>
      </c>
    </row>
    <row r="113" spans="1:4">
      <c r="A113" s="53" t="s">
        <v>157</v>
      </c>
      <c r="B113" s="63">
        <v>19745.584442333999</v>
      </c>
    </row>
    <row r="114" spans="1:4">
      <c r="A114" s="53"/>
      <c r="B114" s="63"/>
    </row>
    <row r="115" spans="1:4">
      <c r="A115"/>
      <c r="B115"/>
      <c r="C115"/>
      <c r="D115"/>
    </row>
    <row r="116" spans="1:4">
      <c r="A116"/>
      <c r="B116"/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2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162</v>
      </c>
      <c r="B129" s="62">
        <v>29491.985000000001</v>
      </c>
      <c r="C129" s="55">
        <v>1</v>
      </c>
      <c r="D129" s="62">
        <v>591.16318980000005</v>
      </c>
      <c r="E129" s="88">
        <f>MAX(D129:D159)</f>
        <v>727.50939973000004</v>
      </c>
    </row>
    <row r="130" spans="1:5">
      <c r="A130" s="53" t="s">
        <v>163</v>
      </c>
      <c r="B130" s="62">
        <v>34562.576399999998</v>
      </c>
      <c r="C130" s="55">
        <v>2</v>
      </c>
      <c r="D130" s="62">
        <v>700.45239919200003</v>
      </c>
    </row>
    <row r="131" spans="1:5">
      <c r="A131" s="53" t="s">
        <v>164</v>
      </c>
      <c r="B131" s="62">
        <v>34987.082999999999</v>
      </c>
      <c r="C131" s="55">
        <v>3</v>
      </c>
      <c r="D131" s="62">
        <v>727.50939973000004</v>
      </c>
    </row>
    <row r="132" spans="1:5">
      <c r="A132" s="53" t="s">
        <v>165</v>
      </c>
      <c r="B132" s="62">
        <v>34541.536079999998</v>
      </c>
      <c r="C132" s="55">
        <v>4</v>
      </c>
      <c r="D132" s="62">
        <v>717.42016132000003</v>
      </c>
    </row>
    <row r="133" spans="1:5">
      <c r="A133" s="53" t="s">
        <v>166</v>
      </c>
      <c r="B133" s="62">
        <v>34192.925975999999</v>
      </c>
      <c r="C133" s="55">
        <v>5</v>
      </c>
      <c r="D133" s="62">
        <v>712.98874840799999</v>
      </c>
    </row>
    <row r="134" spans="1:5">
      <c r="A134" s="53" t="s">
        <v>167</v>
      </c>
      <c r="B134" s="62">
        <v>33938.56078</v>
      </c>
      <c r="C134" s="55">
        <v>6</v>
      </c>
      <c r="D134" s="62">
        <v>716.39946094000004</v>
      </c>
    </row>
    <row r="135" spans="1:5">
      <c r="A135" s="53" t="s">
        <v>168</v>
      </c>
      <c r="B135" s="62">
        <v>30232.808280000001</v>
      </c>
      <c r="C135" s="55">
        <v>7</v>
      </c>
      <c r="D135" s="62">
        <v>643.91538622999997</v>
      </c>
    </row>
    <row r="136" spans="1:5">
      <c r="A136" s="53" t="s">
        <v>169</v>
      </c>
      <c r="B136" s="62">
        <v>29603.93</v>
      </c>
      <c r="C136" s="55">
        <v>8</v>
      </c>
      <c r="D136" s="62">
        <v>593.07959696</v>
      </c>
    </row>
    <row r="137" spans="1:5">
      <c r="A137" s="53" t="s">
        <v>170</v>
      </c>
      <c r="B137" s="62">
        <v>34065.857000000004</v>
      </c>
      <c r="C137" s="55">
        <v>9</v>
      </c>
      <c r="D137" s="62">
        <v>698.60423457000002</v>
      </c>
    </row>
    <row r="138" spans="1:5">
      <c r="A138" s="53" t="s">
        <v>171</v>
      </c>
      <c r="B138" s="62">
        <v>33947.79</v>
      </c>
      <c r="C138" s="55">
        <v>10</v>
      </c>
      <c r="D138" s="62">
        <v>705.57055012000001</v>
      </c>
    </row>
    <row r="139" spans="1:5">
      <c r="A139" s="53" t="s">
        <v>172</v>
      </c>
      <c r="B139" s="62">
        <v>33553.578000000001</v>
      </c>
      <c r="C139" s="55">
        <v>11</v>
      </c>
      <c r="D139" s="62">
        <v>700.67945831999998</v>
      </c>
    </row>
    <row r="140" spans="1:5">
      <c r="A140" s="53" t="s">
        <v>173</v>
      </c>
      <c r="B140" s="62">
        <v>33329.455000000002</v>
      </c>
      <c r="C140" s="55">
        <v>12</v>
      </c>
      <c r="D140" s="62">
        <v>696.64787451200004</v>
      </c>
    </row>
    <row r="141" spans="1:5">
      <c r="A141" s="53" t="s">
        <v>174</v>
      </c>
      <c r="B141" s="62">
        <v>32424.914000000001</v>
      </c>
      <c r="C141" s="55">
        <v>13</v>
      </c>
      <c r="D141" s="62">
        <v>688.66139899999996</v>
      </c>
    </row>
    <row r="142" spans="1:5">
      <c r="A142" s="53" t="s">
        <v>175</v>
      </c>
      <c r="B142" s="62">
        <v>28684.364000000001</v>
      </c>
      <c r="C142" s="55">
        <v>14</v>
      </c>
      <c r="D142" s="62">
        <v>607.44614300000001</v>
      </c>
    </row>
    <row r="143" spans="1:5">
      <c r="A143" s="53" t="s">
        <v>176</v>
      </c>
      <c r="B143" s="62">
        <v>28126.883000000002</v>
      </c>
      <c r="C143" s="55">
        <v>15</v>
      </c>
      <c r="D143" s="62">
        <v>563.98277545999997</v>
      </c>
    </row>
    <row r="144" spans="1:5">
      <c r="A144" s="53" t="s">
        <v>177</v>
      </c>
      <c r="B144" s="62">
        <v>32758.161</v>
      </c>
      <c r="C144" s="55">
        <v>16</v>
      </c>
      <c r="D144" s="62">
        <v>665.50196000000005</v>
      </c>
    </row>
    <row r="145" spans="1:5">
      <c r="A145" s="53" t="s">
        <v>178</v>
      </c>
      <c r="B145" s="62">
        <v>32283.011999999999</v>
      </c>
      <c r="C145" s="55">
        <v>17</v>
      </c>
      <c r="D145" s="62">
        <v>667.25572503399997</v>
      </c>
    </row>
    <row r="146" spans="1:5">
      <c r="A146" s="53" t="s">
        <v>179</v>
      </c>
      <c r="B146" s="62">
        <v>30889.888999999999</v>
      </c>
      <c r="C146" s="55">
        <v>18</v>
      </c>
      <c r="D146" s="62">
        <v>647.23864200000003</v>
      </c>
    </row>
    <row r="147" spans="1:5">
      <c r="A147" s="53" t="s">
        <v>180</v>
      </c>
      <c r="B147" s="62">
        <v>29186.47</v>
      </c>
      <c r="C147" s="55">
        <v>19</v>
      </c>
      <c r="D147" s="62">
        <v>604.98362261399996</v>
      </c>
    </row>
    <row r="148" spans="1:5">
      <c r="A148" s="53" t="s">
        <v>181</v>
      </c>
      <c r="B148" s="62">
        <v>29391.97539</v>
      </c>
      <c r="C148" s="55">
        <v>20</v>
      </c>
      <c r="D148" s="62">
        <v>610.79743068000005</v>
      </c>
    </row>
    <row r="149" spans="1:5">
      <c r="A149" s="53" t="s">
        <v>182</v>
      </c>
      <c r="B149" s="62">
        <v>28066.686000000002</v>
      </c>
      <c r="C149" s="55">
        <v>21</v>
      </c>
      <c r="D149" s="62">
        <v>578.00495527999999</v>
      </c>
    </row>
    <row r="150" spans="1:5">
      <c r="A150" s="53" t="s">
        <v>183</v>
      </c>
      <c r="B150" s="62">
        <v>27693.454720000002</v>
      </c>
      <c r="C150" s="55">
        <v>22</v>
      </c>
      <c r="D150" s="62">
        <v>550.34062323000001</v>
      </c>
    </row>
    <row r="151" spans="1:5">
      <c r="A151" s="53" t="s">
        <v>184</v>
      </c>
      <c r="B151" s="62">
        <v>30408.43</v>
      </c>
      <c r="C151" s="55">
        <v>23</v>
      </c>
      <c r="D151" s="62">
        <v>618.41231616000005</v>
      </c>
    </row>
    <row r="152" spans="1:5">
      <c r="A152" s="53" t="s">
        <v>185</v>
      </c>
      <c r="B152" s="62">
        <v>30559.447</v>
      </c>
      <c r="C152" s="55">
        <v>24</v>
      </c>
      <c r="D152" s="62">
        <v>628.84232799999995</v>
      </c>
    </row>
    <row r="153" spans="1:5">
      <c r="A153" s="53" t="s">
        <v>186</v>
      </c>
      <c r="B153" s="62">
        <v>30737.356</v>
      </c>
      <c r="C153" s="55">
        <v>25</v>
      </c>
      <c r="D153" s="62">
        <v>628.92240979999997</v>
      </c>
    </row>
    <row r="154" spans="1:5">
      <c r="A154" s="53" t="s">
        <v>187</v>
      </c>
      <c r="B154" s="62">
        <v>30575.177</v>
      </c>
      <c r="C154" s="55">
        <v>26</v>
      </c>
      <c r="D154" s="62">
        <v>624.37358628000004</v>
      </c>
    </row>
    <row r="155" spans="1:5">
      <c r="A155" s="53" t="s">
        <v>188</v>
      </c>
      <c r="B155" s="62">
        <v>30658.542000000001</v>
      </c>
      <c r="C155" s="55">
        <v>27</v>
      </c>
      <c r="D155" s="62">
        <v>631.20310491400005</v>
      </c>
    </row>
    <row r="156" spans="1:5">
      <c r="A156" s="53" t="s">
        <v>189</v>
      </c>
      <c r="B156" s="62">
        <v>28018.901000000002</v>
      </c>
      <c r="C156" s="55">
        <v>28</v>
      </c>
      <c r="D156" s="62">
        <v>570.85304512000005</v>
      </c>
    </row>
    <row r="157" spans="1:5">
      <c r="A157" s="53" t="s">
        <v>190</v>
      </c>
      <c r="B157" s="62">
        <v>27136.011200000001</v>
      </c>
      <c r="C157" s="55">
        <v>29</v>
      </c>
      <c r="D157" s="62">
        <v>508.1408687</v>
      </c>
      <c r="E157"/>
    </row>
    <row r="158" spans="1:5">
      <c r="A158" s="53" t="s">
        <v>191</v>
      </c>
      <c r="B158" s="62">
        <v>28762.819</v>
      </c>
      <c r="C158" s="55">
        <v>30</v>
      </c>
      <c r="D158" s="62">
        <v>573.02913799999999</v>
      </c>
      <c r="E158"/>
    </row>
    <row r="159" spans="1:5">
      <c r="A159" s="53" t="s">
        <v>158</v>
      </c>
      <c r="B159" s="62">
        <v>28543.264999999999</v>
      </c>
      <c r="C159" s="55">
        <v>31</v>
      </c>
      <c r="D159" s="62">
        <v>573.17543795999995</v>
      </c>
      <c r="E159"/>
    </row>
    <row r="160" spans="1:5">
      <c r="A160"/>
      <c r="C160"/>
      <c r="D160" s="89">
        <v>728</v>
      </c>
      <c r="E160" s="119">
        <f>(MAX(D129:D159)/D160-1)*100</f>
        <v>-6.739014697801915E-2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9" t="s">
        <v>13</v>
      </c>
      <c r="C163" s="140"/>
      <c r="D163"/>
      <c r="E163" s="90"/>
    </row>
    <row r="164" spans="1:5">
      <c r="A164" s="51" t="s">
        <v>55</v>
      </c>
      <c r="B164" s="132" t="s">
        <v>67</v>
      </c>
      <c r="C164" s="132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157</v>
      </c>
      <c r="B166" s="63">
        <v>35355</v>
      </c>
      <c r="C166" s="121" t="s">
        <v>197</v>
      </c>
      <c r="D166" s="89">
        <v>35599</v>
      </c>
      <c r="E166" s="119">
        <f>(B166/D166-1)*100</f>
        <v>-0.68541251158740213</v>
      </c>
    </row>
    <row r="167" spans="1:5">
      <c r="A167"/>
      <c r="B167"/>
      <c r="C167"/>
    </row>
    <row r="169" spans="1:5">
      <c r="A169" s="51" t="s">
        <v>69</v>
      </c>
      <c r="B169" s="139" t="s">
        <v>13</v>
      </c>
      <c r="C169" s="143"/>
      <c r="D169" s="139" t="s">
        <v>14</v>
      </c>
      <c r="E169" s="140"/>
    </row>
    <row r="170" spans="1:5">
      <c r="A170" s="51" t="s">
        <v>55</v>
      </c>
      <c r="B170" s="132" t="s">
        <v>67</v>
      </c>
      <c r="C170" s="132" t="s">
        <v>68</v>
      </c>
      <c r="D170" s="132" t="s">
        <v>67</v>
      </c>
      <c r="E170" s="132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137</v>
      </c>
    </row>
    <row r="174" spans="1:5">
      <c r="A174" s="55">
        <v>2020</v>
      </c>
      <c r="B174" s="63">
        <v>40423</v>
      </c>
      <c r="C174" s="121" t="s">
        <v>154</v>
      </c>
      <c r="D174" s="63"/>
      <c r="E174" s="129"/>
    </row>
    <row r="176" spans="1:5">
      <c r="A176"/>
      <c r="B176"/>
      <c r="C176"/>
      <c r="D176"/>
      <c r="E176"/>
    </row>
    <row r="177" spans="1:6">
      <c r="A177" s="51" t="s">
        <v>69</v>
      </c>
      <c r="B177" s="139" t="s">
        <v>13</v>
      </c>
      <c r="C177" s="143"/>
      <c r="D177" s="139" t="s">
        <v>14</v>
      </c>
      <c r="E177" s="140"/>
    </row>
    <row r="178" spans="1:6">
      <c r="A178" s="51" t="s">
        <v>55</v>
      </c>
      <c r="B178" s="132" t="s">
        <v>67</v>
      </c>
      <c r="C178" s="132" t="s">
        <v>68</v>
      </c>
      <c r="D178" s="132" t="s">
        <v>67</v>
      </c>
      <c r="E178" s="132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/>
      <c r="C186" s="70">
        <f>B174</f>
        <v>40423</v>
      </c>
      <c r="D186" s="71"/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mar-20</v>
      </c>
      <c r="B187" s="74" t="str">
        <f>IF(B163="Invierno","",B166)</f>
        <v/>
      </c>
      <c r="C187" s="74">
        <f>IF(B163="Invierno",B166,"")</f>
        <v>35355</v>
      </c>
      <c r="D187" s="75" t="str">
        <f>IF(B187="","",MID(Dat_01!C166,1,2)+0&amp;" "&amp;TEXT(DATE(MID(Dat_01!C166,7,4),MID(Dat_01!C166,4,2),MID(Dat_01!C166,1,2)),"mmmm")&amp;" ("&amp;MID(Dat_01!C166,12,16)&amp;" h)")</f>
        <v/>
      </c>
      <c r="E187" s="75" t="str">
        <f>IF(C187="","",MID(Dat_01!C166,1,2)+0&amp;" "&amp;TEXT(DATE(MID(Dat_01!C166,7,4),MID(Dat_01!C166,4,2),MID(Dat_01!C166,1,2)),"mmmm")&amp;" ("&amp;MID(Dat_01!C166,12,16)&amp;" h)")</f>
        <v>3 marzo (20:42 h)</v>
      </c>
    </row>
    <row r="188" spans="1:6" ht="15">
      <c r="E188" s="125" t="str">
        <f>CONCATENATE(MID(E187,1,FIND(" ",E187)+3)," ",MID(E187,FIND("(",E187)+1,7))</f>
        <v>3 mar 20:42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rfuente@ree.es</dc:creator>
  <cp:lastModifiedBy>de la Fuente Perez, Roberto</cp:lastModifiedBy>
  <dcterms:created xsi:type="dcterms:W3CDTF">2016-08-09T07:04:21Z</dcterms:created>
  <dcterms:modified xsi:type="dcterms:W3CDTF">2020-04-15T15:27:04Z</dcterms:modified>
</cp:coreProperties>
</file>