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JUL\INF_ELABORADA\"/>
    </mc:Choice>
  </mc:AlternateContent>
  <xr:revisionPtr revIDLastSave="0" documentId="13_ncr:1_{3B4CD995-7EBF-41CE-8D16-692738AEAE98}" xr6:coauthVersionLast="44" xr6:coauthVersionMax="45" xr10:uidLastSave="{00000000-0000-0000-0000-000000000000}"/>
  <bookViews>
    <workbookView xWindow="-120" yWindow="-120" windowWidth="20730" windowHeight="1116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state="hidden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9" i="16" l="1"/>
  <c r="E160" i="10"/>
  <c r="B37" i="16"/>
  <c r="C37" i="16"/>
  <c r="D37" i="16"/>
  <c r="E37" i="16"/>
  <c r="F37" i="16"/>
  <c r="G37" i="16"/>
  <c r="H37" i="16"/>
  <c r="D186" i="10" l="1"/>
  <c r="D185" i="10"/>
  <c r="C186" i="10"/>
  <c r="C185" i="10"/>
  <c r="B187" i="10"/>
  <c r="D187" i="10" s="1"/>
  <c r="E188" i="10" s="1"/>
  <c r="B186" i="10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E129" i="10"/>
  <c r="B105" i="16" l="1"/>
  <c r="D108" i="16" l="1"/>
  <c r="D107" i="16"/>
  <c r="C109" i="16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G38" i="16" l="1"/>
  <c r="D38" i="16"/>
  <c r="H38" i="16"/>
  <c r="C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<sst xmlns="http://schemas.openxmlformats.org/spreadsheetml/2006/main" count="341" uniqueCount="208">
  <si>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</si>
  <si>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</si>
  <si>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</si>
  <si>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</si>
  <si>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</si>
  <si>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</si>
  <si>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</si>
  <si>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</si>
  <si>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</si>
  <si>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</si>
  <si>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</si>
  <si>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</si>
  <si>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</si>
  <si>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</si>
  <si>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</si>
  <si>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</si>
  <si>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</si>
  <si>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</si>
  <si>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</si>
  <si>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</si>
  <si>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</si>
  <si>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</si>
  <si>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</si>
  <si>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</si>
  <si>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</si>
  <si>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</si>
  <si>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</si>
  <si>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</si>
  <si>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</si>
  <si>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</si>
  <si>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</si>
  <si>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</si>
  <si>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</si>
  <si>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</si>
  <si>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</si>
  <si>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</si>
  <si>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</si>
  <si>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</si>
  <si>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</si>
  <si>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</si>
  <si>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</si>
  <si>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</si>
  <si>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</si>
  <si>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</si>
  <si>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</si>
  <si>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</si>
  <si>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</si>
  <si>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</si>
  <si>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</si>
  <si>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</si>
  <si>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</si>
  <si>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</si>
  <si>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</si>
  <si>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</si>
  <si>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</si>
  <si>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</si>
  <si>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</si>
  <si>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</si>
  <si>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</si>
  <si>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</si>
  <si>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</si>
  <si>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</si>
  <si>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</si>
  <si>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</si>
  <si>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</si>
  <si>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</si>
  <si>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</si>
  <si>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</si>
  <si>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</si>
  <si>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</si>
  <si>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</si>
  <si>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</si>
  <si>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</si>
  <si>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</si>
  <si>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</si>
  <si>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</si>
  <si>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</si>
  <si>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</si>
  <si>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</si>
  <si>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</si>
  <si>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</si>
  <si>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</si>
  <si>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</si>
  <si>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</si>
  <si>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</si>
  <si>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</si>
  <si>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</si>
  <si>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</si>
  <si>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</si>
  <si>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</si>
  <si>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</si>
  <si>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</si>
  <si>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</si>
  <si>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</si>
  <si>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</si>
  <si>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</si>
  <si>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</si>
  <si>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</si>
  <si>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</si>
  <si>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</si>
  <si>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</si>
  <si>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</si>
  <si>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</si>
  <si>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</si>
  <si>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</si>
  <si>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</si>
  <si>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</si>
  <si>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</si>
  <si>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</si>
  <si>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</si>
  <si>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</si>
  <si>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</si>
  <si>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</si>
  <si>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</si>
  <si>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</si>
  <si>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</si>
  <si>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</si>
  <si>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</si>
  <si>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</si>
  <si>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</si>
  <si>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</si>
  <si>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</si>
  <si>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</si>
  <si>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</si>
  <si>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</si>
  <si>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</si>
  <si>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</si>
  <si>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</si>
  <si>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</si>
  <si>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</si>
  <si>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</si>
  <si>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</si>
  <si>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</si>
  <si>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</si>
  <si>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</si>
  <si>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</si>
  <si>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</si>
  <si>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</si>
  <si>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</si>
  <si>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31/08/2019</t>
  </si>
  <si>
    <t>Septiembre 2019</t>
  </si>
  <si>
    <t>30/09/2019</t>
  </si>
  <si>
    <t>Octubre 2019</t>
  </si>
  <si>
    <t>31/10/2019</t>
  </si>
  <si>
    <t>Noviembre 2019</t>
  </si>
  <si>
    <t>30/11/2019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</si>
  <si>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</si>
  <si>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</si>
  <si>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</si>
  <si>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</si>
  <si>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</si>
  <si>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</si>
  <si>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</si>
  <si>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</si>
  <si>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</si>
  <si>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Abril 2020</t>
  </si>
  <si>
    <t>30/04/2020</t>
  </si>
  <si>
    <t>Mayo 2020</t>
  </si>
  <si>
    <t>31/05/2020</t>
  </si>
  <si>
    <t>Junio 2020</t>
  </si>
  <si>
    <t>30/06/2020</t>
  </si>
  <si>
    <t>Julio 2020</t>
  </si>
  <si>
    <t>31/07/2020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</si>
  <si>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ut="08/11/2020 08:58:48"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msgID="DA8418C511EADBB037600080EF15917D"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</si>
  <si>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ut="08/11/2020 09:12:17"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msgID="EDF41E3611EADBB037600080EFE5327E"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nrr="856" nrc="318"&gt;&lt;pg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</si>
  <si>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ut="08/11/2020 09:13:46"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msgID="E71BA23011EADBB237600080EF65307B"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nrr="197" nrc="204"&gt;&lt;pg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</si>
  <si>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</si>
  <si>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</si>
  <si>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</si>
  <si>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</si>
  <si>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</si>
  <si>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</si>
  <si>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</si>
  <si>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</si>
  <si>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</si>
  <si>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</si>
  <si>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</si>
  <si>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</si>
  <si>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</si>
  <si>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</si>
  <si>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</si>
  <si>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</si>
  <si>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</si>
  <si>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</si>
  <si>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</si>
  <si>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</si>
  <si>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</si>
  <si>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</si>
  <si>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</si>
  <si>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</si>
  <si>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</si>
  <si>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</si>
  <si>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</si>
  <si>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</si>
  <si>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</si>
  <si>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</si>
  <si>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ut="08/11/2020 09:14:09"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msgID="02524F1911EADBB337600080EFD5117C"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nrr="1386" nrc="184"&gt;&lt;pg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</si>
  <si>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ut="08/11/2020 09:14:26"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msgID="0CF275BB11EADBB337600080EF35D27F"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nrr="1476" nrc="98"&gt;&lt;pg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</si>
  <si>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Agosto 2020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</si>
  <si>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ut="08/11/2020 09:16:54"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msgID="20C6096C11EADBB337600080EF55127F"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rows="34" cols="2" /&gt;&lt;esdo ews="" ece="" ptn="" /&gt;&lt;/excel&gt;&lt;pgs&gt;&lt;pg rows="32" cols="1" nrr="1333" nrc="45"&gt;&lt;pg /&gt;&lt;bls&gt;&lt;bl sr="1" sc="1" rfetch="32" cfetch="1" posid="1" darows="0" dacols="1"&gt;&lt;excel&gt;&lt;epo ews="Dat_01" ece="A85" enr="MSTR.Serie_Balance_B.C._Mensual" ptn="" qtn="" rows="34" cols="2" /&gt;&lt;esdo ews="" ece="" ptn="" /&gt;&lt;/excel&gt;&lt;gridRng&gt;&lt;sect id="TITLE_AREA" rngprop="1:1:2:1" /&gt;&lt;sect id="ROWHEADERS_AREA" rngprop="3:1:32:1" /&gt;&lt;sect id="COLUMNHEADERS_AREA" rngprop="1:2:2:1" /&gt;&lt;sect id="DATA_AREA" rngprop="3:2:32:1"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</si>
  <si>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ut="08/11/2020 09:18:26"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msgID="8B731A5211EADBB337600080EF05717C"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nrr="1479" nrc="51"&gt;&lt;pg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</si>
  <si>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ut="08/11/2020 09:18:53"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msgID="ABB7D6F411EADBB337600080EFF5527E"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nrr="1509" nrc="52"&gt;&lt;pg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</si>
  <si>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30/07/2020 13:54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</si>
  <si>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ut="08/11/2020 09:19:45"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msgID="CA9214F511EADBB337600080EF25B27F"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nrr="49" nrc="98"&gt;&lt;pg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</si>
  <si>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ut="08/11/2020 09:20:20"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msgID="DF56D96A11EADBB337600080EF35D07B"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nrr="153" nrc="212"&gt;&lt;pg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</si>
  <si>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ut="08/11/2020 09:21:22" si="2.00000001f90f642fca6619fe8a47d97d26b1db04065ed46208f1ed8baf602244e9bf14060df494dff98248b1a7a1cdf0c67d048115b4bd41c368aaf6d3948439fdc36b25e339f1ebfc27421a5da713798d9f353626ec238d3c948667c1ce17ad7e32f2b9e0ed467f9e7e9549e8ae80e82821e0a78d3f0019ca5c48092e6dafd3203a.3082.0.1.Europe/Madrid.upriv*_1*_pidn2*_9*_session*-lat*_1.000000013cd9ffaf8499dd29f28a0e18f37328d8bc6025e065bd3606e577c8da3be024922a7db0464738caf7de73de0f5a59bd6f095938c8.000000010c985f6a1146aa674624d79e39cddb57bc6025e0fa1d854f0b6910d0070e68fccfc0534dda01dc1edaed120168e974ea50fa5bae.0.1.1.BDEbi.D066E1C611E6257C10D00080EF253B44.0-3082.1.1_-0.1.0_-3082.1.1_5.5.0.*0.000000017637e11a5398e68a35208f160f4fef2ac911585ac721b46e53e0b0803011addca457b2fe.0.10*.25*.15*.214.23.10*.4*.0400*.0074J.e.00000001e6204294f4b5f645193c23ae6ca855afc911585a17b5ff079692463387d3cbabff727fe2.0" msgID="04EEECC711EADBB437600080EF35D07B"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nrr="49" nrc="196"&gt;&lt;pg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</si>
  <si>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5c6d4e7057b0447a8029a262308a5abb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</si>
  <si>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ut="08/11/2020 09:23:06" si="2.00000001d83d3208b1d508f176ff916c4bfccd235b30f5ec3f98606a63e721d87c0d3938a712dc62ff10c4b92d7bce319619731911ebc3b2f6826d3983b8959bac1125eea2a7e13d56fb68408dbf897b71efef564c5e33982f0b1922a85a0deb8a4816a2c0ea4b6891d843f90a964ef71ec697f921bfb35890980b591566b9e9c1ee.3082.0.1.Europe/Madrid.upriv*_1*_pidn2*_61*_session*-lat*_1.000000017afaf7ad42e93360689c97d8d1df96e0bc6025e002210735c253b82785bfb619d79f327c7e068dd5c1db59ada4ef3a901905ac20.000000011c1989bad47615899a72da3d17193712bc6025e074f9ef90e19173583b86081a11c78462f332931ad9f2ca125d927e5a942e9d88.0.1.1.BDEbi.D066E1C611E6257C10D00080EF253B44.0-3082.1.1_-0.1.0_-3082.1.1_5.5.0.*0.000000011d21614478e19a103cf34704ccc75e7dc911585aad6327d87c7664c8023a237871e8839f.0.10*.25*.15*.214.23.10*.4*.0400*.0074J.e.000000014a10d00d606efc5fc8d3118d77e38883c911585a1787f497f4002c17af3704faccb5dfce.0" msgID="387635D711EADBB4312E0080EFB5B251"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nrr="393" nrc="252"&gt;&lt;pg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</si>
</sst>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2.333E-2</c:v>
                </c:pt>
                <c:pt idx="1">
                  <c:v>3.2680000000000001E-2</c:v>
                </c:pt>
                <c:pt idx="2">
                  <c:v>1.4789999999999999E-2</c:v>
                </c:pt>
                <c:pt idx="3">
                  <c:v>1.1350000000000001E-2</c:v>
                </c:pt>
                <c:pt idx="4">
                  <c:v>-4.4000000000000002E-4</c:v>
                </c:pt>
                <c:pt idx="5">
                  <c:v>-2.3800000000000002E-3</c:v>
                </c:pt>
                <c:pt idx="6">
                  <c:v>-1.1639999999999999E-2</c:v>
                </c:pt>
                <c:pt idx="7">
                  <c:v>-1.67E-3</c:v>
                </c:pt>
                <c:pt idx="8">
                  <c:v>3.7699999999999999E-3</c:v>
                </c:pt>
                <c:pt idx="9">
                  <c:v>-1.0000000000000001E-5</c:v>
                </c:pt>
                <c:pt idx="10">
                  <c:v>-1.0869999999999999E-2</c:v>
                </c:pt>
                <c:pt idx="11">
                  <c:v>7.0000000000000001E-3</c:v>
                </c:pt>
                <c:pt idx="12">
                  <c:v>2.48E-3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2.9399999999999999E-2</c:v>
                </c:pt>
                <c:pt idx="1">
                  <c:v>1.0370000000000001E-2</c:v>
                </c:pt>
                <c:pt idx="2">
                  <c:v>-4.96E-3</c:v>
                </c:pt>
                <c:pt idx="3">
                  <c:v>1.3500000000000001E-3</c:v>
                </c:pt>
                <c:pt idx="4">
                  <c:v>9.2700000000000005E-3</c:v>
                </c:pt>
                <c:pt idx="5">
                  <c:v>3.5999999999999999E-3</c:v>
                </c:pt>
                <c:pt idx="6">
                  <c:v>-1.2899999999999999E-3</c:v>
                </c:pt>
                <c:pt idx="7">
                  <c:v>-1.4279999999999999E-2</c:v>
                </c:pt>
                <c:pt idx="8">
                  <c:v>1.328E-2</c:v>
                </c:pt>
                <c:pt idx="9">
                  <c:v>-4.6699999999999997E-3</c:v>
                </c:pt>
                <c:pt idx="10">
                  <c:v>1.472E-2</c:v>
                </c:pt>
                <c:pt idx="11">
                  <c:v>-5.2599999999999999E-3</c:v>
                </c:pt>
                <c:pt idx="12">
                  <c:v>7.5199999999999998E-3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-2.938E-2</c:v>
                </c:pt>
                <c:pt idx="1">
                  <c:v>-7.9880000000000007E-2</c:v>
                </c:pt>
                <c:pt idx="2">
                  <c:v>-4.8919999999999998E-2</c:v>
                </c:pt>
                <c:pt idx="3">
                  <c:v>-1.9439999999999999E-2</c:v>
                </c:pt>
                <c:pt idx="4">
                  <c:v>-1.32E-2</c:v>
                </c:pt>
                <c:pt idx="5">
                  <c:v>-1.423E-2</c:v>
                </c:pt>
                <c:pt idx="6">
                  <c:v>-1.83E-2</c:v>
                </c:pt>
                <c:pt idx="7">
                  <c:v>1.9000000000000001E-4</c:v>
                </c:pt>
                <c:pt idx="8">
                  <c:v>-6.1949999999999998E-2</c:v>
                </c:pt>
                <c:pt idx="9">
                  <c:v>-0.16733999999999999</c:v>
                </c:pt>
                <c:pt idx="10">
                  <c:v>-0.13461000000000001</c:v>
                </c:pt>
                <c:pt idx="11">
                  <c:v>-8.7139999999999995E-2</c:v>
                </c:pt>
                <c:pt idx="12">
                  <c:v>-4.6059999999999997E-2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2.3349999999999999E-2</c:v>
                </c:pt>
                <c:pt idx="1">
                  <c:v>-3.6830000000000002E-2</c:v>
                </c:pt>
                <c:pt idx="2">
                  <c:v>-3.909E-2</c:v>
                </c:pt>
                <c:pt idx="3">
                  <c:v>-6.7400000000000003E-3</c:v>
                </c:pt>
                <c:pt idx="4">
                  <c:v>-4.3699999999999998E-3</c:v>
                </c:pt>
                <c:pt idx="5">
                  <c:v>-1.3010000000000001E-2</c:v>
                </c:pt>
                <c:pt idx="6">
                  <c:v>-3.1230000000000001E-2</c:v>
                </c:pt>
                <c:pt idx="7">
                  <c:v>-1.576E-2</c:v>
                </c:pt>
                <c:pt idx="8">
                  <c:v>-4.4900000000000002E-2</c:v>
                </c:pt>
                <c:pt idx="9">
                  <c:v>-0.17202000000000001</c:v>
                </c:pt>
                <c:pt idx="10">
                  <c:v>-0.13075999999999999</c:v>
                </c:pt>
                <c:pt idx="11">
                  <c:v>-8.5400000000000004E-2</c:v>
                </c:pt>
                <c:pt idx="12">
                  <c:v>-3.6060000000000002E-2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28.133157894699998</c:v>
                </c:pt>
                <c:pt idx="1">
                  <c:v>28.386842105300001</c:v>
                </c:pt>
                <c:pt idx="2">
                  <c:v>28.8736315789</c:v>
                </c:pt>
                <c:pt idx="3">
                  <c:v>28.923052631600001</c:v>
                </c:pt>
                <c:pt idx="4">
                  <c:v>28.635999999999999</c:v>
                </c:pt>
                <c:pt idx="5">
                  <c:v>28.854789473699999</c:v>
                </c:pt>
                <c:pt idx="6">
                  <c:v>28.9258947368</c:v>
                </c:pt>
                <c:pt idx="7">
                  <c:v>28.8708421053</c:v>
                </c:pt>
                <c:pt idx="8">
                  <c:v>28.982315789499999</c:v>
                </c:pt>
                <c:pt idx="9">
                  <c:v>29.2094210526</c:v>
                </c:pt>
                <c:pt idx="10">
                  <c:v>29.310421052599999</c:v>
                </c:pt>
                <c:pt idx="11">
                  <c:v>29.5267368421</c:v>
                </c:pt>
                <c:pt idx="12">
                  <c:v>29.635684210499999</c:v>
                </c:pt>
                <c:pt idx="13">
                  <c:v>29.211157894700001</c:v>
                </c:pt>
                <c:pt idx="14">
                  <c:v>29.6054736842</c:v>
                </c:pt>
                <c:pt idx="15">
                  <c:v>29.632736842100002</c:v>
                </c:pt>
                <c:pt idx="16">
                  <c:v>30.169947368399999</c:v>
                </c:pt>
                <c:pt idx="17">
                  <c:v>30.212842105299998</c:v>
                </c:pt>
                <c:pt idx="18">
                  <c:v>30.094578947399999</c:v>
                </c:pt>
                <c:pt idx="19">
                  <c:v>29.813526315800001</c:v>
                </c:pt>
                <c:pt idx="20">
                  <c:v>30.105526315799999</c:v>
                </c:pt>
                <c:pt idx="21">
                  <c:v>29.721</c:v>
                </c:pt>
                <c:pt idx="22">
                  <c:v>30.256210526299999</c:v>
                </c:pt>
                <c:pt idx="23">
                  <c:v>30.207631578899999</c:v>
                </c:pt>
                <c:pt idx="24">
                  <c:v>30.357842105300001</c:v>
                </c:pt>
                <c:pt idx="25">
                  <c:v>30.289684210499999</c:v>
                </c:pt>
                <c:pt idx="26">
                  <c:v>30.101052631600002</c:v>
                </c:pt>
                <c:pt idx="27">
                  <c:v>30.1005263158</c:v>
                </c:pt>
                <c:pt idx="28">
                  <c:v>30.054736842099999</c:v>
                </c:pt>
                <c:pt idx="29">
                  <c:v>28.915315789499999</c:v>
                </c:pt>
                <c:pt idx="30">
                  <c:v>30.7929473684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17.718157894699999</c:v>
                </c:pt>
                <c:pt idx="1">
                  <c:v>17.532157894699999</c:v>
                </c:pt>
                <c:pt idx="2">
                  <c:v>17.925000000000001</c:v>
                </c:pt>
                <c:pt idx="3">
                  <c:v>18.0489473684</c:v>
                </c:pt>
                <c:pt idx="4">
                  <c:v>17.952157894700001</c:v>
                </c:pt>
                <c:pt idx="5">
                  <c:v>18.274526315799999</c:v>
                </c:pt>
                <c:pt idx="6">
                  <c:v>17.865947368400001</c:v>
                </c:pt>
                <c:pt idx="7">
                  <c:v>18.211157894700001</c:v>
                </c:pt>
                <c:pt idx="8">
                  <c:v>18.076526315799999</c:v>
                </c:pt>
                <c:pt idx="9">
                  <c:v>18.021263157900002</c:v>
                </c:pt>
                <c:pt idx="10">
                  <c:v>18.084368421099999</c:v>
                </c:pt>
                <c:pt idx="11">
                  <c:v>18.089736842099999</c:v>
                </c:pt>
                <c:pt idx="12">
                  <c:v>18.134947368399999</c:v>
                </c:pt>
                <c:pt idx="13">
                  <c:v>18.419</c:v>
                </c:pt>
                <c:pt idx="14">
                  <c:v>18.182421052599999</c:v>
                </c:pt>
                <c:pt idx="15">
                  <c:v>18.183842105299998</c:v>
                </c:pt>
                <c:pt idx="16">
                  <c:v>18.5459473684</c:v>
                </c:pt>
                <c:pt idx="17">
                  <c:v>18.6016842105</c:v>
                </c:pt>
                <c:pt idx="18">
                  <c:v>18.588999999999999</c:v>
                </c:pt>
                <c:pt idx="19">
                  <c:v>18.7952105263</c:v>
                </c:pt>
                <c:pt idx="20">
                  <c:v>18.753473684199999</c:v>
                </c:pt>
                <c:pt idx="21">
                  <c:v>18.735631578900001</c:v>
                </c:pt>
                <c:pt idx="22">
                  <c:v>19.0102105263</c:v>
                </c:pt>
                <c:pt idx="23">
                  <c:v>19.001315789500001</c:v>
                </c:pt>
                <c:pt idx="24">
                  <c:v>19.2161578947</c:v>
                </c:pt>
                <c:pt idx="25">
                  <c:v>19.115473684200001</c:v>
                </c:pt>
                <c:pt idx="26">
                  <c:v>18.954578947400002</c:v>
                </c:pt>
                <c:pt idx="27">
                  <c:v>19.063052631600002</c:v>
                </c:pt>
                <c:pt idx="28">
                  <c:v>18.947894736799999</c:v>
                </c:pt>
                <c:pt idx="29">
                  <c:v>19.005315789499999</c:v>
                </c:pt>
                <c:pt idx="30">
                  <c:v>18.9514736842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30.771000000000001</c:v>
                </c:pt>
                <c:pt idx="1">
                  <c:v>28.709</c:v>
                </c:pt>
                <c:pt idx="2">
                  <c:v>27.847000000000001</c:v>
                </c:pt>
                <c:pt idx="3">
                  <c:v>29.812000000000001</c:v>
                </c:pt>
                <c:pt idx="4">
                  <c:v>31.994</c:v>
                </c:pt>
                <c:pt idx="5">
                  <c:v>31.809000000000001</c:v>
                </c:pt>
                <c:pt idx="6">
                  <c:v>31.928000000000001</c:v>
                </c:pt>
                <c:pt idx="7">
                  <c:v>31.802</c:v>
                </c:pt>
                <c:pt idx="8">
                  <c:v>30.274999999999999</c:v>
                </c:pt>
                <c:pt idx="9">
                  <c:v>29.574000000000002</c:v>
                </c:pt>
                <c:pt idx="10">
                  <c:v>31.007999999999999</c:v>
                </c:pt>
                <c:pt idx="11">
                  <c:v>30.41</c:v>
                </c:pt>
                <c:pt idx="12">
                  <c:v>30.466999999999999</c:v>
                </c:pt>
                <c:pt idx="13">
                  <c:v>29.199000000000002</c:v>
                </c:pt>
                <c:pt idx="14">
                  <c:v>29.13</c:v>
                </c:pt>
                <c:pt idx="15">
                  <c:v>29.856999999999999</c:v>
                </c:pt>
                <c:pt idx="16">
                  <c:v>30.265999999999998</c:v>
                </c:pt>
                <c:pt idx="17">
                  <c:v>31.625</c:v>
                </c:pt>
                <c:pt idx="18">
                  <c:v>31.756</c:v>
                </c:pt>
                <c:pt idx="19">
                  <c:v>31.893000000000001</c:v>
                </c:pt>
                <c:pt idx="20">
                  <c:v>32.551000000000002</c:v>
                </c:pt>
                <c:pt idx="21">
                  <c:v>31.93</c:v>
                </c:pt>
                <c:pt idx="22">
                  <c:v>32.222000000000001</c:v>
                </c:pt>
                <c:pt idx="23">
                  <c:v>31.38</c:v>
                </c:pt>
                <c:pt idx="24">
                  <c:v>32.170999999999999</c:v>
                </c:pt>
                <c:pt idx="25">
                  <c:v>32.914999999999999</c:v>
                </c:pt>
                <c:pt idx="26">
                  <c:v>33.845999999999997</c:v>
                </c:pt>
                <c:pt idx="27">
                  <c:v>32.115000000000002</c:v>
                </c:pt>
                <c:pt idx="28">
                  <c:v>33.457000000000001</c:v>
                </c:pt>
                <c:pt idx="29">
                  <c:v>35.167999999999999</c:v>
                </c:pt>
                <c:pt idx="30">
                  <c:v>33.607999999999997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24.863</c:v>
                </c:pt>
                <c:pt idx="1">
                  <c:v>23.818000000000001</c:v>
                </c:pt>
                <c:pt idx="2">
                  <c:v>22.448</c:v>
                </c:pt>
                <c:pt idx="3">
                  <c:v>23.349</c:v>
                </c:pt>
                <c:pt idx="4">
                  <c:v>24.97</c:v>
                </c:pt>
                <c:pt idx="5">
                  <c:v>25.501000000000001</c:v>
                </c:pt>
                <c:pt idx="6">
                  <c:v>25.306999999999999</c:v>
                </c:pt>
                <c:pt idx="7">
                  <c:v>25.388999999999999</c:v>
                </c:pt>
                <c:pt idx="8">
                  <c:v>24.992000000000001</c:v>
                </c:pt>
                <c:pt idx="9">
                  <c:v>24.279</c:v>
                </c:pt>
                <c:pt idx="10">
                  <c:v>25.245999999999999</c:v>
                </c:pt>
                <c:pt idx="11">
                  <c:v>25.413</c:v>
                </c:pt>
                <c:pt idx="12">
                  <c:v>25.085999999999999</c:v>
                </c:pt>
                <c:pt idx="13">
                  <c:v>24.128</c:v>
                </c:pt>
                <c:pt idx="14">
                  <c:v>23.675000000000001</c:v>
                </c:pt>
                <c:pt idx="15">
                  <c:v>24.206</c:v>
                </c:pt>
                <c:pt idx="16">
                  <c:v>24.763999999999999</c:v>
                </c:pt>
                <c:pt idx="17">
                  <c:v>25.338999999999999</c:v>
                </c:pt>
                <c:pt idx="18">
                  <c:v>25.678000000000001</c:v>
                </c:pt>
                <c:pt idx="19">
                  <c:v>26.023</c:v>
                </c:pt>
                <c:pt idx="20">
                  <c:v>26.422999999999998</c:v>
                </c:pt>
                <c:pt idx="21">
                  <c:v>26.068999999999999</c:v>
                </c:pt>
                <c:pt idx="22">
                  <c:v>26.216999999999999</c:v>
                </c:pt>
                <c:pt idx="23">
                  <c:v>25.867999999999999</c:v>
                </c:pt>
                <c:pt idx="24">
                  <c:v>26.071999999999999</c:v>
                </c:pt>
                <c:pt idx="25">
                  <c:v>26.725999999999999</c:v>
                </c:pt>
                <c:pt idx="26">
                  <c:v>27.341000000000001</c:v>
                </c:pt>
                <c:pt idx="27">
                  <c:v>26.463999999999999</c:v>
                </c:pt>
                <c:pt idx="28">
                  <c:v>26.972999999999999</c:v>
                </c:pt>
                <c:pt idx="29">
                  <c:v>28.379000000000001</c:v>
                </c:pt>
                <c:pt idx="30">
                  <c:v>27.544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18.954000000000001</c:v>
                </c:pt>
                <c:pt idx="1">
                  <c:v>18.925999999999998</c:v>
                </c:pt>
                <c:pt idx="2">
                  <c:v>17.048999999999999</c:v>
                </c:pt>
                <c:pt idx="3">
                  <c:v>16.887</c:v>
                </c:pt>
                <c:pt idx="4">
                  <c:v>17.945</c:v>
                </c:pt>
                <c:pt idx="5">
                  <c:v>19.192</c:v>
                </c:pt>
                <c:pt idx="6">
                  <c:v>18.686</c:v>
                </c:pt>
                <c:pt idx="7">
                  <c:v>18.977</c:v>
                </c:pt>
                <c:pt idx="8">
                  <c:v>19.709</c:v>
                </c:pt>
                <c:pt idx="9">
                  <c:v>18.984999999999999</c:v>
                </c:pt>
                <c:pt idx="10">
                  <c:v>19.484000000000002</c:v>
                </c:pt>
                <c:pt idx="11">
                  <c:v>20.417000000000002</c:v>
                </c:pt>
                <c:pt idx="12">
                  <c:v>19.704000000000001</c:v>
                </c:pt>
                <c:pt idx="13">
                  <c:v>19.056999999999999</c:v>
                </c:pt>
                <c:pt idx="14">
                  <c:v>18.22</c:v>
                </c:pt>
                <c:pt idx="15">
                  <c:v>18.555</c:v>
                </c:pt>
                <c:pt idx="16">
                  <c:v>19.262</c:v>
                </c:pt>
                <c:pt idx="17">
                  <c:v>19.053000000000001</c:v>
                </c:pt>
                <c:pt idx="18">
                  <c:v>19.599</c:v>
                </c:pt>
                <c:pt idx="19">
                  <c:v>20.152999999999999</c:v>
                </c:pt>
                <c:pt idx="20">
                  <c:v>20.295000000000002</c:v>
                </c:pt>
                <c:pt idx="21">
                  <c:v>20.207999999999998</c:v>
                </c:pt>
                <c:pt idx="22">
                  <c:v>20.212</c:v>
                </c:pt>
                <c:pt idx="23">
                  <c:v>20.355</c:v>
                </c:pt>
                <c:pt idx="24">
                  <c:v>19.972000000000001</c:v>
                </c:pt>
                <c:pt idx="25">
                  <c:v>20.538</c:v>
                </c:pt>
                <c:pt idx="26">
                  <c:v>20.837</c:v>
                </c:pt>
                <c:pt idx="27">
                  <c:v>20.812999999999999</c:v>
                </c:pt>
                <c:pt idx="28">
                  <c:v>20.489000000000001</c:v>
                </c:pt>
                <c:pt idx="29">
                  <c:v>21.59</c:v>
                </c:pt>
                <c:pt idx="30">
                  <c:v>21.481000000000002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24.532</c:v>
                </c:pt>
                <c:pt idx="1">
                  <c:v>24.236999999999998</c:v>
                </c:pt>
                <c:pt idx="2">
                  <c:v>25.146000000000001</c:v>
                </c:pt>
                <c:pt idx="3">
                  <c:v>25.533999999999999</c:v>
                </c:pt>
                <c:pt idx="4">
                  <c:v>25.109000000000002</c:v>
                </c:pt>
                <c:pt idx="5">
                  <c:v>25.49</c:v>
                </c:pt>
                <c:pt idx="6">
                  <c:v>25.536000000000001</c:v>
                </c:pt>
                <c:pt idx="7">
                  <c:v>23.661000000000001</c:v>
                </c:pt>
                <c:pt idx="8">
                  <c:v>23.242999999999999</c:v>
                </c:pt>
                <c:pt idx="9">
                  <c:v>24.042000000000002</c:v>
                </c:pt>
                <c:pt idx="10">
                  <c:v>25.832999999999998</c:v>
                </c:pt>
                <c:pt idx="11">
                  <c:v>26.364000000000001</c:v>
                </c:pt>
                <c:pt idx="12">
                  <c:v>25.709</c:v>
                </c:pt>
                <c:pt idx="13">
                  <c:v>24.690999999999999</c:v>
                </c:pt>
                <c:pt idx="14">
                  <c:v>24.971</c:v>
                </c:pt>
                <c:pt idx="15">
                  <c:v>24.565000000000001</c:v>
                </c:pt>
                <c:pt idx="16">
                  <c:v>23.940999999999999</c:v>
                </c:pt>
                <c:pt idx="17">
                  <c:v>24.521999999999998</c:v>
                </c:pt>
                <c:pt idx="18">
                  <c:v>25.8</c:v>
                </c:pt>
                <c:pt idx="19">
                  <c:v>26.4</c:v>
                </c:pt>
                <c:pt idx="20">
                  <c:v>26.617000000000001</c:v>
                </c:pt>
                <c:pt idx="21">
                  <c:v>27.555</c:v>
                </c:pt>
                <c:pt idx="22">
                  <c:v>28.385999999999999</c:v>
                </c:pt>
                <c:pt idx="23">
                  <c:v>27.690999999999999</c:v>
                </c:pt>
                <c:pt idx="24">
                  <c:v>27.13</c:v>
                </c:pt>
                <c:pt idx="25">
                  <c:v>25.439</c:v>
                </c:pt>
                <c:pt idx="26">
                  <c:v>22.195</c:v>
                </c:pt>
                <c:pt idx="27">
                  <c:v>22.655000000000001</c:v>
                </c:pt>
                <c:pt idx="28">
                  <c:v>23.751999999999999</c:v>
                </c:pt>
                <c:pt idx="29">
                  <c:v>23.573</c:v>
                </c:pt>
                <c:pt idx="30">
                  <c:v>23.545000000000002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22180.933956064</c:v>
                </c:pt>
                <c:pt idx="1">
                  <c:v>21984.329555839999</c:v>
                </c:pt>
                <c:pt idx="2">
                  <c:v>20742.566139269999</c:v>
                </c:pt>
                <c:pt idx="3">
                  <c:v>20289.253281038</c:v>
                </c:pt>
                <c:pt idx="4">
                  <c:v>20902.808771653999</c:v>
                </c:pt>
                <c:pt idx="5">
                  <c:v>21174.476467412002</c:v>
                </c:pt>
                <c:pt idx="6">
                  <c:v>23296.649045549999</c:v>
                </c:pt>
                <c:pt idx="7">
                  <c:v>20154.629677354002</c:v>
                </c:pt>
                <c:pt idx="8">
                  <c:v>20726.895805251999</c:v>
                </c:pt>
                <c:pt idx="9">
                  <c:v>19514.052023056</c:v>
                </c:pt>
                <c:pt idx="10">
                  <c:v>19899.136009188001</c:v>
                </c:pt>
                <c:pt idx="11">
                  <c:v>19968.665394706</c:v>
                </c:pt>
                <c:pt idx="12">
                  <c:v>22698.820081207999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22698.820081207999</c:v>
                </c:pt>
                <c:pt idx="1">
                  <c:v>21174.742845984001</c:v>
                </c:pt>
                <c:pt idx="2">
                  <c:v>19931.712896519999</c:v>
                </c:pt>
                <c:pt idx="3">
                  <c:v>20152.46441027</c:v>
                </c:pt>
                <c:pt idx="4">
                  <c:v>20811.521087469999</c:v>
                </c:pt>
                <c:pt idx="5">
                  <c:v>20899.098706050001</c:v>
                </c:pt>
                <c:pt idx="6">
                  <c:v>22569.105971982</c:v>
                </c:pt>
                <c:pt idx="7">
                  <c:v>19836.903398851999</c:v>
                </c:pt>
                <c:pt idx="8">
                  <c:v>19796.311818358001</c:v>
                </c:pt>
                <c:pt idx="9">
                  <c:v>16157.263178384001</c:v>
                </c:pt>
                <c:pt idx="10">
                  <c:v>17297.153615812</c:v>
                </c:pt>
                <c:pt idx="11">
                  <c:v>18263.299890046001</c:v>
                </c:pt>
                <c:pt idx="12">
                  <c:v>21880.223900241999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jul-20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3">
                  <c:v>38972</c:v>
                </c:pt>
                <c:pt idx="4">
                  <c:v>38972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jul-20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722.48809144799998</c:v>
                </c:pt>
                <c:pt idx="1">
                  <c:v>724.40472792800006</c:v>
                </c:pt>
                <c:pt idx="2">
                  <c:v>694.975720056</c:v>
                </c:pt>
                <c:pt idx="3">
                  <c:v>623.235213434</c:v>
                </c:pt>
                <c:pt idx="4">
                  <c:v>590.66160183199997</c:v>
                </c:pt>
                <c:pt idx="5">
                  <c:v>715.88036285600003</c:v>
                </c:pt>
                <c:pt idx="6">
                  <c:v>738.18316575200004</c:v>
                </c:pt>
                <c:pt idx="7">
                  <c:v>743.10276850399998</c:v>
                </c:pt>
                <c:pt idx="8">
                  <c:v>728.62794004800003</c:v>
                </c:pt>
                <c:pt idx="9">
                  <c:v>716.55682588800005</c:v>
                </c:pt>
                <c:pt idx="10">
                  <c:v>650.59854640799995</c:v>
                </c:pt>
                <c:pt idx="11">
                  <c:v>595.64570100799995</c:v>
                </c:pt>
                <c:pt idx="12">
                  <c:v>710.03643755200005</c:v>
                </c:pt>
                <c:pt idx="13">
                  <c:v>718.10417721600004</c:v>
                </c:pt>
                <c:pt idx="14">
                  <c:v>716.45740893000004</c:v>
                </c:pt>
                <c:pt idx="15">
                  <c:v>720.97179640399997</c:v>
                </c:pt>
                <c:pt idx="16">
                  <c:v>718.00190064799995</c:v>
                </c:pt>
                <c:pt idx="17">
                  <c:v>648.91331251199995</c:v>
                </c:pt>
                <c:pt idx="18">
                  <c:v>606.48721135400001</c:v>
                </c:pt>
                <c:pt idx="19">
                  <c:v>726.222182008</c:v>
                </c:pt>
                <c:pt idx="20">
                  <c:v>742.10234300800005</c:v>
                </c:pt>
                <c:pt idx="21">
                  <c:v>732.72374467999998</c:v>
                </c:pt>
                <c:pt idx="22">
                  <c:v>745.04955215999996</c:v>
                </c:pt>
                <c:pt idx="23">
                  <c:v>743.56286950399999</c:v>
                </c:pt>
                <c:pt idx="24">
                  <c:v>660.75253350399998</c:v>
                </c:pt>
                <c:pt idx="25">
                  <c:v>623.71091700800002</c:v>
                </c:pt>
                <c:pt idx="26">
                  <c:v>747.842682072</c:v>
                </c:pt>
                <c:pt idx="27">
                  <c:v>766.95170650399996</c:v>
                </c:pt>
                <c:pt idx="28">
                  <c:v>769.84118550400001</c:v>
                </c:pt>
                <c:pt idx="29">
                  <c:v>776.95668250400001</c:v>
                </c:pt>
                <c:pt idx="30">
                  <c:v>761.17459200799999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35412.315503999998</c:v>
                </c:pt>
                <c:pt idx="1">
                  <c:v>35568.245999999999</c:v>
                </c:pt>
                <c:pt idx="2">
                  <c:v>33343.060528000002</c:v>
                </c:pt>
                <c:pt idx="3">
                  <c:v>29202.031510000001</c:v>
                </c:pt>
                <c:pt idx="4">
                  <c:v>28650.813999999998</c:v>
                </c:pt>
                <c:pt idx="5">
                  <c:v>35460.439720000002</c:v>
                </c:pt>
                <c:pt idx="6">
                  <c:v>35677.048000000003</c:v>
                </c:pt>
                <c:pt idx="7">
                  <c:v>36417.357000000004</c:v>
                </c:pt>
                <c:pt idx="8">
                  <c:v>35501.694023999997</c:v>
                </c:pt>
                <c:pt idx="9">
                  <c:v>34770.309904000002</c:v>
                </c:pt>
                <c:pt idx="10">
                  <c:v>30817.773000000001</c:v>
                </c:pt>
                <c:pt idx="11">
                  <c:v>28134.91</c:v>
                </c:pt>
                <c:pt idx="12">
                  <c:v>35209.570015999998</c:v>
                </c:pt>
                <c:pt idx="13">
                  <c:v>34691.371200000001</c:v>
                </c:pt>
                <c:pt idx="14">
                  <c:v>34565.140200000002</c:v>
                </c:pt>
                <c:pt idx="15">
                  <c:v>34680.625</c:v>
                </c:pt>
                <c:pt idx="16">
                  <c:v>34773.696000000004</c:v>
                </c:pt>
                <c:pt idx="17">
                  <c:v>30541.063999999998</c:v>
                </c:pt>
                <c:pt idx="18">
                  <c:v>29266.69</c:v>
                </c:pt>
                <c:pt idx="19">
                  <c:v>35992.398000000001</c:v>
                </c:pt>
                <c:pt idx="20">
                  <c:v>36390.517999999996</c:v>
                </c:pt>
                <c:pt idx="21">
                  <c:v>35657.339999999997</c:v>
                </c:pt>
                <c:pt idx="22">
                  <c:v>36385.336239999997</c:v>
                </c:pt>
                <c:pt idx="23">
                  <c:v>36546.148999999998</c:v>
                </c:pt>
                <c:pt idx="24">
                  <c:v>31085.281999999999</c:v>
                </c:pt>
                <c:pt idx="25">
                  <c:v>30314.389503999999</c:v>
                </c:pt>
                <c:pt idx="26">
                  <c:v>37285.665000000001</c:v>
                </c:pt>
                <c:pt idx="27">
                  <c:v>37641.235000000001</c:v>
                </c:pt>
                <c:pt idx="28">
                  <c:v>37583.466</c:v>
                </c:pt>
                <c:pt idx="29">
                  <c:v>38297.656999999999</c:v>
                </c:pt>
                <c:pt idx="30">
                  <c:v>37292.707000000002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0.4635</cdr:x>
      <cdr:y>0.25737</cdr:y>
    </cdr:from>
    <cdr:to>
      <cdr:x>0.62837</cdr:x>
      <cdr:y>0.33922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7008" y="750149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0.65676</cdr:x>
      <cdr:y>0.61988</cdr:y>
    </cdr:from>
    <cdr:to>
      <cdr:x>0.81081</cdr:x>
      <cdr:y>0.71069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9179" y="1806731"/>
          <a:ext cx="1085821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0.17835</cdr:x>
      <cdr:y>0.23181</cdr:y>
    </cdr:from>
    <cdr:to>
      <cdr:x>0.5976</cdr:x>
      <cdr:y>0.29316</cdr:y>
    </cdr:to>
    <cdr:sp macro="" textlink="Dat_01!$D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96520" y="677839"/>
          <a:ext cx="1637276" cy="179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E2163D5C-532D-4739-A498-C15C9911AFA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julio (13:54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30 julio (13:54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Julio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206</v>
      </c>
    </row>
    <row r="2" spans="1:2">
      <c r="A2" t="s">
        <v>201</v>
      </c>
    </row>
    <row r="3" spans="1:2">
      <c r="A3" t="s">
        <v>196</v>
      </c>
    </row>
    <row r="4" spans="1:2">
      <c r="A4" t="s">
        <v>197</v>
      </c>
    </row>
    <row r="5" spans="1:2">
      <c r="A5" t="s">
        <v>200</v>
      </c>
    </row>
    <row r="6" spans="1:2">
      <c r="A6" t="s">
        <v>205</v>
      </c>
    </row>
    <row r="7" spans="1:2">
      <c r="A7" t="s">
        <v>199</v>
      </c>
    </row>
    <row r="8" spans="1:2">
      <c r="A8" t="s">
        <v>163</v>
      </c>
    </row>
    <row r="9" spans="1:2">
      <c r="A9" t="s">
        <v>203</v>
      </c>
    </row>
    <row r="10" spans="1:2">
      <c r="A10" t="s">
        <v>164</v>
      </c>
    </row>
    <row r="11" spans="1:2">
      <c r="A11" t="s">
        <v>165</v>
      </c>
    </row>
    <row r="12" spans="1:2">
      <c r="A12" t="s">
        <v>207</v>
      </c>
    </row>
    <row r="13" spans="1:2">
      <c r="A13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Julio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Julio 2020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21880.223900241999</v>
      </c>
      <c r="G9" s="47">
        <f>VLOOKUP("Demanda transporte (b.c.)",Dat_01!A4:J29,4,FALSE)*100</f>
        <v>-3.6063380300000003</v>
      </c>
      <c r="H9" s="31">
        <f>VLOOKUP("Demanda transporte (b.c.)",Dat_01!A4:J29,5,FALSE)/1000</f>
        <v>135800.261773676</v>
      </c>
      <c r="I9" s="47">
        <f>VLOOKUP("Demanda transporte (b.c.)",Dat_01!A4:J29,7,FALSE)*100</f>
        <v>-7.1507374799999992</v>
      </c>
      <c r="J9" s="31">
        <f>VLOOKUP("Demanda transporte (b.c.)",Dat_01!A4:J29,8,FALSE)/1000</f>
        <v>238769.80171996998</v>
      </c>
      <c r="K9" s="47">
        <f>VLOOKUP("Demanda transporte (b.c.)",Dat_01!A4:J29,10,FALSE)*100</f>
        <v>-5.0059145699999998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0.248</v>
      </c>
      <c r="H12" s="43"/>
      <c r="I12" s="43">
        <f>Dat_01!H45*100</f>
        <v>-0.128</v>
      </c>
      <c r="J12" s="43"/>
      <c r="K12" s="43">
        <f>Dat_01!L45*100</f>
        <v>0.39899999999999997</v>
      </c>
    </row>
    <row r="13" spans="3:12">
      <c r="E13" s="34" t="s">
        <v>26</v>
      </c>
      <c r="F13" s="33"/>
      <c r="G13" s="43">
        <f>Dat_01!E45*100</f>
        <v>0.752</v>
      </c>
      <c r="H13" s="43"/>
      <c r="I13" s="43">
        <f>Dat_01!I45*100</f>
        <v>0.24199999999999999</v>
      </c>
      <c r="J13" s="43"/>
      <c r="K13" s="43">
        <f>Dat_01!M45*100</f>
        <v>0.30199999999999999</v>
      </c>
    </row>
    <row r="14" spans="3:12">
      <c r="E14" s="35" t="s">
        <v>5</v>
      </c>
      <c r="F14" s="36"/>
      <c r="G14" s="44">
        <f>Dat_01!F45*100</f>
        <v>-4.6059999999999999</v>
      </c>
      <c r="H14" s="44"/>
      <c r="I14" s="44">
        <f>Dat_01!J45*100</f>
        <v>-7.2650000000000006</v>
      </c>
      <c r="J14" s="44"/>
      <c r="K14" s="44">
        <f>Dat_01!N45*100</f>
        <v>-5.7069999999999999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119</v>
      </c>
      <c r="E7" s="9"/>
    </row>
    <row r="8" spans="3:11">
      <c r="C8" s="133"/>
      <c r="E8" s="9"/>
      <c r="I8" t="s">
        <v>87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Julio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Julio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Julio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C7" sqref="C7:C8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Julio 2020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julio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01/07/2020</v>
      </c>
      <c r="C7" s="100">
        <f>Dat_01!B52</f>
        <v>30.771000000000001</v>
      </c>
      <c r="D7" s="100">
        <f>Dat_01!C52</f>
        <v>24.863</v>
      </c>
      <c r="E7" s="100">
        <f>Dat_01!D52</f>
        <v>18.954000000000001</v>
      </c>
      <c r="F7" s="100">
        <f>Dat_01!H52</f>
        <v>17.718157894699999</v>
      </c>
      <c r="G7" s="100">
        <f>Dat_01!G52</f>
        <v>28.133157894699998</v>
      </c>
      <c r="H7" s="100">
        <f>Dat_01!E52</f>
        <v>24.532</v>
      </c>
    </row>
    <row r="8" spans="1:16" ht="11.25" customHeight="1">
      <c r="A8" s="93">
        <v>2</v>
      </c>
      <c r="B8" s="99" t="str">
        <f>Dat_01!A53</f>
        <v>02/07/2020</v>
      </c>
      <c r="C8" s="100">
        <f>Dat_01!B53</f>
        <v>28.709</v>
      </c>
      <c r="D8" s="100">
        <f>Dat_01!C53</f>
        <v>23.818000000000001</v>
      </c>
      <c r="E8" s="100">
        <f>Dat_01!D53</f>
        <v>18.925999999999998</v>
      </c>
      <c r="F8" s="100">
        <f>Dat_01!H53</f>
        <v>17.532157894699999</v>
      </c>
      <c r="G8" s="100">
        <f>Dat_01!G53</f>
        <v>28.386842105300001</v>
      </c>
      <c r="H8" s="100">
        <f>Dat_01!E53</f>
        <v>24.236999999999998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03/07/2020</v>
      </c>
      <c r="C9" s="100">
        <f>Dat_01!B54</f>
        <v>27.847000000000001</v>
      </c>
      <c r="D9" s="100">
        <f>Dat_01!C54</f>
        <v>22.448</v>
      </c>
      <c r="E9" s="100">
        <f>Dat_01!D54</f>
        <v>17.048999999999999</v>
      </c>
      <c r="F9" s="100">
        <f>Dat_01!H54</f>
        <v>17.925000000000001</v>
      </c>
      <c r="G9" s="100">
        <f>Dat_01!G54</f>
        <v>28.8736315789</v>
      </c>
      <c r="H9" s="100">
        <f>Dat_01!E54</f>
        <v>25.146000000000001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04/07/2020</v>
      </c>
      <c r="C10" s="100">
        <f>Dat_01!B55</f>
        <v>29.812000000000001</v>
      </c>
      <c r="D10" s="100">
        <f>Dat_01!C55</f>
        <v>23.349</v>
      </c>
      <c r="E10" s="100">
        <f>Dat_01!D55</f>
        <v>16.887</v>
      </c>
      <c r="F10" s="100">
        <f>Dat_01!H55</f>
        <v>18.0489473684</v>
      </c>
      <c r="G10" s="100">
        <f>Dat_01!G55</f>
        <v>28.923052631600001</v>
      </c>
      <c r="H10" s="100">
        <f>Dat_01!E55</f>
        <v>25.533999999999999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05/07/2020</v>
      </c>
      <c r="C11" s="100">
        <f>Dat_01!B56</f>
        <v>31.994</v>
      </c>
      <c r="D11" s="100">
        <f>Dat_01!C56</f>
        <v>24.97</v>
      </c>
      <c r="E11" s="100">
        <f>Dat_01!D56</f>
        <v>17.945</v>
      </c>
      <c r="F11" s="100">
        <f>Dat_01!H56</f>
        <v>17.952157894700001</v>
      </c>
      <c r="G11" s="100">
        <f>Dat_01!G56</f>
        <v>28.635999999999999</v>
      </c>
      <c r="H11" s="100">
        <f>Dat_01!E56</f>
        <v>25.109000000000002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06/07/2020</v>
      </c>
      <c r="C12" s="100">
        <f>Dat_01!B57</f>
        <v>31.809000000000001</v>
      </c>
      <c r="D12" s="100">
        <f>Dat_01!C57</f>
        <v>25.501000000000001</v>
      </c>
      <c r="E12" s="100">
        <f>Dat_01!D57</f>
        <v>19.192</v>
      </c>
      <c r="F12" s="100">
        <f>Dat_01!H57</f>
        <v>18.274526315799999</v>
      </c>
      <c r="G12" s="100">
        <f>Dat_01!G57</f>
        <v>28.854789473699999</v>
      </c>
      <c r="H12" s="100">
        <f>Dat_01!E57</f>
        <v>25.49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07/07/2020</v>
      </c>
      <c r="C13" s="100">
        <f>Dat_01!B58</f>
        <v>31.928000000000001</v>
      </c>
      <c r="D13" s="100">
        <f>Dat_01!C58</f>
        <v>25.306999999999999</v>
      </c>
      <c r="E13" s="100">
        <f>Dat_01!D58</f>
        <v>18.686</v>
      </c>
      <c r="F13" s="100">
        <f>Dat_01!H58</f>
        <v>17.865947368400001</v>
      </c>
      <c r="G13" s="100">
        <f>Dat_01!G58</f>
        <v>28.9258947368</v>
      </c>
      <c r="H13" s="100">
        <f>Dat_01!E58</f>
        <v>25.536000000000001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08/07/2020</v>
      </c>
      <c r="C14" s="100">
        <f>Dat_01!B59</f>
        <v>31.802</v>
      </c>
      <c r="D14" s="100">
        <f>Dat_01!C59</f>
        <v>25.388999999999999</v>
      </c>
      <c r="E14" s="100">
        <f>Dat_01!D59</f>
        <v>18.977</v>
      </c>
      <c r="F14" s="100">
        <f>Dat_01!H59</f>
        <v>18.211157894700001</v>
      </c>
      <c r="G14" s="100">
        <f>Dat_01!G59</f>
        <v>28.8708421053</v>
      </c>
      <c r="H14" s="100">
        <f>Dat_01!E59</f>
        <v>23.661000000000001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09/07/2020</v>
      </c>
      <c r="C15" s="100">
        <f>Dat_01!B60</f>
        <v>30.274999999999999</v>
      </c>
      <c r="D15" s="100">
        <f>Dat_01!C60</f>
        <v>24.992000000000001</v>
      </c>
      <c r="E15" s="100">
        <f>Dat_01!D60</f>
        <v>19.709</v>
      </c>
      <c r="F15" s="100">
        <f>Dat_01!H60</f>
        <v>18.076526315799999</v>
      </c>
      <c r="G15" s="100">
        <f>Dat_01!G60</f>
        <v>28.982315789499999</v>
      </c>
      <c r="H15" s="100">
        <f>Dat_01!E60</f>
        <v>23.242999999999999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10/07/2020</v>
      </c>
      <c r="C16" s="100">
        <f>Dat_01!B61</f>
        <v>29.574000000000002</v>
      </c>
      <c r="D16" s="100">
        <f>Dat_01!C61</f>
        <v>24.279</v>
      </c>
      <c r="E16" s="100">
        <f>Dat_01!D61</f>
        <v>18.984999999999999</v>
      </c>
      <c r="F16" s="100">
        <f>Dat_01!H61</f>
        <v>18.021263157900002</v>
      </c>
      <c r="G16" s="100">
        <f>Dat_01!G61</f>
        <v>29.2094210526</v>
      </c>
      <c r="H16" s="100">
        <f>Dat_01!E61</f>
        <v>24.042000000000002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11/07/2020</v>
      </c>
      <c r="C17" s="100">
        <f>Dat_01!B62</f>
        <v>31.007999999999999</v>
      </c>
      <c r="D17" s="100">
        <f>Dat_01!C62</f>
        <v>25.245999999999999</v>
      </c>
      <c r="E17" s="100">
        <f>Dat_01!D62</f>
        <v>19.484000000000002</v>
      </c>
      <c r="F17" s="100">
        <f>Dat_01!H62</f>
        <v>18.084368421099999</v>
      </c>
      <c r="G17" s="100">
        <f>Dat_01!G62</f>
        <v>29.310421052599999</v>
      </c>
      <c r="H17" s="100">
        <f>Dat_01!E62</f>
        <v>25.832999999999998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12/07/2020</v>
      </c>
      <c r="C18" s="100">
        <f>Dat_01!B63</f>
        <v>30.41</v>
      </c>
      <c r="D18" s="100">
        <f>Dat_01!C63</f>
        <v>25.413</v>
      </c>
      <c r="E18" s="100">
        <f>Dat_01!D63</f>
        <v>20.417000000000002</v>
      </c>
      <c r="F18" s="100">
        <f>Dat_01!H63</f>
        <v>18.089736842099999</v>
      </c>
      <c r="G18" s="100">
        <f>Dat_01!G63</f>
        <v>29.5267368421</v>
      </c>
      <c r="H18" s="100">
        <f>Dat_01!E63</f>
        <v>26.364000000000001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13/07/2020</v>
      </c>
      <c r="C19" s="100">
        <f>Dat_01!B64</f>
        <v>30.466999999999999</v>
      </c>
      <c r="D19" s="100">
        <f>Dat_01!C64</f>
        <v>25.085999999999999</v>
      </c>
      <c r="E19" s="100">
        <f>Dat_01!D64</f>
        <v>19.704000000000001</v>
      </c>
      <c r="F19" s="100">
        <f>Dat_01!H64</f>
        <v>18.134947368399999</v>
      </c>
      <c r="G19" s="100">
        <f>Dat_01!G64</f>
        <v>29.635684210499999</v>
      </c>
      <c r="H19" s="100">
        <f>Dat_01!E64</f>
        <v>25.709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14/07/2020</v>
      </c>
      <c r="C20" s="100">
        <f>Dat_01!B65</f>
        <v>29.199000000000002</v>
      </c>
      <c r="D20" s="100">
        <f>Dat_01!C65</f>
        <v>24.128</v>
      </c>
      <c r="E20" s="100">
        <f>Dat_01!D65</f>
        <v>19.056999999999999</v>
      </c>
      <c r="F20" s="100">
        <f>Dat_01!H65</f>
        <v>18.419</v>
      </c>
      <c r="G20" s="100">
        <f>Dat_01!G65</f>
        <v>29.211157894700001</v>
      </c>
      <c r="H20" s="100">
        <f>Dat_01!E65</f>
        <v>24.690999999999999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15/07/2020</v>
      </c>
      <c r="C21" s="100">
        <f>Dat_01!B66</f>
        <v>29.13</v>
      </c>
      <c r="D21" s="100">
        <f>Dat_01!C66</f>
        <v>23.675000000000001</v>
      </c>
      <c r="E21" s="100">
        <f>Dat_01!D66</f>
        <v>18.22</v>
      </c>
      <c r="F21" s="100">
        <f>Dat_01!H66</f>
        <v>18.182421052599999</v>
      </c>
      <c r="G21" s="100">
        <f>Dat_01!G66</f>
        <v>29.6054736842</v>
      </c>
      <c r="H21" s="100">
        <f>Dat_01!E66</f>
        <v>24.971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16/07/2020</v>
      </c>
      <c r="C22" s="100">
        <f>Dat_01!B67</f>
        <v>29.856999999999999</v>
      </c>
      <c r="D22" s="100">
        <f>Dat_01!C67</f>
        <v>24.206</v>
      </c>
      <c r="E22" s="100">
        <f>Dat_01!D67</f>
        <v>18.555</v>
      </c>
      <c r="F22" s="100">
        <f>Dat_01!H67</f>
        <v>18.183842105299998</v>
      </c>
      <c r="G22" s="100">
        <f>Dat_01!G67</f>
        <v>29.632736842100002</v>
      </c>
      <c r="H22" s="100">
        <f>Dat_01!E67</f>
        <v>24.565000000000001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17/07/2020</v>
      </c>
      <c r="C23" s="100">
        <f>Dat_01!B68</f>
        <v>30.265999999999998</v>
      </c>
      <c r="D23" s="100">
        <f>Dat_01!C68</f>
        <v>24.763999999999999</v>
      </c>
      <c r="E23" s="100">
        <f>Dat_01!D68</f>
        <v>19.262</v>
      </c>
      <c r="F23" s="100">
        <f>Dat_01!H68</f>
        <v>18.5459473684</v>
      </c>
      <c r="G23" s="100">
        <f>Dat_01!G68</f>
        <v>30.169947368399999</v>
      </c>
      <c r="H23" s="100">
        <f>Dat_01!E68</f>
        <v>23.940999999999999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18/07/2020</v>
      </c>
      <c r="C24" s="100">
        <f>Dat_01!B69</f>
        <v>31.625</v>
      </c>
      <c r="D24" s="100">
        <f>Dat_01!C69</f>
        <v>25.338999999999999</v>
      </c>
      <c r="E24" s="100">
        <f>Dat_01!D69</f>
        <v>19.053000000000001</v>
      </c>
      <c r="F24" s="100">
        <f>Dat_01!H69</f>
        <v>18.6016842105</v>
      </c>
      <c r="G24" s="100">
        <f>Dat_01!G69</f>
        <v>30.212842105299998</v>
      </c>
      <c r="H24" s="100">
        <f>Dat_01!E69</f>
        <v>24.521999999999998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19/07/2020</v>
      </c>
      <c r="C25" s="100">
        <f>Dat_01!B70</f>
        <v>31.756</v>
      </c>
      <c r="D25" s="100">
        <f>Dat_01!C70</f>
        <v>25.678000000000001</v>
      </c>
      <c r="E25" s="100">
        <f>Dat_01!D70</f>
        <v>19.599</v>
      </c>
      <c r="F25" s="100">
        <f>Dat_01!H70</f>
        <v>18.588999999999999</v>
      </c>
      <c r="G25" s="100">
        <f>Dat_01!G70</f>
        <v>30.094578947399999</v>
      </c>
      <c r="H25" s="100">
        <f>Dat_01!E70</f>
        <v>25.8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20/07/2020</v>
      </c>
      <c r="C26" s="100">
        <f>Dat_01!B71</f>
        <v>31.893000000000001</v>
      </c>
      <c r="D26" s="100">
        <f>Dat_01!C71</f>
        <v>26.023</v>
      </c>
      <c r="E26" s="100">
        <f>Dat_01!D71</f>
        <v>20.152999999999999</v>
      </c>
      <c r="F26" s="100">
        <f>Dat_01!H71</f>
        <v>18.7952105263</v>
      </c>
      <c r="G26" s="100">
        <f>Dat_01!G71</f>
        <v>29.813526315800001</v>
      </c>
      <c r="H26" s="100">
        <f>Dat_01!E71</f>
        <v>26.4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21/07/2020</v>
      </c>
      <c r="C27" s="100">
        <f>Dat_01!B72</f>
        <v>32.551000000000002</v>
      </c>
      <c r="D27" s="100">
        <f>Dat_01!C72</f>
        <v>26.422999999999998</v>
      </c>
      <c r="E27" s="100">
        <f>Dat_01!D72</f>
        <v>20.295000000000002</v>
      </c>
      <c r="F27" s="100">
        <f>Dat_01!H72</f>
        <v>18.753473684199999</v>
      </c>
      <c r="G27" s="100">
        <f>Dat_01!G72</f>
        <v>30.105526315799999</v>
      </c>
      <c r="H27" s="100">
        <f>Dat_01!E72</f>
        <v>26.617000000000001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22/07/2020</v>
      </c>
      <c r="C28" s="100">
        <f>Dat_01!B73</f>
        <v>31.93</v>
      </c>
      <c r="D28" s="100">
        <f>Dat_01!C73</f>
        <v>26.068999999999999</v>
      </c>
      <c r="E28" s="100">
        <f>Dat_01!D73</f>
        <v>20.207999999999998</v>
      </c>
      <c r="F28" s="100">
        <f>Dat_01!H73</f>
        <v>18.735631578900001</v>
      </c>
      <c r="G28" s="100">
        <f>Dat_01!G73</f>
        <v>29.721</v>
      </c>
      <c r="H28" s="100">
        <f>Dat_01!E73</f>
        <v>27.555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23/07/2020</v>
      </c>
      <c r="C29" s="100">
        <f>Dat_01!B74</f>
        <v>32.222000000000001</v>
      </c>
      <c r="D29" s="100">
        <f>Dat_01!C74</f>
        <v>26.216999999999999</v>
      </c>
      <c r="E29" s="100">
        <f>Dat_01!D74</f>
        <v>20.212</v>
      </c>
      <c r="F29" s="100">
        <f>Dat_01!H74</f>
        <v>19.0102105263</v>
      </c>
      <c r="G29" s="100">
        <f>Dat_01!G74</f>
        <v>30.256210526299999</v>
      </c>
      <c r="H29" s="100">
        <f>Dat_01!E74</f>
        <v>28.385999999999999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24/07/2020</v>
      </c>
      <c r="C30" s="100">
        <f>Dat_01!B75</f>
        <v>31.38</v>
      </c>
      <c r="D30" s="100">
        <f>Dat_01!C75</f>
        <v>25.867999999999999</v>
      </c>
      <c r="E30" s="100">
        <f>Dat_01!D75</f>
        <v>20.355</v>
      </c>
      <c r="F30" s="100">
        <f>Dat_01!H75</f>
        <v>19.001315789500001</v>
      </c>
      <c r="G30" s="100">
        <f>Dat_01!G75</f>
        <v>30.207631578899999</v>
      </c>
      <c r="H30" s="100">
        <f>Dat_01!E75</f>
        <v>27.690999999999999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25/07/2020</v>
      </c>
      <c r="C31" s="100">
        <f>Dat_01!B76</f>
        <v>32.170999999999999</v>
      </c>
      <c r="D31" s="100">
        <f>Dat_01!C76</f>
        <v>26.071999999999999</v>
      </c>
      <c r="E31" s="100">
        <f>Dat_01!D76</f>
        <v>19.972000000000001</v>
      </c>
      <c r="F31" s="100">
        <f>Dat_01!H76</f>
        <v>19.2161578947</v>
      </c>
      <c r="G31" s="100">
        <f>Dat_01!G76</f>
        <v>30.357842105300001</v>
      </c>
      <c r="H31" s="100">
        <f>Dat_01!E76</f>
        <v>27.13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26/07/2020</v>
      </c>
      <c r="C32" s="100">
        <f>Dat_01!B77</f>
        <v>32.914999999999999</v>
      </c>
      <c r="D32" s="100">
        <f>Dat_01!C77</f>
        <v>26.725999999999999</v>
      </c>
      <c r="E32" s="100">
        <f>Dat_01!D77</f>
        <v>20.538</v>
      </c>
      <c r="F32" s="100">
        <f>Dat_01!H77</f>
        <v>19.115473684200001</v>
      </c>
      <c r="G32" s="100">
        <f>Dat_01!G77</f>
        <v>30.289684210499999</v>
      </c>
      <c r="H32" s="100">
        <f>Dat_01!E77</f>
        <v>25.439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27/07/2020</v>
      </c>
      <c r="C33" s="100">
        <f>Dat_01!B78</f>
        <v>33.845999999999997</v>
      </c>
      <c r="D33" s="100">
        <f>Dat_01!C78</f>
        <v>27.341000000000001</v>
      </c>
      <c r="E33" s="100">
        <f>Dat_01!D78</f>
        <v>20.837</v>
      </c>
      <c r="F33" s="100">
        <f>Dat_01!H78</f>
        <v>18.954578947400002</v>
      </c>
      <c r="G33" s="100">
        <f>Dat_01!G78</f>
        <v>30.101052631600002</v>
      </c>
      <c r="H33" s="100">
        <f>Dat_01!E78</f>
        <v>22.195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28/07/2020</v>
      </c>
      <c r="C34" s="100">
        <f>Dat_01!B79</f>
        <v>32.115000000000002</v>
      </c>
      <c r="D34" s="100">
        <f>Dat_01!C79</f>
        <v>26.463999999999999</v>
      </c>
      <c r="E34" s="100">
        <f>Dat_01!D79</f>
        <v>20.812999999999999</v>
      </c>
      <c r="F34" s="100">
        <f>Dat_01!H79</f>
        <v>19.063052631600002</v>
      </c>
      <c r="G34" s="100">
        <f>Dat_01!G79</f>
        <v>30.1005263158</v>
      </c>
      <c r="H34" s="100">
        <f>Dat_01!E79</f>
        <v>22.655000000000001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29/07/2020</v>
      </c>
      <c r="C35" s="100">
        <f>Dat_01!B80</f>
        <v>33.457000000000001</v>
      </c>
      <c r="D35" s="100">
        <f>Dat_01!C80</f>
        <v>26.972999999999999</v>
      </c>
      <c r="E35" s="100">
        <f>Dat_01!D80</f>
        <v>20.489000000000001</v>
      </c>
      <c r="F35" s="100">
        <f>Dat_01!H80</f>
        <v>18.947894736799999</v>
      </c>
      <c r="G35" s="100">
        <f>Dat_01!G80</f>
        <v>30.054736842099999</v>
      </c>
      <c r="H35" s="100">
        <f>Dat_01!E80</f>
        <v>23.751999999999999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30/07/2020</v>
      </c>
      <c r="C36" s="100">
        <f>Dat_01!B81</f>
        <v>35.167999999999999</v>
      </c>
      <c r="D36" s="100">
        <f>Dat_01!C81</f>
        <v>28.379000000000001</v>
      </c>
      <c r="E36" s="100">
        <f>Dat_01!D81</f>
        <v>21.59</v>
      </c>
      <c r="F36" s="100">
        <f>Dat_01!H81</f>
        <v>19.005315789499999</v>
      </c>
      <c r="G36" s="100">
        <f>Dat_01!G81</f>
        <v>28.915315789499999</v>
      </c>
      <c r="H36" s="100">
        <f>Dat_01!E81</f>
        <v>23.573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31/07/2020</v>
      </c>
      <c r="C37" s="100">
        <f>Dat_01!B82</f>
        <v>33.607999999999997</v>
      </c>
      <c r="D37" s="100">
        <f>Dat_01!C82</f>
        <v>27.544</v>
      </c>
      <c r="E37" s="100">
        <f>Dat_01!D82</f>
        <v>21.481000000000002</v>
      </c>
      <c r="F37" s="100">
        <f>Dat_01!H82</f>
        <v>18.9514736842</v>
      </c>
      <c r="G37" s="100">
        <f>Dat_01!G82</f>
        <v>30.7929473684</v>
      </c>
      <c r="H37" s="100">
        <f>Dat_01!E82</f>
        <v>23.545000000000002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31.338548387096772</v>
      </c>
      <c r="D38" s="102">
        <f>AVERAGE(D7:D37)</f>
        <v>25.437096774193545</v>
      </c>
      <c r="E38" s="102">
        <f t="shared" ref="E38:F38" si="0">AVERAGE(E7:E37)</f>
        <v>19.535612903225807</v>
      </c>
      <c r="F38" s="102">
        <f t="shared" si="0"/>
        <v>18.451825127325808</v>
      </c>
      <c r="G38" s="102">
        <f>AVERAGE(G7:G37)</f>
        <v>29.545533106958068</v>
      </c>
      <c r="H38" s="102">
        <f>AVERAGE(H7:H37)</f>
        <v>25.092387096774182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20726.895805251999</v>
      </c>
    </row>
    <row r="50" spans="1:3" ht="11.25" customHeight="1">
      <c r="A50" s="104" t="s">
        <v>105</v>
      </c>
      <c r="B50" s="99">
        <v>42855</v>
      </c>
      <c r="C50" s="105">
        <f>Dat_01!B102</f>
        <v>19514.052023056</v>
      </c>
    </row>
    <row r="51" spans="1:3" ht="11.25" customHeight="1">
      <c r="A51" s="104" t="s">
        <v>98</v>
      </c>
      <c r="B51" s="99">
        <v>42886</v>
      </c>
      <c r="C51" s="105">
        <f>Dat_01!B103</f>
        <v>19899.136009188001</v>
      </c>
    </row>
    <row r="52" spans="1:3" ht="11.25" customHeight="1">
      <c r="A52" s="104" t="s">
        <v>105</v>
      </c>
      <c r="B52" s="99">
        <v>42916</v>
      </c>
      <c r="C52" s="105">
        <f>Dat_01!B104</f>
        <v>19968.665394706</v>
      </c>
    </row>
    <row r="53" spans="1:3" ht="11.25" customHeight="1">
      <c r="A53" s="104" t="s">
        <v>97</v>
      </c>
      <c r="B53" s="99">
        <v>42947</v>
      </c>
      <c r="C53" s="105">
        <f>Dat_01!B105</f>
        <v>22698.820081207999</v>
      </c>
    </row>
    <row r="54" spans="1:3" ht="11.25" customHeight="1">
      <c r="A54" s="104" t="s">
        <v>97</v>
      </c>
      <c r="B54" s="99">
        <v>42978</v>
      </c>
      <c r="C54" s="105">
        <f>Dat_01!B106</f>
        <v>21174.742845984001</v>
      </c>
    </row>
    <row r="55" spans="1:3" ht="11.25" customHeight="1">
      <c r="A55" s="104" t="s">
        <v>98</v>
      </c>
      <c r="B55" s="99">
        <v>43008</v>
      </c>
      <c r="C55" s="105">
        <f>Dat_01!B107</f>
        <v>19931.712896519999</v>
      </c>
    </row>
    <row r="56" spans="1:3" ht="11.25" customHeight="1">
      <c r="A56" s="104" t="s">
        <v>99</v>
      </c>
      <c r="B56" s="99">
        <v>43039</v>
      </c>
      <c r="C56" s="105">
        <f>Dat_01!B108</f>
        <v>20152.46441027</v>
      </c>
    </row>
    <row r="57" spans="1:3" ht="11.25" customHeight="1">
      <c r="A57" s="104" t="s">
        <v>100</v>
      </c>
      <c r="B57" s="99">
        <v>43069</v>
      </c>
      <c r="C57" s="105">
        <f>Dat_01!B109</f>
        <v>20811.521087469999</v>
      </c>
    </row>
    <row r="58" spans="1:3" ht="11.25" customHeight="1">
      <c r="A58" s="104" t="s">
        <v>101</v>
      </c>
      <c r="B58" s="99">
        <v>43100</v>
      </c>
      <c r="C58" s="105">
        <f>Dat_01!B110</f>
        <v>20899.098706050001</v>
      </c>
    </row>
    <row r="59" spans="1:3" ht="11.25" customHeight="1">
      <c r="A59" s="104" t="s">
        <v>102</v>
      </c>
      <c r="B59" s="99">
        <v>43131</v>
      </c>
      <c r="C59" s="105">
        <f>Dat_01!B111</f>
        <v>22569.105971982</v>
      </c>
    </row>
    <row r="60" spans="1:3" ht="11.25" customHeight="1">
      <c r="A60" s="104" t="s">
        <v>103</v>
      </c>
      <c r="B60" s="99">
        <v>43159</v>
      </c>
      <c r="C60" s="105">
        <f>Dat_01!B112</f>
        <v>19836.903398851999</v>
      </c>
    </row>
    <row r="61" spans="1:3" ht="11.25" customHeight="1">
      <c r="A61" s="104" t="s">
        <v>104</v>
      </c>
      <c r="B61" s="99">
        <v>43190</v>
      </c>
      <c r="C61" s="105">
        <f>Dat_01!B113</f>
        <v>19796.311818358001</v>
      </c>
    </row>
    <row r="62" spans="1:3" ht="11.25" customHeight="1">
      <c r="A62" s="104" t="s">
        <v>105</v>
      </c>
      <c r="B62" s="99">
        <v>43220</v>
      </c>
      <c r="C62" s="105">
        <f>Dat_01!B114</f>
        <v>16157.263178384001</v>
      </c>
    </row>
    <row r="63" spans="1:3" ht="11.25" customHeight="1">
      <c r="A63" s="104" t="s">
        <v>98</v>
      </c>
      <c r="B63" s="99">
        <v>43251</v>
      </c>
      <c r="C63" s="105">
        <f>Dat_01!B115</f>
        <v>17297.153615812</v>
      </c>
    </row>
    <row r="64" spans="1:3" ht="11.25" customHeight="1">
      <c r="A64" s="104" t="s">
        <v>105</v>
      </c>
      <c r="B64" s="99">
        <v>43281</v>
      </c>
      <c r="C64" s="105">
        <f>Dat_01!B116</f>
        <v>18263.299890046001</v>
      </c>
    </row>
    <row r="65" spans="1:4" ht="11.25" customHeight="1">
      <c r="A65" s="104" t="s">
        <v>97</v>
      </c>
      <c r="B65" s="99">
        <v>43312</v>
      </c>
      <c r="C65" s="105">
        <f>Dat_01!B117</f>
        <v>21880.223900241999</v>
      </c>
    </row>
    <row r="66" spans="1:4" ht="11.25" customHeight="1">
      <c r="A66" s="104" t="s">
        <v>97</v>
      </c>
      <c r="B66" s="106">
        <v>43343</v>
      </c>
      <c r="C66" s="107">
        <f>Dat_01!B118</f>
        <v>7621.0739000000003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01/07/2020</v>
      </c>
      <c r="C70" s="105">
        <f>Dat_01!B129</f>
        <v>35412.315503999998</v>
      </c>
      <c r="D70" s="105">
        <f>Dat_01!D129</f>
        <v>722.48809144799998</v>
      </c>
    </row>
    <row r="71" spans="1:4" ht="11.25" customHeight="1">
      <c r="A71" s="93">
        <v>2</v>
      </c>
      <c r="B71" s="99" t="str">
        <f>Dat_01!A130</f>
        <v>02/07/2020</v>
      </c>
      <c r="C71" s="105">
        <f>Dat_01!B130</f>
        <v>35568.245999999999</v>
      </c>
      <c r="D71" s="105">
        <f>Dat_01!D130</f>
        <v>724.40472792800006</v>
      </c>
    </row>
    <row r="72" spans="1:4" ht="11.25" customHeight="1">
      <c r="A72" s="93">
        <v>3</v>
      </c>
      <c r="B72" s="99" t="str">
        <f>Dat_01!A131</f>
        <v>03/07/2020</v>
      </c>
      <c r="C72" s="105">
        <f>Dat_01!B131</f>
        <v>33343.060528000002</v>
      </c>
      <c r="D72" s="105">
        <f>Dat_01!D131</f>
        <v>694.975720056</v>
      </c>
    </row>
    <row r="73" spans="1:4" ht="11.25" customHeight="1">
      <c r="A73" s="93">
        <v>4</v>
      </c>
      <c r="B73" s="99" t="str">
        <f>Dat_01!A132</f>
        <v>04/07/2020</v>
      </c>
      <c r="C73" s="105">
        <f>Dat_01!B132</f>
        <v>29202.031510000001</v>
      </c>
      <c r="D73" s="105">
        <f>Dat_01!D132</f>
        <v>623.235213434</v>
      </c>
    </row>
    <row r="74" spans="1:4" ht="11.25" customHeight="1">
      <c r="A74" s="93">
        <v>5</v>
      </c>
      <c r="B74" s="99" t="str">
        <f>Dat_01!A133</f>
        <v>05/07/2020</v>
      </c>
      <c r="C74" s="105">
        <f>Dat_01!B133</f>
        <v>28650.813999999998</v>
      </c>
      <c r="D74" s="105">
        <f>Dat_01!D133</f>
        <v>590.66160183199997</v>
      </c>
    </row>
    <row r="75" spans="1:4" ht="11.25" customHeight="1">
      <c r="A75" s="93">
        <v>6</v>
      </c>
      <c r="B75" s="99" t="str">
        <f>Dat_01!A134</f>
        <v>06/07/2020</v>
      </c>
      <c r="C75" s="105">
        <f>Dat_01!B134</f>
        <v>35460.439720000002</v>
      </c>
      <c r="D75" s="105">
        <f>Dat_01!D134</f>
        <v>715.88036285600003</v>
      </c>
    </row>
    <row r="76" spans="1:4" ht="11.25" customHeight="1">
      <c r="A76" s="93">
        <v>7</v>
      </c>
      <c r="B76" s="99" t="str">
        <f>Dat_01!A135</f>
        <v>07/07/2020</v>
      </c>
      <c r="C76" s="105">
        <f>Dat_01!B135</f>
        <v>35677.048000000003</v>
      </c>
      <c r="D76" s="105">
        <f>Dat_01!D135</f>
        <v>738.18316575200004</v>
      </c>
    </row>
    <row r="77" spans="1:4" ht="11.25" customHeight="1">
      <c r="A77" s="93">
        <v>8</v>
      </c>
      <c r="B77" s="99" t="str">
        <f>Dat_01!A136</f>
        <v>08/07/2020</v>
      </c>
      <c r="C77" s="105">
        <f>Dat_01!B136</f>
        <v>36417.357000000004</v>
      </c>
      <c r="D77" s="105">
        <f>Dat_01!D136</f>
        <v>743.10276850399998</v>
      </c>
    </row>
    <row r="78" spans="1:4" ht="11.25" customHeight="1">
      <c r="A78" s="93">
        <v>9</v>
      </c>
      <c r="B78" s="99" t="str">
        <f>Dat_01!A137</f>
        <v>09/07/2020</v>
      </c>
      <c r="C78" s="105">
        <f>Dat_01!B137</f>
        <v>35501.694023999997</v>
      </c>
      <c r="D78" s="105">
        <f>Dat_01!D137</f>
        <v>728.62794004800003</v>
      </c>
    </row>
    <row r="79" spans="1:4" ht="11.25" customHeight="1">
      <c r="A79" s="93">
        <v>10</v>
      </c>
      <c r="B79" s="99" t="str">
        <f>Dat_01!A138</f>
        <v>10/07/2020</v>
      </c>
      <c r="C79" s="105">
        <f>Dat_01!B138</f>
        <v>34770.309904000002</v>
      </c>
      <c r="D79" s="105">
        <f>Dat_01!D138</f>
        <v>716.55682588800005</v>
      </c>
    </row>
    <row r="80" spans="1:4" ht="11.25" customHeight="1">
      <c r="A80" s="93">
        <v>11</v>
      </c>
      <c r="B80" s="99" t="str">
        <f>Dat_01!A139</f>
        <v>11/07/2020</v>
      </c>
      <c r="C80" s="105">
        <f>Dat_01!B139</f>
        <v>30817.773000000001</v>
      </c>
      <c r="D80" s="105">
        <f>Dat_01!D139</f>
        <v>650.59854640799995</v>
      </c>
    </row>
    <row r="81" spans="1:4" ht="11.25" customHeight="1">
      <c r="A81" s="93">
        <v>12</v>
      </c>
      <c r="B81" s="99" t="str">
        <f>Dat_01!A140</f>
        <v>12/07/2020</v>
      </c>
      <c r="C81" s="105">
        <f>Dat_01!B140</f>
        <v>28134.91</v>
      </c>
      <c r="D81" s="105">
        <f>Dat_01!D140</f>
        <v>595.64570100799995</v>
      </c>
    </row>
    <row r="82" spans="1:4" ht="11.25" customHeight="1">
      <c r="A82" s="93">
        <v>13</v>
      </c>
      <c r="B82" s="99" t="str">
        <f>Dat_01!A141</f>
        <v>13/07/2020</v>
      </c>
      <c r="C82" s="105">
        <f>Dat_01!B141</f>
        <v>35209.570015999998</v>
      </c>
      <c r="D82" s="105">
        <f>Dat_01!D141</f>
        <v>710.03643755200005</v>
      </c>
    </row>
    <row r="83" spans="1:4" ht="11.25" customHeight="1">
      <c r="A83" s="93">
        <v>14</v>
      </c>
      <c r="B83" s="99" t="str">
        <f>Dat_01!A142</f>
        <v>14/07/2020</v>
      </c>
      <c r="C83" s="105">
        <f>Dat_01!B142</f>
        <v>34691.371200000001</v>
      </c>
      <c r="D83" s="105">
        <f>Dat_01!D142</f>
        <v>718.10417721600004</v>
      </c>
    </row>
    <row r="84" spans="1:4" ht="11.25" customHeight="1">
      <c r="A84" s="93">
        <v>15</v>
      </c>
      <c r="B84" s="99" t="str">
        <f>Dat_01!A143</f>
        <v>15/07/2020</v>
      </c>
      <c r="C84" s="105">
        <f>Dat_01!B143</f>
        <v>34565.140200000002</v>
      </c>
      <c r="D84" s="105">
        <f>Dat_01!D143</f>
        <v>716.45740893000004</v>
      </c>
    </row>
    <row r="85" spans="1:4" ht="11.25" customHeight="1">
      <c r="A85" s="93">
        <v>16</v>
      </c>
      <c r="B85" s="99" t="str">
        <f>Dat_01!A144</f>
        <v>16/07/2020</v>
      </c>
      <c r="C85" s="105">
        <f>Dat_01!B144</f>
        <v>34680.625</v>
      </c>
      <c r="D85" s="105">
        <f>Dat_01!D144</f>
        <v>720.97179640399997</v>
      </c>
    </row>
    <row r="86" spans="1:4" ht="11.25" customHeight="1">
      <c r="A86" s="93">
        <v>17</v>
      </c>
      <c r="B86" s="99" t="str">
        <f>Dat_01!A145</f>
        <v>17/07/2020</v>
      </c>
      <c r="C86" s="105">
        <f>Dat_01!B145</f>
        <v>34773.696000000004</v>
      </c>
      <c r="D86" s="105">
        <f>Dat_01!D145</f>
        <v>718.00190064799995</v>
      </c>
    </row>
    <row r="87" spans="1:4" ht="11.25" customHeight="1">
      <c r="A87" s="93">
        <v>18</v>
      </c>
      <c r="B87" s="99" t="str">
        <f>Dat_01!A146</f>
        <v>18/07/2020</v>
      </c>
      <c r="C87" s="105">
        <f>Dat_01!B146</f>
        <v>30541.063999999998</v>
      </c>
      <c r="D87" s="105">
        <f>Dat_01!D146</f>
        <v>648.91331251199995</v>
      </c>
    </row>
    <row r="88" spans="1:4" ht="11.25" customHeight="1">
      <c r="A88" s="93">
        <v>19</v>
      </c>
      <c r="B88" s="99" t="str">
        <f>Dat_01!A147</f>
        <v>19/07/2020</v>
      </c>
      <c r="C88" s="105">
        <f>Dat_01!B147</f>
        <v>29266.69</v>
      </c>
      <c r="D88" s="105">
        <f>Dat_01!D147</f>
        <v>606.48721135400001</v>
      </c>
    </row>
    <row r="89" spans="1:4" ht="11.25" customHeight="1">
      <c r="A89" s="93">
        <v>20</v>
      </c>
      <c r="B89" s="99" t="str">
        <f>Dat_01!A148</f>
        <v>20/07/2020</v>
      </c>
      <c r="C89" s="105">
        <f>Dat_01!B148</f>
        <v>35992.398000000001</v>
      </c>
      <c r="D89" s="105">
        <f>Dat_01!D148</f>
        <v>726.222182008</v>
      </c>
    </row>
    <row r="90" spans="1:4" ht="11.25" customHeight="1">
      <c r="A90" s="93">
        <v>21</v>
      </c>
      <c r="B90" s="99" t="str">
        <f>Dat_01!A149</f>
        <v>21/07/2020</v>
      </c>
      <c r="C90" s="105">
        <f>Dat_01!B149</f>
        <v>36390.517999999996</v>
      </c>
      <c r="D90" s="105">
        <f>Dat_01!D149</f>
        <v>742.10234300800005</v>
      </c>
    </row>
    <row r="91" spans="1:4" ht="11.25" customHeight="1">
      <c r="A91" s="93">
        <v>22</v>
      </c>
      <c r="B91" s="99" t="str">
        <f>Dat_01!A150</f>
        <v>22/07/2020</v>
      </c>
      <c r="C91" s="105">
        <f>Dat_01!B150</f>
        <v>35657.339999999997</v>
      </c>
      <c r="D91" s="105">
        <f>Dat_01!D150</f>
        <v>732.72374467999998</v>
      </c>
    </row>
    <row r="92" spans="1:4" ht="11.25" customHeight="1">
      <c r="A92" s="93">
        <v>23</v>
      </c>
      <c r="B92" s="99" t="str">
        <f>Dat_01!A151</f>
        <v>23/07/2020</v>
      </c>
      <c r="C92" s="105">
        <f>Dat_01!B151</f>
        <v>36385.336239999997</v>
      </c>
      <c r="D92" s="105">
        <f>Dat_01!D151</f>
        <v>745.04955215999996</v>
      </c>
    </row>
    <row r="93" spans="1:4" ht="11.25" customHeight="1">
      <c r="A93" s="93">
        <v>24</v>
      </c>
      <c r="B93" s="99" t="str">
        <f>Dat_01!A152</f>
        <v>24/07/2020</v>
      </c>
      <c r="C93" s="105">
        <f>Dat_01!B152</f>
        <v>36546.148999999998</v>
      </c>
      <c r="D93" s="105">
        <f>Dat_01!D152</f>
        <v>743.56286950399999</v>
      </c>
    </row>
    <row r="94" spans="1:4" ht="11.25" customHeight="1">
      <c r="A94" s="93">
        <v>25</v>
      </c>
      <c r="B94" s="99" t="str">
        <f>Dat_01!A153</f>
        <v>25/07/2020</v>
      </c>
      <c r="C94" s="105">
        <f>Dat_01!B153</f>
        <v>31085.281999999999</v>
      </c>
      <c r="D94" s="105">
        <f>Dat_01!D153</f>
        <v>660.75253350399998</v>
      </c>
    </row>
    <row r="95" spans="1:4" ht="11.25" customHeight="1">
      <c r="A95" s="93">
        <v>26</v>
      </c>
      <c r="B95" s="99" t="str">
        <f>Dat_01!A154</f>
        <v>26/07/2020</v>
      </c>
      <c r="C95" s="105">
        <f>Dat_01!B154</f>
        <v>30314.389503999999</v>
      </c>
      <c r="D95" s="105">
        <f>Dat_01!D154</f>
        <v>623.71091700800002</v>
      </c>
    </row>
    <row r="96" spans="1:4" ht="11.25" customHeight="1">
      <c r="A96" s="93">
        <v>27</v>
      </c>
      <c r="B96" s="99" t="str">
        <f>Dat_01!A155</f>
        <v>27/07/2020</v>
      </c>
      <c r="C96" s="105">
        <f>Dat_01!B155</f>
        <v>37285.665000000001</v>
      </c>
      <c r="D96" s="105">
        <f>Dat_01!D155</f>
        <v>747.842682072</v>
      </c>
    </row>
    <row r="97" spans="1:9" ht="11.25" customHeight="1">
      <c r="A97" s="93">
        <v>28</v>
      </c>
      <c r="B97" s="99" t="str">
        <f>Dat_01!A156</f>
        <v>28/07/2020</v>
      </c>
      <c r="C97" s="105">
        <f>Dat_01!B156</f>
        <v>37641.235000000001</v>
      </c>
      <c r="D97" s="105">
        <f>Dat_01!D156</f>
        <v>766.95170650399996</v>
      </c>
    </row>
    <row r="98" spans="1:9" ht="11.25" customHeight="1">
      <c r="A98" s="93">
        <v>29</v>
      </c>
      <c r="B98" s="99" t="str">
        <f>Dat_01!A157</f>
        <v>29/07/2020</v>
      </c>
      <c r="C98" s="105">
        <f>Dat_01!B157</f>
        <v>37583.466</v>
      </c>
      <c r="D98" s="105">
        <f>Dat_01!D157</f>
        <v>769.84118550400001</v>
      </c>
    </row>
    <row r="99" spans="1:9" ht="11.25" customHeight="1">
      <c r="A99" s="93">
        <v>30</v>
      </c>
      <c r="B99" s="99" t="str">
        <f>Dat_01!A158</f>
        <v>30/07/2020</v>
      </c>
      <c r="C99" s="105">
        <f>Dat_01!B158</f>
        <v>38297.656999999999</v>
      </c>
      <c r="D99" s="105">
        <f>Dat_01!D158</f>
        <v>776.95668250400001</v>
      </c>
    </row>
    <row r="100" spans="1:9" ht="11.25" customHeight="1">
      <c r="A100" s="93">
        <v>31</v>
      </c>
      <c r="B100" s="99" t="str">
        <f>Dat_01!A159</f>
        <v>31/07/2020</v>
      </c>
      <c r="C100" s="105">
        <f>Dat_01!B159</f>
        <v>37292.707000000002</v>
      </c>
      <c r="D100" s="105">
        <f>Dat_01!D159</f>
        <v>761.17459200799999</v>
      </c>
    </row>
    <row r="101" spans="1:9" ht="11.25" customHeight="1">
      <c r="A101" s="93"/>
      <c r="B101" s="101" t="s">
        <v>107</v>
      </c>
      <c r="C101" s="108">
        <f>MAX(C70:C100)</f>
        <v>38297.656999999999</v>
      </c>
      <c r="D101" s="108">
        <f>MAX(D70:D100)</f>
        <v>776.95668250400001</v>
      </c>
      <c r="E101" s="130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38972</v>
      </c>
      <c r="D108" s="111">
        <f>Dat_01!B174</f>
        <v>40423</v>
      </c>
      <c r="E108" s="111"/>
      <c r="F108" s="112" t="str">
        <f>Dat_01!D186</f>
        <v>30 julio (13:54 h)</v>
      </c>
      <c r="G108" s="112" t="str">
        <f>Dat_01!E186</f>
        <v>20 enero (20:22 h)</v>
      </c>
    </row>
    <row r="109" spans="1:9" ht="11.25" customHeight="1">
      <c r="B109" s="113" t="str">
        <f>Dat_01!A187</f>
        <v>jul-20</v>
      </c>
      <c r="C109" s="114">
        <f>Dat_01!B166</f>
        <v>38972</v>
      </c>
      <c r="D109" s="114"/>
      <c r="E109" s="114"/>
      <c r="F109" s="115" t="str">
        <f>Dat_01!D187</f>
        <v>30 julio (13:54 h)</v>
      </c>
      <c r="G109" s="115"/>
      <c r="H109" s="129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99" t="str">
        <f>Dat_01!A33</f>
        <v>Julio 2019</v>
      </c>
      <c r="C113" s="100">
        <f>Dat_01!C33*100</f>
        <v>2.335</v>
      </c>
      <c r="D113" s="100">
        <f>Dat_01!D33*100</f>
        <v>2.3330000000000002</v>
      </c>
      <c r="E113" s="100">
        <f>Dat_01!E33*100</f>
        <v>2.94</v>
      </c>
      <c r="F113" s="100">
        <f>Dat_01!F33*100</f>
        <v>-2.9380000000000002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9" t="str">
        <f>Dat_01!A34</f>
        <v>Agosto 2019</v>
      </c>
      <c r="C114" s="100">
        <f>Dat_01!C34*100</f>
        <v>-3.6830000000000003</v>
      </c>
      <c r="D114" s="100">
        <f>Dat_01!D34*100</f>
        <v>3.2680000000000002</v>
      </c>
      <c r="E114" s="100">
        <f>Dat_01!E34*100</f>
        <v>1.0370000000000001</v>
      </c>
      <c r="F114" s="100">
        <f>Dat_01!F34*100</f>
        <v>-7.9880000000000004</v>
      </c>
    </row>
    <row r="115" spans="1:6" ht="11.25" customHeight="1">
      <c r="A115" s="104" t="str">
        <f t="shared" si="1"/>
        <v>S</v>
      </c>
      <c r="B115" s="99" t="str">
        <f>Dat_01!A35</f>
        <v>Septiembre 2019</v>
      </c>
      <c r="C115" s="100">
        <f>Dat_01!C35*100</f>
        <v>-3.9089999999999998</v>
      </c>
      <c r="D115" s="100">
        <f>Dat_01!D35*100</f>
        <v>1.4789999999999999</v>
      </c>
      <c r="E115" s="100">
        <f>Dat_01!E35*100</f>
        <v>-0.496</v>
      </c>
      <c r="F115" s="100">
        <f>Dat_01!F35*100</f>
        <v>-4.8919999999999995</v>
      </c>
    </row>
    <row r="116" spans="1:6" ht="11.25" customHeight="1">
      <c r="A116" s="104" t="str">
        <f t="shared" si="1"/>
        <v>O</v>
      </c>
      <c r="B116" s="99" t="str">
        <f>Dat_01!A36</f>
        <v>Octubre 2019</v>
      </c>
      <c r="C116" s="100">
        <f>Dat_01!C36*100</f>
        <v>-0.67400000000000004</v>
      </c>
      <c r="D116" s="100">
        <f>Dat_01!D36*100</f>
        <v>1.135</v>
      </c>
      <c r="E116" s="100">
        <f>Dat_01!E36*100</f>
        <v>0.13500000000000001</v>
      </c>
      <c r="F116" s="100">
        <f>Dat_01!F36*100</f>
        <v>-1.944</v>
      </c>
    </row>
    <row r="117" spans="1:6" ht="11.25" customHeight="1">
      <c r="A117" s="104" t="str">
        <f t="shared" si="1"/>
        <v>N</v>
      </c>
      <c r="B117" s="99" t="str">
        <f>Dat_01!A37</f>
        <v>Noviembre 2019</v>
      </c>
      <c r="C117" s="100">
        <f>Dat_01!C37*100</f>
        <v>-0.437</v>
      </c>
      <c r="D117" s="100">
        <f>Dat_01!D37*100</f>
        <v>-4.4000000000000004E-2</v>
      </c>
      <c r="E117" s="100">
        <f>Dat_01!E37*100</f>
        <v>0.92700000000000005</v>
      </c>
      <c r="F117" s="100">
        <f>Dat_01!F37*100</f>
        <v>-1.32</v>
      </c>
    </row>
    <row r="118" spans="1:6" ht="11.25" customHeight="1">
      <c r="A118" s="104" t="str">
        <f t="shared" si="1"/>
        <v>D</v>
      </c>
      <c r="B118" s="99" t="str">
        <f>Dat_01!A38</f>
        <v>Diciembre 2019</v>
      </c>
      <c r="C118" s="100">
        <f>Dat_01!C38*100</f>
        <v>-1.3010000000000002</v>
      </c>
      <c r="D118" s="100">
        <f>Dat_01!D38*100</f>
        <v>-0.23800000000000002</v>
      </c>
      <c r="E118" s="100">
        <f>Dat_01!E38*100</f>
        <v>0.36</v>
      </c>
      <c r="F118" s="100">
        <f>Dat_01!F38*100</f>
        <v>-1.423</v>
      </c>
    </row>
    <row r="119" spans="1:6" ht="11.25" customHeight="1">
      <c r="A119" s="104" t="str">
        <f t="shared" si="1"/>
        <v>E</v>
      </c>
      <c r="B119" s="99" t="str">
        <f>Dat_01!A39</f>
        <v>Enero 2020</v>
      </c>
      <c r="C119" s="100">
        <f>Dat_01!C39*100</f>
        <v>-3.1230000000000002</v>
      </c>
      <c r="D119" s="100">
        <f>Dat_01!D39*100</f>
        <v>-1.1639999999999999</v>
      </c>
      <c r="E119" s="100">
        <f>Dat_01!E39*100</f>
        <v>-0.129</v>
      </c>
      <c r="F119" s="100">
        <f>Dat_01!F39*100</f>
        <v>-1.83</v>
      </c>
    </row>
    <row r="120" spans="1:6" ht="11.25" customHeight="1">
      <c r="A120" s="104" t="str">
        <f t="shared" si="1"/>
        <v>F</v>
      </c>
      <c r="B120" s="99" t="str">
        <f>Dat_01!A40</f>
        <v>Febrero 2020</v>
      </c>
      <c r="C120" s="100">
        <f>Dat_01!C40*100</f>
        <v>-1.5760000000000001</v>
      </c>
      <c r="D120" s="100">
        <f>Dat_01!D40*100</f>
        <v>-0.16700000000000001</v>
      </c>
      <c r="E120" s="100">
        <f>Dat_01!E40*100</f>
        <v>-1.4279999999999999</v>
      </c>
      <c r="F120" s="100">
        <f>Dat_01!F40*100</f>
        <v>1.9E-2</v>
      </c>
    </row>
    <row r="121" spans="1:6" ht="11.25" customHeight="1">
      <c r="A121" s="104" t="str">
        <f t="shared" si="1"/>
        <v>M</v>
      </c>
      <c r="B121" s="99" t="str">
        <f>Dat_01!A41</f>
        <v>Marzo 2020</v>
      </c>
      <c r="C121" s="100">
        <f>Dat_01!C41*100</f>
        <v>-4.49</v>
      </c>
      <c r="D121" s="100">
        <f>Dat_01!D41*100</f>
        <v>0.377</v>
      </c>
      <c r="E121" s="100">
        <f>Dat_01!E41*100</f>
        <v>1.3280000000000001</v>
      </c>
      <c r="F121" s="100">
        <f>Dat_01!F41*100</f>
        <v>-6.1949999999999994</v>
      </c>
    </row>
    <row r="122" spans="1:6" ht="11.25" customHeight="1">
      <c r="A122" s="104" t="str">
        <f t="shared" si="1"/>
        <v>A</v>
      </c>
      <c r="B122" s="99" t="str">
        <f>Dat_01!A42</f>
        <v>Abril 2020</v>
      </c>
      <c r="C122" s="100">
        <f>Dat_01!C42*100</f>
        <v>-17.202000000000002</v>
      </c>
      <c r="D122" s="100">
        <f>Dat_01!D42*100</f>
        <v>-1E-3</v>
      </c>
      <c r="E122" s="100">
        <f>Dat_01!E42*100</f>
        <v>-0.46699999999999997</v>
      </c>
      <c r="F122" s="100">
        <f>Dat_01!F42*100</f>
        <v>-16.733999999999998</v>
      </c>
    </row>
    <row r="123" spans="1:6" ht="11.25" customHeight="1">
      <c r="A123" s="104" t="str">
        <f t="shared" si="1"/>
        <v>M</v>
      </c>
      <c r="B123" s="99" t="str">
        <f>Dat_01!A43</f>
        <v>Mayo 2020</v>
      </c>
      <c r="C123" s="100">
        <f>Dat_01!C43*100</f>
        <v>-13.075999999999999</v>
      </c>
      <c r="D123" s="100">
        <f>Dat_01!D43*100</f>
        <v>-1.087</v>
      </c>
      <c r="E123" s="100">
        <f>Dat_01!E43*100</f>
        <v>1.472</v>
      </c>
      <c r="F123" s="100">
        <f>Dat_01!F43*100</f>
        <v>-13.461</v>
      </c>
    </row>
    <row r="124" spans="1:6" ht="11.25" customHeight="1">
      <c r="A124" s="104" t="str">
        <f t="shared" si="1"/>
        <v>J</v>
      </c>
      <c r="B124" s="99" t="str">
        <f>Dat_01!A44</f>
        <v>Junio 2020</v>
      </c>
      <c r="C124" s="100">
        <f>Dat_01!C44*100</f>
        <v>-8.5400000000000009</v>
      </c>
      <c r="D124" s="100">
        <f>Dat_01!D44*100</f>
        <v>0.70000000000000007</v>
      </c>
      <c r="E124" s="100">
        <f>Dat_01!E44*100</f>
        <v>-0.52600000000000002</v>
      </c>
      <c r="F124" s="100">
        <f>Dat_01!F44*100</f>
        <v>-8.7139999999999986</v>
      </c>
    </row>
    <row r="125" spans="1:6" ht="11.25" customHeight="1">
      <c r="A125" s="104" t="str">
        <f t="shared" si="1"/>
        <v>J</v>
      </c>
      <c r="B125" s="106" t="str">
        <f>Dat_01!A45</f>
        <v>Julio 2020</v>
      </c>
      <c r="C125" s="100">
        <f>Dat_01!C45*100</f>
        <v>-3.6060000000000003</v>
      </c>
      <c r="D125" s="100">
        <f>Dat_01!D45*100</f>
        <v>0.248</v>
      </c>
      <c r="E125" s="117">
        <f>Dat_01!E45*100</f>
        <v>0.752</v>
      </c>
      <c r="F125" s="117">
        <f>Dat_01!F45*100</f>
        <v>-4.6059999999999999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workbookViewId="0">
      <selection activeCell="C7" sqref="C7:C8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161</v>
      </c>
      <c r="B2" s="53" t="s">
        <v>162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julio</v>
      </c>
    </row>
    <row r="4" spans="1:10">
      <c r="A4" s="51" t="s">
        <v>53</v>
      </c>
      <c r="B4" s="138" t="s">
        <v>161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1835885.5932080001</v>
      </c>
      <c r="C8" s="86">
        <v>1579960.2838260001</v>
      </c>
      <c r="D8" s="66">
        <v>0.1619821156</v>
      </c>
      <c r="E8" s="86">
        <v>19491433.649324</v>
      </c>
      <c r="F8" s="86">
        <v>13809491.17148</v>
      </c>
      <c r="G8" s="66">
        <v>0.41145197950000001</v>
      </c>
      <c r="H8" s="86">
        <v>30390875.738356002</v>
      </c>
      <c r="I8" s="86">
        <v>23951956.040920001</v>
      </c>
      <c r="J8" s="66">
        <v>0.26882646599999999</v>
      </c>
    </row>
    <row r="9" spans="1:10">
      <c r="A9" s="53" t="s">
        <v>33</v>
      </c>
      <c r="B9" s="86">
        <v>167160.93403400001</v>
      </c>
      <c r="C9" s="86">
        <v>24305.235334000001</v>
      </c>
      <c r="D9" s="66">
        <v>5.8775690396</v>
      </c>
      <c r="E9" s="86">
        <v>1644687.4945199999</v>
      </c>
      <c r="F9" s="86">
        <v>860520.54112800001</v>
      </c>
      <c r="G9" s="66">
        <v>0.91127046469999995</v>
      </c>
      <c r="H9" s="86">
        <v>2426484.503734</v>
      </c>
      <c r="I9" s="86">
        <v>1437745.477254</v>
      </c>
      <c r="J9" s="66">
        <v>0.68770101669999995</v>
      </c>
    </row>
    <row r="10" spans="1:10">
      <c r="A10" s="53" t="s">
        <v>34</v>
      </c>
      <c r="B10" s="86">
        <v>5159019.3049999997</v>
      </c>
      <c r="C10" s="86">
        <v>5123111.7280000001</v>
      </c>
      <c r="D10" s="66">
        <v>7.0089389E-3</v>
      </c>
      <c r="E10" s="86">
        <v>31294816.427000001</v>
      </c>
      <c r="F10" s="86">
        <v>33452490.837000001</v>
      </c>
      <c r="G10" s="66">
        <v>-6.4499663700000001E-2</v>
      </c>
      <c r="H10" s="86">
        <v>53666732.983000003</v>
      </c>
      <c r="I10" s="86">
        <v>56868666.575000003</v>
      </c>
      <c r="J10" s="66">
        <v>-5.6304003300000002E-2</v>
      </c>
    </row>
    <row r="11" spans="1:10">
      <c r="A11" s="53" t="s">
        <v>35</v>
      </c>
      <c r="B11" s="86">
        <v>303344.45400000003</v>
      </c>
      <c r="C11" s="86">
        <v>661903.79599999997</v>
      </c>
      <c r="D11" s="66">
        <v>-0.54170914889999999</v>
      </c>
      <c r="E11" s="86">
        <v>3385855.477</v>
      </c>
      <c r="F11" s="86">
        <v>8290153.6519999998</v>
      </c>
      <c r="G11" s="66">
        <v>-0.591581095</v>
      </c>
      <c r="H11" s="86">
        <v>5768185.3640000001</v>
      </c>
      <c r="I11" s="86">
        <v>25975656.673999999</v>
      </c>
      <c r="J11" s="66">
        <v>-0.7779388049</v>
      </c>
    </row>
    <row r="12" spans="1:10">
      <c r="A12" s="53" t="s">
        <v>36</v>
      </c>
      <c r="B12" s="86">
        <v>0</v>
      </c>
      <c r="C12" s="86">
        <v>0</v>
      </c>
      <c r="D12" s="66">
        <v>0</v>
      </c>
      <c r="E12" s="86">
        <v>0</v>
      </c>
      <c r="F12" s="86">
        <v>0</v>
      </c>
      <c r="G12" s="66">
        <v>0</v>
      </c>
      <c r="H12" s="86">
        <v>-1E-3</v>
      </c>
      <c r="I12" s="86">
        <v>-1E-3</v>
      </c>
      <c r="J12" s="66">
        <v>0</v>
      </c>
    </row>
    <row r="13" spans="1:10">
      <c r="A13" s="53" t="s">
        <v>37</v>
      </c>
      <c r="B13" s="86">
        <v>5830206.398</v>
      </c>
      <c r="C13" s="86">
        <v>6956626.2460000003</v>
      </c>
      <c r="D13" s="66">
        <v>-0.1619204206</v>
      </c>
      <c r="E13" s="86">
        <v>20175902.366</v>
      </c>
      <c r="F13" s="86">
        <v>26458599.309</v>
      </c>
      <c r="G13" s="66">
        <v>-0.23745387539999999</v>
      </c>
      <c r="H13" s="86">
        <v>44857377.68</v>
      </c>
      <c r="I13" s="86">
        <v>39829632.582999997</v>
      </c>
      <c r="J13" s="66">
        <v>0.12623126979999999</v>
      </c>
    </row>
    <row r="14" spans="1:10">
      <c r="A14" s="53" t="s">
        <v>38</v>
      </c>
      <c r="B14" s="86">
        <v>4098325.0019999999</v>
      </c>
      <c r="C14" s="86">
        <v>3282320.8149999999</v>
      </c>
      <c r="D14" s="66">
        <v>0.24860585939999999</v>
      </c>
      <c r="E14" s="86">
        <v>29102249.438999999</v>
      </c>
      <c r="F14" s="86">
        <v>30112545.114999998</v>
      </c>
      <c r="G14" s="66">
        <v>-3.3550657099999999E-2</v>
      </c>
      <c r="H14" s="86">
        <v>52083332.663999997</v>
      </c>
      <c r="I14" s="86">
        <v>48730607.700999998</v>
      </c>
      <c r="J14" s="66">
        <v>6.8801213900000005E-2</v>
      </c>
    </row>
    <row r="15" spans="1:10">
      <c r="A15" s="53" t="s">
        <v>39</v>
      </c>
      <c r="B15" s="86">
        <v>1854486.013</v>
      </c>
      <c r="C15" s="86">
        <v>960176.11100000003</v>
      </c>
      <c r="D15" s="66">
        <v>0.93140194990000003</v>
      </c>
      <c r="E15" s="86">
        <v>8884652.8699999992</v>
      </c>
      <c r="F15" s="86">
        <v>5285860.0539999995</v>
      </c>
      <c r="G15" s="66">
        <v>0.68083391900000001</v>
      </c>
      <c r="H15" s="86">
        <v>12439299.761</v>
      </c>
      <c r="I15" s="86">
        <v>8086157.0760000004</v>
      </c>
      <c r="J15" s="66">
        <v>0.53834505610000005</v>
      </c>
    </row>
    <row r="16" spans="1:10">
      <c r="A16" s="53" t="s">
        <v>40</v>
      </c>
      <c r="B16" s="86">
        <v>796172.04200000002</v>
      </c>
      <c r="C16" s="86">
        <v>722867.49</v>
      </c>
      <c r="D16" s="66">
        <v>0.1014080077</v>
      </c>
      <c r="E16" s="86">
        <v>2817051.4350000001</v>
      </c>
      <c r="F16" s="86">
        <v>3524166.4649999999</v>
      </c>
      <c r="G16" s="66">
        <v>-0.20064745440000001</v>
      </c>
      <c r="H16" s="86">
        <v>4459316.1150000002</v>
      </c>
      <c r="I16" s="86">
        <v>5159005.8689999999</v>
      </c>
      <c r="J16" s="66">
        <v>-0.1356249192</v>
      </c>
    </row>
    <row r="17" spans="1:14">
      <c r="A17" s="53" t="s">
        <v>41</v>
      </c>
      <c r="B17" s="86">
        <v>348224.19099999999</v>
      </c>
      <c r="C17" s="86">
        <v>325706.70299999998</v>
      </c>
      <c r="D17" s="66">
        <v>6.9134248100000004E-2</v>
      </c>
      <c r="E17" s="86">
        <v>2472116.2620000001</v>
      </c>
      <c r="F17" s="86">
        <v>2065455.1129999999</v>
      </c>
      <c r="G17" s="66">
        <v>0.1968869459</v>
      </c>
      <c r="H17" s="86">
        <v>4013241</v>
      </c>
      <c r="I17" s="86">
        <v>3590301.8679999998</v>
      </c>
      <c r="J17" s="66">
        <v>0.1178004378</v>
      </c>
    </row>
    <row r="18" spans="1:14">
      <c r="A18" s="53" t="s">
        <v>42</v>
      </c>
      <c r="B18" s="86">
        <v>2295005.8820000002</v>
      </c>
      <c r="C18" s="86">
        <v>2458219.0430000001</v>
      </c>
      <c r="D18" s="66">
        <v>-6.6394881099999997E-2</v>
      </c>
      <c r="E18" s="86">
        <v>15374113.380999999</v>
      </c>
      <c r="F18" s="86">
        <v>17567245.664999999</v>
      </c>
      <c r="G18" s="66">
        <v>-0.1248421253</v>
      </c>
      <c r="H18" s="86">
        <v>27386787.642999999</v>
      </c>
      <c r="I18" s="86">
        <v>29859070.331</v>
      </c>
      <c r="J18" s="66">
        <v>-8.2798381200000007E-2</v>
      </c>
    </row>
    <row r="19" spans="1:14">
      <c r="A19" s="53" t="s">
        <v>44</v>
      </c>
      <c r="B19" s="86">
        <v>31820.043000000001</v>
      </c>
      <c r="C19" s="86">
        <v>65608.477499999994</v>
      </c>
      <c r="D19" s="66">
        <v>-0.51500104540000002</v>
      </c>
      <c r="E19" s="86">
        <v>282371.47149999999</v>
      </c>
      <c r="F19" s="86">
        <v>421615.35149999999</v>
      </c>
      <c r="G19" s="66">
        <v>-0.33026283200000001</v>
      </c>
      <c r="H19" s="86">
        <v>599709.61049999995</v>
      </c>
      <c r="I19" s="86">
        <v>750323.33200000005</v>
      </c>
      <c r="J19" s="66">
        <v>-0.20073175800000001</v>
      </c>
    </row>
    <row r="20" spans="1:14">
      <c r="A20" s="53" t="s">
        <v>43</v>
      </c>
      <c r="B20" s="86">
        <v>129766.5</v>
      </c>
      <c r="C20" s="86">
        <v>161307.62650000001</v>
      </c>
      <c r="D20" s="66">
        <v>-0.1955340066</v>
      </c>
      <c r="E20" s="86">
        <v>1025364.9754999999</v>
      </c>
      <c r="F20" s="86">
        <v>1226350.7435000001</v>
      </c>
      <c r="G20" s="66">
        <v>-0.1638893025</v>
      </c>
      <c r="H20" s="86">
        <v>1870645.0915000001</v>
      </c>
      <c r="I20" s="86">
        <v>2194385.0839999998</v>
      </c>
      <c r="J20" s="66">
        <v>-0.14753107600000001</v>
      </c>
    </row>
    <row r="21" spans="1:14">
      <c r="A21" s="67" t="s">
        <v>80</v>
      </c>
      <c r="B21" s="87">
        <v>22849416.357241999</v>
      </c>
      <c r="C21" s="87">
        <v>22322113.555160001</v>
      </c>
      <c r="D21" s="68">
        <v>2.3622440599999999E-2</v>
      </c>
      <c r="E21" s="87">
        <v>135950615.24784401</v>
      </c>
      <c r="F21" s="87">
        <v>143074494.01760799</v>
      </c>
      <c r="G21" s="68">
        <v>-4.97913959E-2</v>
      </c>
      <c r="H21" s="87">
        <v>239961988.15309</v>
      </c>
      <c r="I21" s="87">
        <v>246433508.610174</v>
      </c>
      <c r="J21" s="68">
        <v>-2.62607163E-2</v>
      </c>
    </row>
    <row r="22" spans="1:14">
      <c r="A22" s="53" t="s">
        <v>81</v>
      </c>
      <c r="B22" s="86">
        <v>-350016.14199999999</v>
      </c>
      <c r="C22" s="86">
        <v>-79229.421952000004</v>
      </c>
      <c r="D22" s="66">
        <v>3.4177545837999999</v>
      </c>
      <c r="E22" s="86">
        <v>-3109438.6761679999</v>
      </c>
      <c r="F22" s="86">
        <v>-1491653.1822939999</v>
      </c>
      <c r="G22" s="66">
        <v>1.0845587386</v>
      </c>
      <c r="H22" s="86">
        <v>-4642748.9611200001</v>
      </c>
      <c r="I22" s="86">
        <v>-2396398.4376460002</v>
      </c>
      <c r="J22" s="66">
        <v>0.93738607409999997</v>
      </c>
    </row>
    <row r="23" spans="1:14">
      <c r="A23" s="53" t="s">
        <v>45</v>
      </c>
      <c r="B23" s="86">
        <v>-168331.69500000001</v>
      </c>
      <c r="C23" s="86">
        <v>-201166.114</v>
      </c>
      <c r="D23" s="66">
        <v>-0.16322042689999999</v>
      </c>
      <c r="E23" s="86">
        <v>-787013.88399999996</v>
      </c>
      <c r="F23" s="86">
        <v>-1007196.812</v>
      </c>
      <c r="G23" s="66">
        <v>-0.21860963559999999</v>
      </c>
      <c r="H23" s="86">
        <v>-1474657.594</v>
      </c>
      <c r="I23" s="86">
        <v>-1537913.0020000001</v>
      </c>
      <c r="J23" s="66">
        <v>-4.11306803E-2</v>
      </c>
    </row>
    <row r="24" spans="1:14">
      <c r="A24" s="53" t="s">
        <v>82</v>
      </c>
      <c r="B24" s="86">
        <v>-450844.62</v>
      </c>
      <c r="C24" s="86">
        <v>657102.06200000003</v>
      </c>
      <c r="D24" s="66">
        <v>-1.6861104934</v>
      </c>
      <c r="E24" s="86">
        <v>3746099.0860000001</v>
      </c>
      <c r="F24" s="86">
        <v>5683204.0130000003</v>
      </c>
      <c r="G24" s="66">
        <v>-0.34084733230000003</v>
      </c>
      <c r="H24" s="86">
        <v>4925220.1220000004</v>
      </c>
      <c r="I24" s="86">
        <v>8853085.0810000002</v>
      </c>
      <c r="J24" s="66">
        <v>-0.4436718865</v>
      </c>
    </row>
    <row r="25" spans="1:14">
      <c r="A25" s="67" t="s">
        <v>83</v>
      </c>
      <c r="B25" s="87">
        <v>21880223.900242001</v>
      </c>
      <c r="C25" s="87">
        <v>22698820.081208002</v>
      </c>
      <c r="D25" s="68">
        <v>-3.6063380300000003E-2</v>
      </c>
      <c r="E25" s="87">
        <v>135800261.77367601</v>
      </c>
      <c r="F25" s="87">
        <v>146258848.03631401</v>
      </c>
      <c r="G25" s="68">
        <v>-7.1507374799999995E-2</v>
      </c>
      <c r="H25" s="87">
        <v>238769801.71996999</v>
      </c>
      <c r="I25" s="87">
        <v>251352282.25152799</v>
      </c>
      <c r="J25" s="68">
        <v>-5.0059145700000002E-2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2"/>
      <c r="B31" s="122" t="s">
        <v>55</v>
      </c>
      <c r="C31" s="132" t="s">
        <v>120</v>
      </c>
      <c r="D31" s="132" t="s">
        <v>121</v>
      </c>
      <c r="E31" s="132" t="s">
        <v>122</v>
      </c>
      <c r="F31" s="132" t="s">
        <v>123</v>
      </c>
      <c r="G31" s="132" t="s">
        <v>124</v>
      </c>
      <c r="H31" s="132" t="s">
        <v>125</v>
      </c>
      <c r="I31" s="132" t="s">
        <v>126</v>
      </c>
      <c r="J31" s="132" t="s">
        <v>127</v>
      </c>
      <c r="K31" s="132" t="s">
        <v>128</v>
      </c>
      <c r="L31" s="132" t="s">
        <v>129</v>
      </c>
      <c r="M31" s="132" t="s">
        <v>130</v>
      </c>
      <c r="N31" s="132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135</v>
      </c>
      <c r="B33" s="124" t="s">
        <v>136</v>
      </c>
      <c r="C33" s="128">
        <v>2.3349999999999999E-2</v>
      </c>
      <c r="D33" s="128">
        <v>2.333E-2</v>
      </c>
      <c r="E33" s="128">
        <v>2.9399999999999999E-2</v>
      </c>
      <c r="F33" s="128">
        <v>-2.938E-2</v>
      </c>
      <c r="G33" s="128">
        <v>-1.491E-2</v>
      </c>
      <c r="H33" s="128">
        <v>4.2700000000000004E-3</v>
      </c>
      <c r="I33" s="128">
        <v>1.25E-3</v>
      </c>
      <c r="J33" s="128">
        <v>-2.043E-2</v>
      </c>
      <c r="K33" s="128">
        <v>-8.8400000000000006E-3</v>
      </c>
      <c r="L33" s="128">
        <v>4.4000000000000002E-4</v>
      </c>
      <c r="M33" s="128">
        <v>2.2200000000000002E-3</v>
      </c>
      <c r="N33" s="128">
        <v>-1.15E-2</v>
      </c>
      <c r="O33" s="65" t="str">
        <f t="shared" ref="O33:O45" si="0">MID(UPPER(TEXT(A33,"mmm")),1,1)</f>
        <v>J</v>
      </c>
    </row>
    <row r="34" spans="1:15">
      <c r="A34" s="124" t="s">
        <v>138</v>
      </c>
      <c r="B34" s="124" t="s">
        <v>139</v>
      </c>
      <c r="C34" s="128">
        <v>-3.6830000000000002E-2</v>
      </c>
      <c r="D34" s="128">
        <v>3.2680000000000001E-2</v>
      </c>
      <c r="E34" s="128">
        <v>1.0370000000000001E-2</v>
      </c>
      <c r="F34" s="128">
        <v>-7.9880000000000007E-2</v>
      </c>
      <c r="G34" s="128">
        <v>-1.7739999999999999E-2</v>
      </c>
      <c r="H34" s="128">
        <v>8.2500000000000004E-3</v>
      </c>
      <c r="I34" s="128">
        <v>2.31E-3</v>
      </c>
      <c r="J34" s="128">
        <v>-2.8299999999999999E-2</v>
      </c>
      <c r="K34" s="128">
        <v>-1.2869999999999999E-2</v>
      </c>
      <c r="L34" s="128">
        <v>4.8999999999999998E-3</v>
      </c>
      <c r="M34" s="128">
        <v>2.3800000000000002E-3</v>
      </c>
      <c r="N34" s="128">
        <v>-2.0150000000000001E-2</v>
      </c>
      <c r="O34" s="65" t="str">
        <f t="shared" si="0"/>
        <v>A</v>
      </c>
    </row>
    <row r="35" spans="1:15">
      <c r="A35" s="124" t="s">
        <v>140</v>
      </c>
      <c r="B35" s="124" t="s">
        <v>141</v>
      </c>
      <c r="C35" s="128">
        <v>-3.909E-2</v>
      </c>
      <c r="D35" s="128">
        <v>1.4789999999999999E-2</v>
      </c>
      <c r="E35" s="128">
        <v>-4.96E-3</v>
      </c>
      <c r="F35" s="128">
        <v>-4.8919999999999998E-2</v>
      </c>
      <c r="G35" s="128">
        <v>-2.0060000000000001E-2</v>
      </c>
      <c r="H35" s="128">
        <v>8.9599999999999992E-3</v>
      </c>
      <c r="I35" s="128">
        <v>1.5200000000000001E-3</v>
      </c>
      <c r="J35" s="128">
        <v>-3.0540000000000001E-2</v>
      </c>
      <c r="K35" s="128">
        <v>-1.8370000000000001E-2</v>
      </c>
      <c r="L35" s="128">
        <v>7.45E-3</v>
      </c>
      <c r="M35" s="128">
        <v>5.6999999999999998E-4</v>
      </c>
      <c r="N35" s="128">
        <v>-2.639E-2</v>
      </c>
      <c r="O35" s="65" t="str">
        <f t="shared" si="0"/>
        <v>S</v>
      </c>
    </row>
    <row r="36" spans="1:15">
      <c r="A36" s="124" t="s">
        <v>142</v>
      </c>
      <c r="B36" s="124" t="s">
        <v>143</v>
      </c>
      <c r="C36" s="128">
        <v>-6.7400000000000003E-3</v>
      </c>
      <c r="D36" s="128">
        <v>1.1350000000000001E-2</v>
      </c>
      <c r="E36" s="128">
        <v>1.3500000000000001E-3</v>
      </c>
      <c r="F36" s="128">
        <v>-1.9439999999999999E-2</v>
      </c>
      <c r="G36" s="128">
        <v>-1.8780000000000002E-2</v>
      </c>
      <c r="H36" s="128">
        <v>9.1999999999999998E-3</v>
      </c>
      <c r="I36" s="128">
        <v>1.47E-3</v>
      </c>
      <c r="J36" s="128">
        <v>-2.945E-2</v>
      </c>
      <c r="K36" s="128">
        <v>-1.941E-2</v>
      </c>
      <c r="L36" s="128">
        <v>7.6499999999999997E-3</v>
      </c>
      <c r="M36" s="128">
        <v>8.7000000000000001E-4</v>
      </c>
      <c r="N36" s="128">
        <v>-2.793E-2</v>
      </c>
      <c r="O36" s="65" t="str">
        <f t="shared" si="0"/>
        <v>O</v>
      </c>
    </row>
    <row r="37" spans="1:15">
      <c r="A37" s="124" t="s">
        <v>144</v>
      </c>
      <c r="B37" s="124" t="s">
        <v>145</v>
      </c>
      <c r="C37" s="128">
        <v>-4.3699999999999998E-3</v>
      </c>
      <c r="D37" s="128">
        <v>-4.4000000000000002E-4</v>
      </c>
      <c r="E37" s="128">
        <v>9.2700000000000005E-3</v>
      </c>
      <c r="F37" s="128">
        <v>-1.32E-2</v>
      </c>
      <c r="G37" s="128">
        <v>-1.7479999999999999E-2</v>
      </c>
      <c r="H37" s="128">
        <v>8.3700000000000007E-3</v>
      </c>
      <c r="I37" s="128">
        <v>2.1700000000000001E-3</v>
      </c>
      <c r="J37" s="128">
        <v>-2.802E-2</v>
      </c>
      <c r="K37" s="128">
        <v>-1.9800000000000002E-2</v>
      </c>
      <c r="L37" s="128">
        <v>7.9600000000000001E-3</v>
      </c>
      <c r="M37" s="128">
        <v>6.4000000000000005E-4</v>
      </c>
      <c r="N37" s="128">
        <v>-2.8400000000000002E-2</v>
      </c>
      <c r="O37" s="65" t="str">
        <f t="shared" si="0"/>
        <v>N</v>
      </c>
    </row>
    <row r="38" spans="1:15">
      <c r="A38" s="124" t="s">
        <v>146</v>
      </c>
      <c r="B38" s="124" t="s">
        <v>147</v>
      </c>
      <c r="C38" s="128">
        <v>-1.3010000000000001E-2</v>
      </c>
      <c r="D38" s="128">
        <v>-2.3800000000000002E-3</v>
      </c>
      <c r="E38" s="128">
        <v>3.5999999999999999E-3</v>
      </c>
      <c r="F38" s="128">
        <v>-1.423E-2</v>
      </c>
      <c r="G38" s="128">
        <v>-1.711E-2</v>
      </c>
      <c r="H38" s="128">
        <v>7.43E-3</v>
      </c>
      <c r="I38" s="128">
        <v>2.2899999999999999E-3</v>
      </c>
      <c r="J38" s="128">
        <v>-2.683E-2</v>
      </c>
      <c r="K38" s="128">
        <v>-1.711E-2</v>
      </c>
      <c r="L38" s="128">
        <v>7.43E-3</v>
      </c>
      <c r="M38" s="128">
        <v>2.2899999999999999E-3</v>
      </c>
      <c r="N38" s="128">
        <v>-2.683E-2</v>
      </c>
      <c r="O38" s="65" t="str">
        <f t="shared" si="0"/>
        <v>D</v>
      </c>
    </row>
    <row r="39" spans="1:15">
      <c r="A39" s="124" t="s">
        <v>148</v>
      </c>
      <c r="B39" s="124" t="s">
        <v>149</v>
      </c>
      <c r="C39" s="128">
        <v>-3.1230000000000001E-2</v>
      </c>
      <c r="D39" s="128">
        <v>-1.1639999999999999E-2</v>
      </c>
      <c r="E39" s="128">
        <v>-1.2899999999999999E-3</v>
      </c>
      <c r="F39" s="128">
        <v>-1.83E-2</v>
      </c>
      <c r="G39" s="128">
        <v>-3.1230000000000001E-2</v>
      </c>
      <c r="H39" s="128">
        <v>-1.1639999999999999E-2</v>
      </c>
      <c r="I39" s="128">
        <v>-1.2899999999999999E-3</v>
      </c>
      <c r="J39" s="128">
        <v>-1.83E-2</v>
      </c>
      <c r="K39" s="128">
        <v>-2.2679999999999999E-2</v>
      </c>
      <c r="L39" s="128">
        <v>6.2500000000000003E-3</v>
      </c>
      <c r="M39" s="128">
        <v>4.6000000000000001E-4</v>
      </c>
      <c r="N39" s="128">
        <v>-2.9389999999999999E-2</v>
      </c>
      <c r="O39" s="65" t="str">
        <f t="shared" si="0"/>
        <v>E</v>
      </c>
    </row>
    <row r="40" spans="1:15">
      <c r="A40" s="124" t="s">
        <v>151</v>
      </c>
      <c r="B40" s="124" t="s">
        <v>152</v>
      </c>
      <c r="C40" s="128">
        <v>-1.576E-2</v>
      </c>
      <c r="D40" s="128">
        <v>-1.67E-3</v>
      </c>
      <c r="E40" s="128">
        <v>-1.4279999999999999E-2</v>
      </c>
      <c r="F40" s="128">
        <v>1.9000000000000001E-4</v>
      </c>
      <c r="G40" s="128">
        <v>-2.4060000000000002E-2</v>
      </c>
      <c r="H40" s="128">
        <v>-7.0099999999999997E-3</v>
      </c>
      <c r="I40" s="128">
        <v>-7.5799999999999999E-3</v>
      </c>
      <c r="J40" s="128">
        <v>-9.4699999999999993E-3</v>
      </c>
      <c r="K40" s="128">
        <v>-1.9609999999999999E-2</v>
      </c>
      <c r="L40" s="128">
        <v>6.0400000000000002E-3</v>
      </c>
      <c r="M40" s="128">
        <v>2.2300000000000002E-3</v>
      </c>
      <c r="N40" s="128">
        <v>-2.7879999999999999E-2</v>
      </c>
      <c r="O40" s="65" t="str">
        <f t="shared" si="0"/>
        <v>F</v>
      </c>
    </row>
    <row r="41" spans="1:15">
      <c r="A41" s="124" t="s">
        <v>153</v>
      </c>
      <c r="B41" s="124" t="s">
        <v>154</v>
      </c>
      <c r="C41" s="128">
        <v>-4.4900000000000002E-2</v>
      </c>
      <c r="D41" s="128">
        <v>3.7699999999999999E-3</v>
      </c>
      <c r="E41" s="128">
        <v>1.328E-2</v>
      </c>
      <c r="F41" s="128">
        <v>-6.1949999999999998E-2</v>
      </c>
      <c r="G41" s="128">
        <v>-3.0790000000000001E-2</v>
      </c>
      <c r="H41" s="128">
        <v>-3.49E-3</v>
      </c>
      <c r="I41" s="128">
        <v>-4.4000000000000002E-4</v>
      </c>
      <c r="J41" s="128">
        <v>-2.6859999999999998E-2</v>
      </c>
      <c r="K41" s="128">
        <v>-1.805E-2</v>
      </c>
      <c r="L41" s="128">
        <v>5.2500000000000003E-3</v>
      </c>
      <c r="M41" s="128">
        <v>6.0099999999999997E-3</v>
      </c>
      <c r="N41" s="128">
        <v>-2.9309999999999999E-2</v>
      </c>
      <c r="O41" s="65" t="str">
        <f t="shared" si="0"/>
        <v>M</v>
      </c>
    </row>
    <row r="42" spans="1:15">
      <c r="A42" s="124" t="s">
        <v>155</v>
      </c>
      <c r="B42" s="124" t="s">
        <v>156</v>
      </c>
      <c r="C42" s="128">
        <v>-0.17202000000000001</v>
      </c>
      <c r="D42" s="128">
        <v>-1.0000000000000001E-5</v>
      </c>
      <c r="E42" s="128">
        <v>-4.6699999999999997E-3</v>
      </c>
      <c r="F42" s="128">
        <v>-0.16733999999999999</v>
      </c>
      <c r="G42" s="128">
        <v>-6.3719999999999999E-2</v>
      </c>
      <c r="H42" s="128">
        <v>-2.0899999999999998E-3</v>
      </c>
      <c r="I42" s="128">
        <v>-8.0999999999999996E-4</v>
      </c>
      <c r="J42" s="128">
        <v>-6.0819999999999999E-2</v>
      </c>
      <c r="K42" s="128">
        <v>-2.98E-2</v>
      </c>
      <c r="L42" s="128">
        <v>6.0499999999999998E-3</v>
      </c>
      <c r="M42" s="128">
        <v>5.96E-3</v>
      </c>
      <c r="N42" s="128">
        <v>-4.181E-2</v>
      </c>
      <c r="O42" s="65" t="str">
        <f t="shared" si="0"/>
        <v>A</v>
      </c>
    </row>
    <row r="43" spans="1:15">
      <c r="A43" s="124" t="s">
        <v>157</v>
      </c>
      <c r="B43" s="124" t="s">
        <v>158</v>
      </c>
      <c r="C43" s="128">
        <v>-0.13075999999999999</v>
      </c>
      <c r="D43" s="128">
        <v>-1.0869999999999999E-2</v>
      </c>
      <c r="E43" s="128">
        <v>1.472E-2</v>
      </c>
      <c r="F43" s="128">
        <v>-0.13461000000000001</v>
      </c>
      <c r="G43" s="128">
        <v>-7.6600000000000001E-2</v>
      </c>
      <c r="H43" s="128">
        <v>-3.79E-3</v>
      </c>
      <c r="I43" s="128">
        <v>2.4399999999999999E-3</v>
      </c>
      <c r="J43" s="128">
        <v>-7.5249999999999997E-2</v>
      </c>
      <c r="K43" s="128">
        <v>-3.9440000000000003E-2</v>
      </c>
      <c r="L43" s="128">
        <v>4.5799999999999999E-3</v>
      </c>
      <c r="M43" s="128">
        <v>6.6800000000000002E-3</v>
      </c>
      <c r="N43" s="128">
        <v>-5.0700000000000002E-2</v>
      </c>
      <c r="O43" s="65" t="str">
        <f t="shared" si="0"/>
        <v>M</v>
      </c>
    </row>
    <row r="44" spans="1:15">
      <c r="A44" s="124" t="s">
        <v>159</v>
      </c>
      <c r="B44" s="124" t="s">
        <v>160</v>
      </c>
      <c r="C44" s="128">
        <v>-8.5400000000000004E-2</v>
      </c>
      <c r="D44" s="128">
        <v>7.0000000000000001E-3</v>
      </c>
      <c r="E44" s="128">
        <v>-5.2599999999999999E-3</v>
      </c>
      <c r="F44" s="128">
        <v>-8.7139999999999995E-2</v>
      </c>
      <c r="G44" s="128">
        <v>-7.8020000000000006E-2</v>
      </c>
      <c r="H44" s="128">
        <v>-2.0200000000000001E-3</v>
      </c>
      <c r="I44" s="128">
        <v>1.1999999999999999E-3</v>
      </c>
      <c r="J44" s="128">
        <v>-7.7200000000000005E-2</v>
      </c>
      <c r="K44" s="128">
        <v>-4.4830000000000002E-2</v>
      </c>
      <c r="L44" s="128">
        <v>5.79E-3</v>
      </c>
      <c r="M44" s="128">
        <v>4.9800000000000001E-3</v>
      </c>
      <c r="N44" s="128">
        <v>-5.5599999999999997E-2</v>
      </c>
      <c r="O44" s="65" t="str">
        <f t="shared" si="0"/>
        <v>J</v>
      </c>
    </row>
    <row r="45" spans="1:15">
      <c r="A45" s="124" t="s">
        <v>161</v>
      </c>
      <c r="B45" s="124" t="s">
        <v>162</v>
      </c>
      <c r="C45" s="128">
        <v>-3.6060000000000002E-2</v>
      </c>
      <c r="D45" s="128">
        <v>2.48E-3</v>
      </c>
      <c r="E45" s="128">
        <v>7.5199999999999998E-3</v>
      </c>
      <c r="F45" s="128">
        <v>-4.6059999999999997E-2</v>
      </c>
      <c r="G45" s="128">
        <v>-7.1510000000000004E-2</v>
      </c>
      <c r="H45" s="128">
        <v>-1.2800000000000001E-3</v>
      </c>
      <c r="I45" s="128">
        <v>2.4199999999999998E-3</v>
      </c>
      <c r="J45" s="128">
        <v>-7.2650000000000006E-2</v>
      </c>
      <c r="K45" s="128">
        <v>-5.006E-2</v>
      </c>
      <c r="L45" s="128">
        <v>3.9899999999999996E-3</v>
      </c>
      <c r="M45" s="128">
        <v>3.0200000000000001E-3</v>
      </c>
      <c r="N45" s="128">
        <v>-5.7070000000000003E-2</v>
      </c>
      <c r="O45" s="65" t="str">
        <f t="shared" si="0"/>
        <v>J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166</v>
      </c>
      <c r="B52" s="54">
        <v>30.771000000000001</v>
      </c>
      <c r="C52" s="54">
        <v>24.863</v>
      </c>
      <c r="D52" s="54">
        <v>18.954000000000001</v>
      </c>
      <c r="E52" s="54">
        <v>24.532</v>
      </c>
      <c r="F52" s="55">
        <v>1</v>
      </c>
      <c r="G52" s="54">
        <v>28.133157894699998</v>
      </c>
      <c r="H52" s="54">
        <v>17.718157894699999</v>
      </c>
      <c r="I52" s="127"/>
    </row>
    <row r="53" spans="1:9">
      <c r="A53" s="53" t="s">
        <v>167</v>
      </c>
      <c r="B53" s="54">
        <v>28.709</v>
      </c>
      <c r="C53" s="54">
        <v>23.818000000000001</v>
      </c>
      <c r="D53" s="54">
        <v>18.925999999999998</v>
      </c>
      <c r="E53" s="54">
        <v>24.236999999999998</v>
      </c>
      <c r="F53" s="55">
        <v>2</v>
      </c>
      <c r="G53" s="54">
        <v>28.386842105300001</v>
      </c>
      <c r="H53" s="54">
        <v>17.532157894699999</v>
      </c>
      <c r="I53" s="127"/>
    </row>
    <row r="54" spans="1:9">
      <c r="A54" s="53" t="s">
        <v>168</v>
      </c>
      <c r="B54" s="54">
        <v>27.847000000000001</v>
      </c>
      <c r="C54" s="54">
        <v>22.448</v>
      </c>
      <c r="D54" s="54">
        <v>17.048999999999999</v>
      </c>
      <c r="E54" s="54">
        <v>25.146000000000001</v>
      </c>
      <c r="F54" s="55">
        <v>3</v>
      </c>
      <c r="G54" s="54">
        <v>28.8736315789</v>
      </c>
      <c r="H54" s="54">
        <v>17.925000000000001</v>
      </c>
      <c r="I54" s="127"/>
    </row>
    <row r="55" spans="1:9">
      <c r="A55" s="53" t="s">
        <v>169</v>
      </c>
      <c r="B55" s="54">
        <v>29.812000000000001</v>
      </c>
      <c r="C55" s="54">
        <v>23.349</v>
      </c>
      <c r="D55" s="54">
        <v>16.887</v>
      </c>
      <c r="E55" s="54">
        <v>25.533999999999999</v>
      </c>
      <c r="F55" s="55">
        <v>4</v>
      </c>
      <c r="G55" s="54">
        <v>28.923052631600001</v>
      </c>
      <c r="H55" s="54">
        <v>18.0489473684</v>
      </c>
      <c r="I55" s="127"/>
    </row>
    <row r="56" spans="1:9">
      <c r="A56" s="53" t="s">
        <v>170</v>
      </c>
      <c r="B56" s="54">
        <v>31.994</v>
      </c>
      <c r="C56" s="54">
        <v>24.97</v>
      </c>
      <c r="D56" s="54">
        <v>17.945</v>
      </c>
      <c r="E56" s="54">
        <v>25.109000000000002</v>
      </c>
      <c r="F56" s="55">
        <v>5</v>
      </c>
      <c r="G56" s="54">
        <v>28.635999999999999</v>
      </c>
      <c r="H56" s="54">
        <v>17.952157894700001</v>
      </c>
      <c r="I56" s="127"/>
    </row>
    <row r="57" spans="1:9">
      <c r="A57" s="53" t="s">
        <v>171</v>
      </c>
      <c r="B57" s="54">
        <v>31.809000000000001</v>
      </c>
      <c r="C57" s="54">
        <v>25.501000000000001</v>
      </c>
      <c r="D57" s="54">
        <v>19.192</v>
      </c>
      <c r="E57" s="54">
        <v>25.49</v>
      </c>
      <c r="F57" s="55">
        <v>6</v>
      </c>
      <c r="G57" s="54">
        <v>28.854789473699999</v>
      </c>
      <c r="H57" s="54">
        <v>18.274526315799999</v>
      </c>
      <c r="I57" s="127"/>
    </row>
    <row r="58" spans="1:9">
      <c r="A58" s="53" t="s">
        <v>172</v>
      </c>
      <c r="B58" s="54">
        <v>31.928000000000001</v>
      </c>
      <c r="C58" s="54">
        <v>25.306999999999999</v>
      </c>
      <c r="D58" s="54">
        <v>18.686</v>
      </c>
      <c r="E58" s="54">
        <v>25.536000000000001</v>
      </c>
      <c r="F58" s="55">
        <v>7</v>
      </c>
      <c r="G58" s="54">
        <v>28.9258947368</v>
      </c>
      <c r="H58" s="54">
        <v>17.865947368400001</v>
      </c>
      <c r="I58" s="127"/>
    </row>
    <row r="59" spans="1:9">
      <c r="A59" s="53" t="s">
        <v>173</v>
      </c>
      <c r="B59" s="54">
        <v>31.802</v>
      </c>
      <c r="C59" s="54">
        <v>25.388999999999999</v>
      </c>
      <c r="D59" s="54">
        <v>18.977</v>
      </c>
      <c r="E59" s="54">
        <v>23.661000000000001</v>
      </c>
      <c r="F59" s="55">
        <v>8</v>
      </c>
      <c r="G59" s="54">
        <v>28.8708421053</v>
      </c>
      <c r="H59" s="54">
        <v>18.211157894700001</v>
      </c>
      <c r="I59" s="127"/>
    </row>
    <row r="60" spans="1:9">
      <c r="A60" s="53" t="s">
        <v>174</v>
      </c>
      <c r="B60" s="54">
        <v>30.274999999999999</v>
      </c>
      <c r="C60" s="54">
        <v>24.992000000000001</v>
      </c>
      <c r="D60" s="54">
        <v>19.709</v>
      </c>
      <c r="E60" s="54">
        <v>23.242999999999999</v>
      </c>
      <c r="F60" s="55">
        <v>9</v>
      </c>
      <c r="G60" s="54">
        <v>28.982315789499999</v>
      </c>
      <c r="H60" s="54">
        <v>18.076526315799999</v>
      </c>
      <c r="I60" s="127"/>
    </row>
    <row r="61" spans="1:9">
      <c r="A61" s="53" t="s">
        <v>175</v>
      </c>
      <c r="B61" s="54">
        <v>29.574000000000002</v>
      </c>
      <c r="C61" s="54">
        <v>24.279</v>
      </c>
      <c r="D61" s="54">
        <v>18.984999999999999</v>
      </c>
      <c r="E61" s="54">
        <v>24.042000000000002</v>
      </c>
      <c r="F61" s="55">
        <v>10</v>
      </c>
      <c r="G61" s="54">
        <v>29.2094210526</v>
      </c>
      <c r="H61" s="54">
        <v>18.021263157900002</v>
      </c>
      <c r="I61" s="127"/>
    </row>
    <row r="62" spans="1:9">
      <c r="A62" s="53" t="s">
        <v>176</v>
      </c>
      <c r="B62" s="54">
        <v>31.007999999999999</v>
      </c>
      <c r="C62" s="54">
        <v>25.245999999999999</v>
      </c>
      <c r="D62" s="54">
        <v>19.484000000000002</v>
      </c>
      <c r="E62" s="54">
        <v>25.832999999999998</v>
      </c>
      <c r="F62" s="55">
        <v>11</v>
      </c>
      <c r="G62" s="54">
        <v>29.310421052599999</v>
      </c>
      <c r="H62" s="54">
        <v>18.084368421099999</v>
      </c>
      <c r="I62" s="127"/>
    </row>
    <row r="63" spans="1:9">
      <c r="A63" s="53" t="s">
        <v>177</v>
      </c>
      <c r="B63" s="54">
        <v>30.41</v>
      </c>
      <c r="C63" s="54">
        <v>25.413</v>
      </c>
      <c r="D63" s="54">
        <v>20.417000000000002</v>
      </c>
      <c r="E63" s="54">
        <v>26.364000000000001</v>
      </c>
      <c r="F63" s="55">
        <v>12</v>
      </c>
      <c r="G63" s="54">
        <v>29.5267368421</v>
      </c>
      <c r="H63" s="54">
        <v>18.089736842099999</v>
      </c>
      <c r="I63" s="127"/>
    </row>
    <row r="64" spans="1:9">
      <c r="A64" s="53" t="s">
        <v>178</v>
      </c>
      <c r="B64" s="54">
        <v>30.466999999999999</v>
      </c>
      <c r="C64" s="54">
        <v>25.085999999999999</v>
      </c>
      <c r="D64" s="54">
        <v>19.704000000000001</v>
      </c>
      <c r="E64" s="54">
        <v>25.709</v>
      </c>
      <c r="F64" s="55">
        <v>13</v>
      </c>
      <c r="G64" s="54">
        <v>29.635684210499999</v>
      </c>
      <c r="H64" s="54">
        <v>18.134947368399999</v>
      </c>
      <c r="I64" s="127"/>
    </row>
    <row r="65" spans="1:9">
      <c r="A65" s="53" t="s">
        <v>179</v>
      </c>
      <c r="B65" s="54">
        <v>29.199000000000002</v>
      </c>
      <c r="C65" s="54">
        <v>24.128</v>
      </c>
      <c r="D65" s="54">
        <v>19.056999999999999</v>
      </c>
      <c r="E65" s="54">
        <v>24.690999999999999</v>
      </c>
      <c r="F65" s="55">
        <v>14</v>
      </c>
      <c r="G65" s="54">
        <v>29.211157894700001</v>
      </c>
      <c r="H65" s="54">
        <v>18.419</v>
      </c>
      <c r="I65" s="127"/>
    </row>
    <row r="66" spans="1:9">
      <c r="A66" s="53" t="s">
        <v>180</v>
      </c>
      <c r="B66" s="54">
        <v>29.13</v>
      </c>
      <c r="C66" s="54">
        <v>23.675000000000001</v>
      </c>
      <c r="D66" s="54">
        <v>18.22</v>
      </c>
      <c r="E66" s="54">
        <v>24.971</v>
      </c>
      <c r="F66" s="55">
        <v>15</v>
      </c>
      <c r="G66" s="54">
        <v>29.6054736842</v>
      </c>
      <c r="H66" s="54">
        <v>18.182421052599999</v>
      </c>
      <c r="I66" s="127"/>
    </row>
    <row r="67" spans="1:9">
      <c r="A67" s="53" t="s">
        <v>181</v>
      </c>
      <c r="B67" s="54">
        <v>29.856999999999999</v>
      </c>
      <c r="C67" s="54">
        <v>24.206</v>
      </c>
      <c r="D67" s="54">
        <v>18.555</v>
      </c>
      <c r="E67" s="54">
        <v>24.565000000000001</v>
      </c>
      <c r="F67" s="55">
        <v>16</v>
      </c>
      <c r="G67" s="54">
        <v>29.632736842100002</v>
      </c>
      <c r="H67" s="54">
        <v>18.183842105299998</v>
      </c>
      <c r="I67" s="127"/>
    </row>
    <row r="68" spans="1:9">
      <c r="A68" s="53" t="s">
        <v>182</v>
      </c>
      <c r="B68" s="54">
        <v>30.265999999999998</v>
      </c>
      <c r="C68" s="54">
        <v>24.763999999999999</v>
      </c>
      <c r="D68" s="54">
        <v>19.262</v>
      </c>
      <c r="E68" s="54">
        <v>23.940999999999999</v>
      </c>
      <c r="F68" s="55">
        <v>17</v>
      </c>
      <c r="G68" s="54">
        <v>30.169947368399999</v>
      </c>
      <c r="H68" s="54">
        <v>18.5459473684</v>
      </c>
      <c r="I68" s="127"/>
    </row>
    <row r="69" spans="1:9">
      <c r="A69" s="53" t="s">
        <v>183</v>
      </c>
      <c r="B69" s="54">
        <v>31.625</v>
      </c>
      <c r="C69" s="54">
        <v>25.338999999999999</v>
      </c>
      <c r="D69" s="54">
        <v>19.053000000000001</v>
      </c>
      <c r="E69" s="54">
        <v>24.521999999999998</v>
      </c>
      <c r="F69" s="55">
        <v>18</v>
      </c>
      <c r="G69" s="54">
        <v>30.212842105299998</v>
      </c>
      <c r="H69" s="54">
        <v>18.6016842105</v>
      </c>
      <c r="I69" s="127"/>
    </row>
    <row r="70" spans="1:9">
      <c r="A70" s="53" t="s">
        <v>184</v>
      </c>
      <c r="B70" s="54">
        <v>31.756</v>
      </c>
      <c r="C70" s="54">
        <v>25.678000000000001</v>
      </c>
      <c r="D70" s="54">
        <v>19.599</v>
      </c>
      <c r="E70" s="54">
        <v>25.8</v>
      </c>
      <c r="F70" s="55">
        <v>19</v>
      </c>
      <c r="G70" s="54">
        <v>30.094578947399999</v>
      </c>
      <c r="H70" s="54">
        <v>18.588999999999999</v>
      </c>
      <c r="I70" s="127"/>
    </row>
    <row r="71" spans="1:9">
      <c r="A71" s="53" t="s">
        <v>185</v>
      </c>
      <c r="B71" s="54">
        <v>31.893000000000001</v>
      </c>
      <c r="C71" s="54">
        <v>26.023</v>
      </c>
      <c r="D71" s="54">
        <v>20.152999999999999</v>
      </c>
      <c r="E71" s="54">
        <v>26.4</v>
      </c>
      <c r="F71" s="55">
        <v>20</v>
      </c>
      <c r="G71" s="54">
        <v>29.813526315800001</v>
      </c>
      <c r="H71" s="54">
        <v>18.7952105263</v>
      </c>
      <c r="I71" s="127"/>
    </row>
    <row r="72" spans="1:9">
      <c r="A72" s="53" t="s">
        <v>186</v>
      </c>
      <c r="B72" s="54">
        <v>32.551000000000002</v>
      </c>
      <c r="C72" s="54">
        <v>26.422999999999998</v>
      </c>
      <c r="D72" s="54">
        <v>20.295000000000002</v>
      </c>
      <c r="E72" s="54">
        <v>26.617000000000001</v>
      </c>
      <c r="F72" s="55">
        <v>21</v>
      </c>
      <c r="G72" s="54">
        <v>30.105526315799999</v>
      </c>
      <c r="H72" s="54">
        <v>18.753473684199999</v>
      </c>
      <c r="I72" s="127"/>
    </row>
    <row r="73" spans="1:9">
      <c r="A73" s="53" t="s">
        <v>187</v>
      </c>
      <c r="B73" s="54">
        <v>31.93</v>
      </c>
      <c r="C73" s="54">
        <v>26.068999999999999</v>
      </c>
      <c r="D73" s="54">
        <v>20.207999999999998</v>
      </c>
      <c r="E73" s="54">
        <v>27.555</v>
      </c>
      <c r="F73" s="55">
        <v>22</v>
      </c>
      <c r="G73" s="54">
        <v>29.721</v>
      </c>
      <c r="H73" s="54">
        <v>18.735631578900001</v>
      </c>
      <c r="I73" s="127"/>
    </row>
    <row r="74" spans="1:9">
      <c r="A74" s="53" t="s">
        <v>188</v>
      </c>
      <c r="B74" s="54">
        <v>32.222000000000001</v>
      </c>
      <c r="C74" s="54">
        <v>26.216999999999999</v>
      </c>
      <c r="D74" s="54">
        <v>20.212</v>
      </c>
      <c r="E74" s="54">
        <v>28.385999999999999</v>
      </c>
      <c r="F74" s="55">
        <v>23</v>
      </c>
      <c r="G74" s="54">
        <v>30.256210526299999</v>
      </c>
      <c r="H74" s="54">
        <v>19.0102105263</v>
      </c>
      <c r="I74" s="127"/>
    </row>
    <row r="75" spans="1:9">
      <c r="A75" s="53" t="s">
        <v>189</v>
      </c>
      <c r="B75" s="54">
        <v>31.38</v>
      </c>
      <c r="C75" s="54">
        <v>25.867999999999999</v>
      </c>
      <c r="D75" s="54">
        <v>20.355</v>
      </c>
      <c r="E75" s="54">
        <v>27.690999999999999</v>
      </c>
      <c r="F75" s="55">
        <v>24</v>
      </c>
      <c r="G75" s="54">
        <v>30.207631578899999</v>
      </c>
      <c r="H75" s="54">
        <v>19.001315789500001</v>
      </c>
      <c r="I75" s="127"/>
    </row>
    <row r="76" spans="1:9">
      <c r="A76" s="53" t="s">
        <v>190</v>
      </c>
      <c r="B76" s="54">
        <v>32.170999999999999</v>
      </c>
      <c r="C76" s="54">
        <v>26.071999999999999</v>
      </c>
      <c r="D76" s="54">
        <v>19.972000000000001</v>
      </c>
      <c r="E76" s="54">
        <v>27.13</v>
      </c>
      <c r="F76" s="55">
        <v>25</v>
      </c>
      <c r="G76" s="54">
        <v>30.357842105300001</v>
      </c>
      <c r="H76" s="54">
        <v>19.2161578947</v>
      </c>
      <c r="I76" s="127"/>
    </row>
    <row r="77" spans="1:9">
      <c r="A77" s="53" t="s">
        <v>191</v>
      </c>
      <c r="B77" s="54">
        <v>32.914999999999999</v>
      </c>
      <c r="C77" s="54">
        <v>26.725999999999999</v>
      </c>
      <c r="D77" s="54">
        <v>20.538</v>
      </c>
      <c r="E77" s="54">
        <v>25.439</v>
      </c>
      <c r="F77" s="55">
        <v>26</v>
      </c>
      <c r="G77" s="54">
        <v>30.289684210499999</v>
      </c>
      <c r="H77" s="54">
        <v>19.115473684200001</v>
      </c>
      <c r="I77" s="127"/>
    </row>
    <row r="78" spans="1:9">
      <c r="A78" s="53" t="s">
        <v>192</v>
      </c>
      <c r="B78" s="54">
        <v>33.845999999999997</v>
      </c>
      <c r="C78" s="54">
        <v>27.341000000000001</v>
      </c>
      <c r="D78" s="54">
        <v>20.837</v>
      </c>
      <c r="E78" s="54">
        <v>22.195</v>
      </c>
      <c r="F78" s="55">
        <v>27</v>
      </c>
      <c r="G78" s="54">
        <v>30.101052631600002</v>
      </c>
      <c r="H78" s="54">
        <v>18.954578947400002</v>
      </c>
      <c r="I78" s="127"/>
    </row>
    <row r="79" spans="1:9">
      <c r="A79" s="53" t="s">
        <v>193</v>
      </c>
      <c r="B79" s="54">
        <v>32.115000000000002</v>
      </c>
      <c r="C79" s="54">
        <v>26.463999999999999</v>
      </c>
      <c r="D79" s="54">
        <v>20.812999999999999</v>
      </c>
      <c r="E79" s="54">
        <v>22.655000000000001</v>
      </c>
      <c r="F79" s="55">
        <v>28</v>
      </c>
      <c r="G79" s="54">
        <v>30.1005263158</v>
      </c>
      <c r="H79" s="54">
        <v>19.063052631600002</v>
      </c>
      <c r="I79" s="127"/>
    </row>
    <row r="80" spans="1:9">
      <c r="A80" s="53" t="s">
        <v>194</v>
      </c>
      <c r="B80" s="54">
        <v>33.457000000000001</v>
      </c>
      <c r="C80" s="54">
        <v>26.972999999999999</v>
      </c>
      <c r="D80" s="54">
        <v>20.489000000000001</v>
      </c>
      <c r="E80" s="54">
        <v>23.751999999999999</v>
      </c>
      <c r="F80" s="55">
        <v>29</v>
      </c>
      <c r="G80" s="54">
        <v>30.054736842099999</v>
      </c>
      <c r="H80" s="54">
        <v>18.947894736799999</v>
      </c>
      <c r="I80" s="127"/>
    </row>
    <row r="81" spans="1:9">
      <c r="A81" s="53" t="s">
        <v>195</v>
      </c>
      <c r="B81" s="54">
        <v>35.167999999999999</v>
      </c>
      <c r="C81" s="54">
        <v>28.379000000000001</v>
      </c>
      <c r="D81" s="54">
        <v>21.59</v>
      </c>
      <c r="E81" s="54">
        <v>23.573</v>
      </c>
      <c r="F81" s="55">
        <v>30</v>
      </c>
      <c r="G81" s="54">
        <v>28.915315789499999</v>
      </c>
      <c r="H81" s="54">
        <v>19.005315789499999</v>
      </c>
      <c r="I81" s="127"/>
    </row>
    <row r="82" spans="1:9">
      <c r="A82" s="53" t="s">
        <v>162</v>
      </c>
      <c r="B82" s="54">
        <v>33.607999999999997</v>
      </c>
      <c r="C82" s="54">
        <v>27.544</v>
      </c>
      <c r="D82" s="54">
        <v>21.481000000000002</v>
      </c>
      <c r="E82" s="54">
        <v>23.545000000000002</v>
      </c>
      <c r="F82" s="55">
        <v>31</v>
      </c>
      <c r="G82" s="54">
        <v>30.7929473684</v>
      </c>
      <c r="H82" s="54">
        <v>18.9514736842</v>
      </c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J</v>
      </c>
      <c r="D87" s="80" t="str">
        <f t="shared" ref="D87:D109" si="1">TEXT(EDATE(D88,-1),"mmmm aaaa")</f>
        <v>julio 2018</v>
      </c>
      <c r="E87" s="81">
        <f>VLOOKUP(D87,A$87:B$122,2,FALSE)</f>
        <v>22180.933956064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A</v>
      </c>
      <c r="D88" s="82" t="str">
        <f t="shared" si="1"/>
        <v>agosto 2018</v>
      </c>
      <c r="E88" s="83">
        <f t="shared" ref="E88:E111" si="3">VLOOKUP(D88,A$87:B$122,2,FALSE)</f>
        <v>21984.329555839999</v>
      </c>
    </row>
    <row r="89" spans="1:9">
      <c r="A89" s="53" t="s">
        <v>76</v>
      </c>
      <c r="B89" s="63">
        <v>22075.624411000001</v>
      </c>
      <c r="C89" s="78" t="str">
        <f t="shared" si="2"/>
        <v>S</v>
      </c>
      <c r="D89" s="82" t="str">
        <f t="shared" si="1"/>
        <v>septiembre 2018</v>
      </c>
      <c r="E89" s="83">
        <f t="shared" si="3"/>
        <v>20742.566139269999</v>
      </c>
    </row>
    <row r="90" spans="1:9">
      <c r="A90" s="53" t="s">
        <v>75</v>
      </c>
      <c r="B90" s="63">
        <v>19925.867210815999</v>
      </c>
      <c r="C90" s="78" t="str">
        <f t="shared" si="2"/>
        <v>O</v>
      </c>
      <c r="D90" s="82" t="str">
        <f t="shared" si="1"/>
        <v>octubre 2018</v>
      </c>
      <c r="E90" s="83">
        <f t="shared" si="3"/>
        <v>20289.253281038</v>
      </c>
    </row>
    <row r="91" spans="1:9">
      <c r="A91" s="53" t="s">
        <v>77</v>
      </c>
      <c r="B91" s="63">
        <v>20083.650125371001</v>
      </c>
      <c r="C91" s="78" t="str">
        <f t="shared" si="2"/>
        <v>N</v>
      </c>
      <c r="D91" s="82" t="str">
        <f t="shared" si="1"/>
        <v>noviembre 2018</v>
      </c>
      <c r="E91" s="83">
        <f t="shared" si="3"/>
        <v>20902.808771653999</v>
      </c>
    </row>
    <row r="92" spans="1:9">
      <c r="A92" s="53" t="s">
        <v>84</v>
      </c>
      <c r="B92" s="63">
        <v>20336.407753128002</v>
      </c>
      <c r="C92" s="78" t="str">
        <f t="shared" si="2"/>
        <v>D</v>
      </c>
      <c r="D92" s="82" t="str">
        <f t="shared" si="1"/>
        <v>diciembre 2018</v>
      </c>
      <c r="E92" s="83">
        <f t="shared" si="3"/>
        <v>21174.476467412002</v>
      </c>
    </row>
    <row r="93" spans="1:9">
      <c r="A93" s="53" t="s">
        <v>85</v>
      </c>
      <c r="B93" s="63">
        <v>22180.933956064</v>
      </c>
      <c r="C93" s="78" t="str">
        <f t="shared" si="2"/>
        <v>E</v>
      </c>
      <c r="D93" s="82" t="str">
        <f t="shared" si="1"/>
        <v>enero 2019</v>
      </c>
      <c r="E93" s="83">
        <f t="shared" si="3"/>
        <v>23296.649045549999</v>
      </c>
    </row>
    <row r="94" spans="1:9">
      <c r="A94" s="53" t="s">
        <v>79</v>
      </c>
      <c r="B94" s="63">
        <v>21984.329555839999</v>
      </c>
      <c r="C94" s="78" t="str">
        <f t="shared" si="2"/>
        <v>F</v>
      </c>
      <c r="D94" s="82" t="str">
        <f t="shared" si="1"/>
        <v>febrero 2019</v>
      </c>
      <c r="E94" s="83">
        <f t="shared" si="3"/>
        <v>20154.629677354002</v>
      </c>
    </row>
    <row r="95" spans="1:9">
      <c r="A95" s="53" t="s">
        <v>86</v>
      </c>
      <c r="B95" s="63">
        <v>20742.566139269999</v>
      </c>
      <c r="C95" s="78" t="str">
        <f t="shared" si="2"/>
        <v>M</v>
      </c>
      <c r="D95" s="82" t="str">
        <f t="shared" si="1"/>
        <v>marzo 2019</v>
      </c>
      <c r="E95" s="83">
        <f t="shared" si="3"/>
        <v>20726.895805251999</v>
      </c>
    </row>
    <row r="96" spans="1:9">
      <c r="A96" s="53" t="s">
        <v>109</v>
      </c>
      <c r="B96" s="63">
        <v>20289.253281038</v>
      </c>
      <c r="C96" s="78" t="str">
        <f t="shared" si="2"/>
        <v>A</v>
      </c>
      <c r="D96" s="82" t="str">
        <f t="shared" si="1"/>
        <v>abril 2019</v>
      </c>
      <c r="E96" s="83">
        <f t="shared" si="3"/>
        <v>19514.052023056</v>
      </c>
    </row>
    <row r="97" spans="1:5">
      <c r="A97" s="53" t="s">
        <v>110</v>
      </c>
      <c r="B97" s="63">
        <v>20902.808771653999</v>
      </c>
      <c r="C97" s="78" t="str">
        <f t="shared" si="2"/>
        <v>M</v>
      </c>
      <c r="D97" s="82" t="str">
        <f t="shared" si="1"/>
        <v>mayo 2019</v>
      </c>
      <c r="E97" s="83">
        <f t="shared" si="3"/>
        <v>19899.136009188001</v>
      </c>
    </row>
    <row r="98" spans="1:5">
      <c r="A98" s="53" t="s">
        <v>111</v>
      </c>
      <c r="B98" s="63">
        <v>21174.476467412002</v>
      </c>
      <c r="C98" s="78" t="str">
        <f t="shared" si="2"/>
        <v>J</v>
      </c>
      <c r="D98" s="82" t="str">
        <f t="shared" si="1"/>
        <v>junio 2019</v>
      </c>
      <c r="E98" s="83">
        <f t="shared" si="3"/>
        <v>19968.665394706</v>
      </c>
    </row>
    <row r="99" spans="1:5">
      <c r="A99" s="53" t="s">
        <v>112</v>
      </c>
      <c r="B99" s="63">
        <v>23296.649045549999</v>
      </c>
      <c r="C99" s="78" t="str">
        <f t="shared" si="2"/>
        <v>J</v>
      </c>
      <c r="D99" s="82" t="str">
        <f t="shared" si="1"/>
        <v>julio 2019</v>
      </c>
      <c r="E99" s="83">
        <f t="shared" si="3"/>
        <v>22698.820081207999</v>
      </c>
    </row>
    <row r="100" spans="1:5">
      <c r="A100" s="53" t="s">
        <v>113</v>
      </c>
      <c r="B100" s="63">
        <v>20154.629677354002</v>
      </c>
      <c r="C100" s="78" t="str">
        <f t="shared" si="2"/>
        <v>A</v>
      </c>
      <c r="D100" s="82" t="str">
        <f t="shared" si="1"/>
        <v>agosto 2019</v>
      </c>
      <c r="E100" s="83">
        <f t="shared" si="3"/>
        <v>21174.742845984001</v>
      </c>
    </row>
    <row r="101" spans="1:5">
      <c r="A101" s="53" t="s">
        <v>115</v>
      </c>
      <c r="B101" s="63">
        <v>20726.895805251999</v>
      </c>
      <c r="C101" s="78" t="str">
        <f t="shared" si="2"/>
        <v>S</v>
      </c>
      <c r="D101" s="82" t="str">
        <f t="shared" si="1"/>
        <v>septiembre 2019</v>
      </c>
      <c r="E101" s="83">
        <f t="shared" si="3"/>
        <v>19931.712896519999</v>
      </c>
    </row>
    <row r="102" spans="1:5">
      <c r="A102" s="53" t="s">
        <v>116</v>
      </c>
      <c r="B102" s="63">
        <v>19514.052023056</v>
      </c>
      <c r="C102" s="78" t="str">
        <f t="shared" si="2"/>
        <v>O</v>
      </c>
      <c r="D102" s="82" t="str">
        <f t="shared" si="1"/>
        <v>octubre 2019</v>
      </c>
      <c r="E102" s="83">
        <f t="shared" si="3"/>
        <v>20152.46441027</v>
      </c>
    </row>
    <row r="103" spans="1:5">
      <c r="A103" s="53" t="s">
        <v>117</v>
      </c>
      <c r="B103" s="63">
        <v>19899.136009188001</v>
      </c>
      <c r="C103" s="78" t="str">
        <f t="shared" si="2"/>
        <v>N</v>
      </c>
      <c r="D103" s="82" t="str">
        <f t="shared" si="1"/>
        <v>noviembre 2019</v>
      </c>
      <c r="E103" s="83">
        <f t="shared" si="3"/>
        <v>20811.521087469999</v>
      </c>
    </row>
    <row r="104" spans="1:5">
      <c r="A104" s="53" t="s">
        <v>118</v>
      </c>
      <c r="B104" s="63">
        <v>19968.665394706</v>
      </c>
      <c r="C104" s="78" t="str">
        <f t="shared" si="2"/>
        <v>D</v>
      </c>
      <c r="D104" s="82" t="str">
        <f t="shared" si="1"/>
        <v>diciembre 2019</v>
      </c>
      <c r="E104" s="83">
        <f t="shared" si="3"/>
        <v>20899.098706050001</v>
      </c>
    </row>
    <row r="105" spans="1:5">
      <c r="A105" s="53" t="s">
        <v>135</v>
      </c>
      <c r="B105" s="63">
        <v>22698.820081207999</v>
      </c>
      <c r="C105" s="78" t="str">
        <f t="shared" si="2"/>
        <v>E</v>
      </c>
      <c r="D105" s="82" t="str">
        <f t="shared" si="1"/>
        <v>enero 2020</v>
      </c>
      <c r="E105" s="83">
        <f t="shared" si="3"/>
        <v>22569.105971982</v>
      </c>
    </row>
    <row r="106" spans="1:5">
      <c r="A106" s="53" t="s">
        <v>138</v>
      </c>
      <c r="B106" s="63">
        <v>21174.742845984001</v>
      </c>
      <c r="C106" s="78" t="str">
        <f t="shared" si="2"/>
        <v>F</v>
      </c>
      <c r="D106" s="82" t="str">
        <f t="shared" si="1"/>
        <v>febrero 2020</v>
      </c>
      <c r="E106" s="83">
        <f t="shared" si="3"/>
        <v>19836.903398851999</v>
      </c>
    </row>
    <row r="107" spans="1:5">
      <c r="A107" s="53" t="s">
        <v>140</v>
      </c>
      <c r="B107" s="63">
        <v>19931.712896519999</v>
      </c>
      <c r="C107" s="78" t="str">
        <f t="shared" si="2"/>
        <v>M</v>
      </c>
      <c r="D107" s="82" t="str">
        <f t="shared" si="1"/>
        <v>marzo 2020</v>
      </c>
      <c r="E107" s="83">
        <f t="shared" si="3"/>
        <v>19796.311818358001</v>
      </c>
    </row>
    <row r="108" spans="1:5">
      <c r="A108" s="53" t="s">
        <v>142</v>
      </c>
      <c r="B108" s="63">
        <v>20152.46441027</v>
      </c>
      <c r="C108" s="78" t="str">
        <f t="shared" si="2"/>
        <v>A</v>
      </c>
      <c r="D108" s="82" t="str">
        <f t="shared" si="1"/>
        <v>abril 2020</v>
      </c>
      <c r="E108" s="83">
        <f t="shared" si="3"/>
        <v>16157.263178384001</v>
      </c>
    </row>
    <row r="109" spans="1:5">
      <c r="A109" s="53" t="s">
        <v>144</v>
      </c>
      <c r="B109" s="63">
        <v>20811.521087469999</v>
      </c>
      <c r="C109" s="78" t="str">
        <f t="shared" si="2"/>
        <v>M</v>
      </c>
      <c r="D109" s="82" t="str">
        <f t="shared" si="1"/>
        <v>mayo 2020</v>
      </c>
      <c r="E109" s="83">
        <f t="shared" si="3"/>
        <v>17297.153615812</v>
      </c>
    </row>
    <row r="110" spans="1:5">
      <c r="A110" s="53" t="s">
        <v>146</v>
      </c>
      <c r="B110" s="63">
        <v>20899.098706050001</v>
      </c>
      <c r="C110" s="78" t="str">
        <f t="shared" si="2"/>
        <v>J</v>
      </c>
      <c r="D110" s="82" t="str">
        <f>TEXT(EDATE(D111,-1),"mmmm aaaa")</f>
        <v>junio 2020</v>
      </c>
      <c r="E110" s="83">
        <f t="shared" si="3"/>
        <v>18263.299890046001</v>
      </c>
    </row>
    <row r="111" spans="1:5" ht="15" thickBot="1">
      <c r="A111" s="53" t="s">
        <v>148</v>
      </c>
      <c r="B111" s="63">
        <v>22569.105971982</v>
      </c>
      <c r="C111" s="79" t="str">
        <f t="shared" si="2"/>
        <v>J</v>
      </c>
      <c r="D111" s="84" t="str">
        <f>A2</f>
        <v>Julio 2020</v>
      </c>
      <c r="E111" s="85">
        <f t="shared" si="3"/>
        <v>21880.223900241999</v>
      </c>
    </row>
    <row r="112" spans="1:5">
      <c r="A112" s="53" t="s">
        <v>151</v>
      </c>
      <c r="B112" s="63">
        <v>19836.903398851999</v>
      </c>
    </row>
    <row r="113" spans="1:4">
      <c r="A113" s="53" t="s">
        <v>153</v>
      </c>
      <c r="B113" s="63">
        <v>19796.311818358001</v>
      </c>
    </row>
    <row r="114" spans="1:4">
      <c r="A114" s="53" t="s">
        <v>155</v>
      </c>
      <c r="B114" s="63">
        <v>16157.263178384001</v>
      </c>
    </row>
    <row r="115" spans="1:4">
      <c r="A115" s="53" t="s">
        <v>157</v>
      </c>
      <c r="B115" s="63">
        <v>17297.153615812</v>
      </c>
      <c r="C115"/>
      <c r="D115"/>
    </row>
    <row r="116" spans="1:4">
      <c r="A116" s="53" t="s">
        <v>159</v>
      </c>
      <c r="B116" s="63">
        <v>18263.299890046001</v>
      </c>
      <c r="C116"/>
      <c r="D116"/>
    </row>
    <row r="117" spans="1:4">
      <c r="A117" s="53" t="s">
        <v>161</v>
      </c>
      <c r="B117" s="63">
        <v>21880.223900241999</v>
      </c>
      <c r="C117"/>
      <c r="D117"/>
    </row>
    <row r="118" spans="1:4">
      <c r="A118" s="53" t="s">
        <v>198</v>
      </c>
      <c r="B118" s="63">
        <v>7621.0739000000003</v>
      </c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166</v>
      </c>
      <c r="B129" s="62">
        <v>35412.315503999998</v>
      </c>
      <c r="C129" s="55">
        <v>1</v>
      </c>
      <c r="D129" s="62">
        <v>722.48809144799998</v>
      </c>
      <c r="E129" s="88">
        <f>MAX(D129:D159)</f>
        <v>776.95668250400001</v>
      </c>
    </row>
    <row r="130" spans="1:5">
      <c r="A130" s="53" t="s">
        <v>167</v>
      </c>
      <c r="B130" s="62">
        <v>35568.245999999999</v>
      </c>
      <c r="C130" s="55">
        <v>2</v>
      </c>
      <c r="D130" s="62">
        <v>724.40472792800006</v>
      </c>
    </row>
    <row r="131" spans="1:5">
      <c r="A131" s="53" t="s">
        <v>168</v>
      </c>
      <c r="B131" s="62">
        <v>33343.060528000002</v>
      </c>
      <c r="C131" s="55">
        <v>3</v>
      </c>
      <c r="D131" s="62">
        <v>694.975720056</v>
      </c>
    </row>
    <row r="132" spans="1:5">
      <c r="A132" s="53" t="s">
        <v>169</v>
      </c>
      <c r="B132" s="62">
        <v>29202.031510000001</v>
      </c>
      <c r="C132" s="55">
        <v>4</v>
      </c>
      <c r="D132" s="62">
        <v>623.235213434</v>
      </c>
    </row>
    <row r="133" spans="1:5">
      <c r="A133" s="53" t="s">
        <v>170</v>
      </c>
      <c r="B133" s="62">
        <v>28650.813999999998</v>
      </c>
      <c r="C133" s="55">
        <v>5</v>
      </c>
      <c r="D133" s="62">
        <v>590.66160183199997</v>
      </c>
    </row>
    <row r="134" spans="1:5">
      <c r="A134" s="53" t="s">
        <v>171</v>
      </c>
      <c r="B134" s="62">
        <v>35460.439720000002</v>
      </c>
      <c r="C134" s="55">
        <v>6</v>
      </c>
      <c r="D134" s="62">
        <v>715.88036285600003</v>
      </c>
    </row>
    <row r="135" spans="1:5">
      <c r="A135" s="53" t="s">
        <v>172</v>
      </c>
      <c r="B135" s="62">
        <v>35677.048000000003</v>
      </c>
      <c r="C135" s="55">
        <v>7</v>
      </c>
      <c r="D135" s="62">
        <v>738.18316575200004</v>
      </c>
    </row>
    <row r="136" spans="1:5">
      <c r="A136" s="53" t="s">
        <v>173</v>
      </c>
      <c r="B136" s="62">
        <v>36417.357000000004</v>
      </c>
      <c r="C136" s="55">
        <v>8</v>
      </c>
      <c r="D136" s="62">
        <v>743.10276850399998</v>
      </c>
    </row>
    <row r="137" spans="1:5">
      <c r="A137" s="53" t="s">
        <v>174</v>
      </c>
      <c r="B137" s="62">
        <v>35501.694023999997</v>
      </c>
      <c r="C137" s="55">
        <v>9</v>
      </c>
      <c r="D137" s="62">
        <v>728.62794004800003</v>
      </c>
    </row>
    <row r="138" spans="1:5">
      <c r="A138" s="53" t="s">
        <v>175</v>
      </c>
      <c r="B138" s="62">
        <v>34770.309904000002</v>
      </c>
      <c r="C138" s="55">
        <v>10</v>
      </c>
      <c r="D138" s="62">
        <v>716.55682588800005</v>
      </c>
    </row>
    <row r="139" spans="1:5">
      <c r="A139" s="53" t="s">
        <v>176</v>
      </c>
      <c r="B139" s="62">
        <v>30817.773000000001</v>
      </c>
      <c r="C139" s="55">
        <v>11</v>
      </c>
      <c r="D139" s="62">
        <v>650.59854640799995</v>
      </c>
    </row>
    <row r="140" spans="1:5">
      <c r="A140" s="53" t="s">
        <v>177</v>
      </c>
      <c r="B140" s="62">
        <v>28134.91</v>
      </c>
      <c r="C140" s="55">
        <v>12</v>
      </c>
      <c r="D140" s="62">
        <v>595.64570100799995</v>
      </c>
    </row>
    <row r="141" spans="1:5">
      <c r="A141" s="53" t="s">
        <v>178</v>
      </c>
      <c r="B141" s="62">
        <v>35209.570015999998</v>
      </c>
      <c r="C141" s="55">
        <v>13</v>
      </c>
      <c r="D141" s="62">
        <v>710.03643755200005</v>
      </c>
    </row>
    <row r="142" spans="1:5">
      <c r="A142" s="53" t="s">
        <v>179</v>
      </c>
      <c r="B142" s="62">
        <v>34691.371200000001</v>
      </c>
      <c r="C142" s="55">
        <v>14</v>
      </c>
      <c r="D142" s="62">
        <v>718.10417721600004</v>
      </c>
    </row>
    <row r="143" spans="1:5">
      <c r="A143" s="53" t="s">
        <v>180</v>
      </c>
      <c r="B143" s="62">
        <v>34565.140200000002</v>
      </c>
      <c r="C143" s="55">
        <v>15</v>
      </c>
      <c r="D143" s="62">
        <v>716.45740893000004</v>
      </c>
    </row>
    <row r="144" spans="1:5">
      <c r="A144" s="53" t="s">
        <v>181</v>
      </c>
      <c r="B144" s="62">
        <v>34680.625</v>
      </c>
      <c r="C144" s="55">
        <v>16</v>
      </c>
      <c r="D144" s="62">
        <v>720.97179640399997</v>
      </c>
    </row>
    <row r="145" spans="1:5">
      <c r="A145" s="53" t="s">
        <v>182</v>
      </c>
      <c r="B145" s="62">
        <v>34773.696000000004</v>
      </c>
      <c r="C145" s="55">
        <v>17</v>
      </c>
      <c r="D145" s="62">
        <v>718.00190064799995</v>
      </c>
    </row>
    <row r="146" spans="1:5">
      <c r="A146" s="53" t="s">
        <v>183</v>
      </c>
      <c r="B146" s="62">
        <v>30541.063999999998</v>
      </c>
      <c r="C146" s="55">
        <v>18</v>
      </c>
      <c r="D146" s="62">
        <v>648.91331251199995</v>
      </c>
    </row>
    <row r="147" spans="1:5">
      <c r="A147" s="53" t="s">
        <v>184</v>
      </c>
      <c r="B147" s="62">
        <v>29266.69</v>
      </c>
      <c r="C147" s="55">
        <v>19</v>
      </c>
      <c r="D147" s="62">
        <v>606.48721135400001</v>
      </c>
    </row>
    <row r="148" spans="1:5">
      <c r="A148" s="53" t="s">
        <v>185</v>
      </c>
      <c r="B148" s="62">
        <v>35992.398000000001</v>
      </c>
      <c r="C148" s="55">
        <v>20</v>
      </c>
      <c r="D148" s="62">
        <v>726.222182008</v>
      </c>
    </row>
    <row r="149" spans="1:5">
      <c r="A149" s="53" t="s">
        <v>186</v>
      </c>
      <c r="B149" s="62">
        <v>36390.517999999996</v>
      </c>
      <c r="C149" s="55">
        <v>21</v>
      </c>
      <c r="D149" s="62">
        <v>742.10234300800005</v>
      </c>
    </row>
    <row r="150" spans="1:5">
      <c r="A150" s="53" t="s">
        <v>187</v>
      </c>
      <c r="B150" s="62">
        <v>35657.339999999997</v>
      </c>
      <c r="C150" s="55">
        <v>22</v>
      </c>
      <c r="D150" s="62">
        <v>732.72374467999998</v>
      </c>
    </row>
    <row r="151" spans="1:5">
      <c r="A151" s="53" t="s">
        <v>188</v>
      </c>
      <c r="B151" s="62">
        <v>36385.336239999997</v>
      </c>
      <c r="C151" s="55">
        <v>23</v>
      </c>
      <c r="D151" s="62">
        <v>745.04955215999996</v>
      </c>
    </row>
    <row r="152" spans="1:5">
      <c r="A152" s="53" t="s">
        <v>189</v>
      </c>
      <c r="B152" s="62">
        <v>36546.148999999998</v>
      </c>
      <c r="C152" s="55">
        <v>24</v>
      </c>
      <c r="D152" s="62">
        <v>743.56286950399999</v>
      </c>
    </row>
    <row r="153" spans="1:5">
      <c r="A153" s="53" t="s">
        <v>190</v>
      </c>
      <c r="B153" s="62">
        <v>31085.281999999999</v>
      </c>
      <c r="C153" s="55">
        <v>25</v>
      </c>
      <c r="D153" s="62">
        <v>660.75253350399998</v>
      </c>
    </row>
    <row r="154" spans="1:5">
      <c r="A154" s="53" t="s">
        <v>191</v>
      </c>
      <c r="B154" s="62">
        <v>30314.389503999999</v>
      </c>
      <c r="C154" s="55">
        <v>26</v>
      </c>
      <c r="D154" s="62">
        <v>623.71091700800002</v>
      </c>
    </row>
    <row r="155" spans="1:5">
      <c r="A155" s="53" t="s">
        <v>192</v>
      </c>
      <c r="B155" s="62">
        <v>37285.665000000001</v>
      </c>
      <c r="C155" s="55">
        <v>27</v>
      </c>
      <c r="D155" s="62">
        <v>747.842682072</v>
      </c>
    </row>
    <row r="156" spans="1:5">
      <c r="A156" s="53" t="s">
        <v>193</v>
      </c>
      <c r="B156" s="62">
        <v>37641.235000000001</v>
      </c>
      <c r="C156" s="55">
        <v>28</v>
      </c>
      <c r="D156" s="62">
        <v>766.95170650399996</v>
      </c>
    </row>
    <row r="157" spans="1:5">
      <c r="A157" s="53" t="s">
        <v>194</v>
      </c>
      <c r="B157" s="62">
        <v>37583.466</v>
      </c>
      <c r="C157" s="55">
        <v>29</v>
      </c>
      <c r="D157" s="62">
        <v>769.84118550400001</v>
      </c>
      <c r="E157"/>
    </row>
    <row r="158" spans="1:5">
      <c r="A158" s="53" t="s">
        <v>195</v>
      </c>
      <c r="B158" s="62">
        <v>38297.656999999999</v>
      </c>
      <c r="C158" s="55">
        <v>30</v>
      </c>
      <c r="D158" s="62">
        <v>776.95668250400001</v>
      </c>
      <c r="E158"/>
    </row>
    <row r="159" spans="1:5">
      <c r="A159" s="53" t="s">
        <v>162</v>
      </c>
      <c r="B159" s="62">
        <v>37292.707000000002</v>
      </c>
      <c r="C159" s="55">
        <v>31</v>
      </c>
      <c r="D159" s="62">
        <v>761.17459200799999</v>
      </c>
      <c r="E159"/>
    </row>
    <row r="160" spans="1:5">
      <c r="A160"/>
      <c r="C160"/>
      <c r="D160" s="89">
        <v>809</v>
      </c>
      <c r="E160" s="119">
        <f>(MAX(D129:D159)/D160-1)*100</f>
        <v>-3.9608550674907317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8" t="s">
        <v>14</v>
      </c>
      <c r="C163" s="139"/>
      <c r="D163"/>
      <c r="E163" s="90"/>
    </row>
    <row r="164" spans="1:5">
      <c r="A164" s="51" t="s">
        <v>55</v>
      </c>
      <c r="B164" s="131" t="s">
        <v>67</v>
      </c>
      <c r="C164" s="131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161</v>
      </c>
      <c r="B166" s="63">
        <v>38972</v>
      </c>
      <c r="C166" s="121" t="s">
        <v>202</v>
      </c>
      <c r="D166" s="89">
        <v>40021</v>
      </c>
      <c r="E166" s="119">
        <f>(B166/D166-1)*100</f>
        <v>-2.6211239099472761</v>
      </c>
    </row>
    <row r="167" spans="1:5">
      <c r="A167"/>
      <c r="B167"/>
      <c r="C167"/>
    </row>
    <row r="169" spans="1:5">
      <c r="A169" s="51" t="s">
        <v>69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67</v>
      </c>
      <c r="C170" s="131" t="s">
        <v>68</v>
      </c>
      <c r="D170" s="131" t="s">
        <v>67</v>
      </c>
      <c r="E170" s="131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137</v>
      </c>
    </row>
    <row r="174" spans="1:5">
      <c r="A174" s="55">
        <v>2020</v>
      </c>
      <c r="B174" s="63">
        <v>40423</v>
      </c>
      <c r="C174" s="121" t="s">
        <v>150</v>
      </c>
      <c r="D174" s="63">
        <v>38972</v>
      </c>
      <c r="E174" s="121" t="s">
        <v>202</v>
      </c>
    </row>
    <row r="176" spans="1:5">
      <c r="A176"/>
      <c r="B176"/>
      <c r="C176"/>
      <c r="D176"/>
      <c r="E176"/>
    </row>
    <row r="177" spans="1:6">
      <c r="A177" s="51" t="s">
        <v>69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67</v>
      </c>
      <c r="C178" s="131" t="s">
        <v>68</v>
      </c>
      <c r="D178" s="131" t="s">
        <v>67</v>
      </c>
      <c r="E178" s="131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>
        <f>D174</f>
        <v>38972</v>
      </c>
      <c r="C186" s="70">
        <f>B174</f>
        <v>40423</v>
      </c>
      <c r="D186" s="71" t="str">
        <f>MID(Dat_01!E174,1,2)+0&amp;" "&amp;TEXT(DATE(MID(Dat_01!E174,7,4),MID(Dat_01!E174,4,2),MID(Dat_01!E174,1,2)),"mmmm")&amp;" ("&amp;MID(Dat_01!E174,12,16)&amp;" h)"</f>
        <v>30 julio (13:54 h)</v>
      </c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jul-20</v>
      </c>
      <c r="B187" s="74">
        <f>IF(B163="Invierno","",B166)</f>
        <v>38972</v>
      </c>
      <c r="C187" s="74" t="str">
        <f>IF(B163="Invierno",B166,"")</f>
        <v/>
      </c>
      <c r="D187" s="75" t="str">
        <f>IF(B187="","",MID(Dat_01!C166,1,2)+0&amp;" "&amp;TEXT(DATE(MID(Dat_01!C166,7,4),MID(Dat_01!C166,4,2),MID(Dat_01!C166,1,2)),"mmmm")&amp;" ("&amp;MID(Dat_01!C166,12,16)&amp;" h)")</f>
        <v>30 julio (13:54 h)</v>
      </c>
      <c r="E187" s="75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E188" s="125" t="str">
        <f>CONCATENATE(MID(D187,1,FIND(" ",D187)+3)," ",MID(D187,FIND("(",D187)+1,7))</f>
        <v>30 jul 13:54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Sevilla Penas, Marta</cp:lastModifiedBy>
  <dcterms:created xsi:type="dcterms:W3CDTF">2016-08-09T07:04:21Z</dcterms:created>
  <dcterms:modified xsi:type="dcterms:W3CDTF">2020-08-14T10:00:31Z</dcterms:modified>
</cp:coreProperties>
</file>