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FEB\INF_ELABORADA\"/>
    </mc:Choice>
  </mc:AlternateContent>
  <xr:revisionPtr revIDLastSave="0" documentId="13_ncr:1_{27BB96E7-2DBD-403F-AF0B-3F7311766A7F}" xr6:coauthVersionLast="41" xr6:coauthVersionMax="45" xr10:uidLastSave="{00000000-0000-0000-0000-000000000000}"/>
  <bookViews>
    <workbookView xWindow="-120" yWindow="-120" windowWidth="24240" windowHeight="131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Dat_01!$F$50:$H$79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60" i="10" l="1"/>
  <c r="C187" i="10"/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B183" i="10" l="1"/>
  <c r="K9" i="1" l="1"/>
  <c r="J9" i="1"/>
  <c r="I9" i="1"/>
  <c r="H9" i="1"/>
  <c r="G9" i="1"/>
  <c r="F9" i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<sst xmlns="http://schemas.openxmlformats.org/spreadsheetml/2006/main" count="331" uniqueCount="200">
  <si>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</si>
  <si>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</si>
  <si>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</si>
  <si>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</si>
  <si>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</si>
  <si>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</si>
  <si>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</si>
  <si>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</si>
  <si>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</si>
  <si>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</si>
  <si>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</si>
  <si>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</si>
  <si>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</si>
  <si>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</si>
  <si>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</si>
  <si>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</si>
  <si>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</si>
  <si>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</si>
  <si>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</si>
  <si>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</si>
  <si>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</si>
  <si>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</si>
  <si>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</si>
  <si>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</si>
  <si>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</si>
  <si>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</si>
  <si>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</si>
  <si>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</si>
  <si>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</si>
  <si>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</si>
  <si>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</si>
  <si>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</si>
  <si>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</si>
  <si>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</si>
  <si>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</si>
  <si>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</si>
  <si>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</si>
  <si>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</si>
  <si>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</si>
  <si>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</si>
  <si>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</si>
  <si>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</si>
  <si>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</si>
  <si>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</si>
  <si>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</si>
  <si>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</si>
  <si>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</si>
  <si>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</si>
  <si>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</si>
  <si>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</si>
  <si>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</si>
  <si>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</si>
  <si>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</si>
  <si>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</si>
  <si>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</si>
  <si>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</si>
  <si>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</si>
  <si>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</si>
  <si>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</si>
  <si>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</si>
  <si>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</si>
  <si>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</si>
  <si>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</si>
  <si>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</si>
  <si>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</si>
  <si>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</si>
  <si>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</si>
  <si>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</si>
  <si>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</si>
  <si>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</si>
  <si>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</si>
  <si>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</si>
  <si>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</si>
  <si>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</si>
  <si>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</si>
  <si>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</si>
  <si>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</si>
  <si>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</si>
  <si>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</si>
  <si>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</si>
  <si>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</si>
  <si>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</si>
  <si>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</si>
  <si>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</si>
  <si>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</si>
  <si>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</si>
  <si>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</si>
  <si>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</si>
  <si>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</si>
  <si>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</si>
  <si>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</si>
  <si>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</si>
  <si>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</si>
  <si>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</si>
  <si>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</si>
  <si>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</si>
  <si>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</si>
  <si>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</si>
  <si>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</si>
  <si>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</si>
  <si>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</si>
  <si>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</si>
  <si>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</si>
  <si>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</si>
  <si>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</si>
  <si>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</si>
  <si>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</si>
  <si>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</si>
  <si>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</si>
  <si>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</si>
  <si>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</si>
  <si>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</si>
  <si>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</si>
  <si>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</si>
  <si>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</si>
  <si>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</si>
  <si>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</si>
  <si>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</si>
  <si>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</si>
  <si>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</si>
  <si>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</si>
  <si>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</si>
  <si>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</si>
  <si>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</si>
  <si>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</si>
  <si>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</si>
  <si>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</si>
  <si>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</si>
  <si>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</si>
  <si>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</si>
  <si>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</si>
  <si>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</si>
  <si>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</si>
  <si>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</si>
  <si>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</si>
  <si>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</si>
  <si>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</si>
  <si>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</si>
  <si>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</si>
  <si>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28/02/2019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</si>
  <si>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</si>
  <si>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</si>
  <si>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</si>
  <si>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</si>
  <si>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</si>
  <si>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</si>
  <si>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</si>
  <si>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</si>
  <si>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</si>
  <si>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</si>
  <si>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</si>
  <si>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</si>
  <si>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</si>
  <si>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</si>
  <si>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</si>
  <si>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</si>
  <si>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</si>
  <si>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</si>
  <si>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ut="03/09/2020 14:52:33"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msgID="592ED4FF11EA621501740080EFC50B00"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</si>
  <si>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14:53:32"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msgID="A179A5EB11EA621501740080EFB5E9FE"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nrr="766" nrc="273"&gt;&lt;pg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</si>
  <si>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ut="03/09/2020 14:54:30"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msgID="D087E88911EA621501740080EF450B01"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nrr="132" nrc="144"&gt;&lt;pg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</si>
  <si>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</si>
  <si>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</si>
  <si>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</si>
  <si>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</si>
  <si>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</si>
  <si>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</si>
  <si>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</si>
  <si>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</si>
  <si>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</si>
  <si>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</si>
  <si>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</si>
  <si>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</si>
  <si>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</si>
  <si>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</si>
  <si>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</si>
  <si>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</si>
  <si>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</si>
  <si>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</si>
  <si>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</si>
  <si>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</si>
  <si>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</si>
  <si>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</si>
  <si>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</si>
  <si>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</si>
  <si>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</si>
  <si>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</si>
  <si>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</si>
  <si>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</si>
  <si>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14:54:55"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msgID="EEEEDAD511EA621501740080EFD52B00"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rows="31" cols="5" /&gt;&lt;esdo ews="" ece="" ptn="" /&gt;&lt;/excel&gt;&lt;pgs&gt;&lt;pg rows="29" cols="4" nrr="1233" nrc="164"&gt;&lt;pg /&gt;&lt;bls&gt;&lt;bl sr="1" sc="1" rfetch="29" cfetch="4" posid="1" darows="0" dacols="1"&gt;&lt;excel&gt;&lt;epo ews="Dat_01" ece="A50" enr="MSTR.Evolución_diaria_de_la_temperatura" ptn="" qtn="" rows="31" cols="5" /&gt;&lt;esdo ews="" ece="" ptn="" /&gt;&lt;/excel&gt;&lt;gridRng&gt;&lt;sect id="TITLE_AREA" rngprop="1:1:2:1" /&gt;&lt;sect id="ROWHEADERS_AREA" rngprop="3:1:29:1" /&gt;&lt;sect id="COLUMNHEADERS_AREA" rngprop="1:2:2:4" /&gt;&lt;sect id="DATA_AREA" rngprop="3:2:29:4"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</si>
  <si>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ut="03/09/2020 14:56:06"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msgID="0A84601711EA621601740080EF5529FD"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rows="29" cols="2" /&gt;&lt;esdo ews="" ece="" ptn="" /&gt;&lt;/excel&gt;&lt;pgs&gt;&lt;pg rows="27" cols="1" nrr="1183" nrc="40"&gt;&lt;pg /&gt;&lt;bls&gt;&lt;bl sr="1" sc="1" rfetch="27" cfetch="1" posid="1" darows="0" dacols="1"&gt;&lt;excel&gt;&lt;epo ews="Dat_01" ece="A85" enr="MSTR.Serie_Balance_B.C._Mensual" ptn="" qtn="" rows="29" cols="2" /&gt;&lt;esdo ews="" ece="" ptn="" /&gt;&lt;/excel&gt;&lt;gridRng&gt;&lt;sect id="TITLE_AREA" rngprop="1:1:2:1" /&gt;&lt;sect id="ROWHEADERS_AREA" rngprop="3:1:27:1" /&gt;&lt;sect id="COLUMNHEADERS_AREA" rngprop="1:2:2:1" /&gt;&lt;sect id="DATA_AREA" rngprop="3:2:27:1"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</si>
  <si>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14:57:43"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msgID="22742E3711EA621601740080EF4509FD"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rows="31" cols="2" /&gt;&lt;esdo ews="" ece="" ptn="" /&gt;&lt;/excel&gt;&lt;pgs&gt;&lt;pg rows="29" cols="1" nrr="1326" nrc="46"&gt;&lt;pg /&gt;&lt;bls&gt;&lt;bl sr="1" sc="1" rfetch="29" cfetch="1" posid="1" darows="0" dacols="1"&gt;&lt;excel&gt;&lt;epo ews="Dat_01" ece="A127" enr="MSTR.Demanda_máxima_horaria"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</si>
  <si>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12/02/2020 20:34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</si>
  <si>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14:59:26"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msgID="90F172ED11EA621601740080EF058AFF"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nrr="44" nrc="88"&gt;&lt;pg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</si>
  <si>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ut="03/09/2020 15:00:14"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msgID="ACE899F811EA621601740080EFF56AFE"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nrr="132" nrc="184"&gt;&lt;pg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</si>
  <si>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ut="03/09/2020 15:00:49"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msgID="C150E8BF11EA621601740080EF552AFF"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nrr="44" nrc="176"&gt;&lt;pg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</si>
  <si>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ut="03/09/2020 15:01:50" si="2.00000001a1e210e945298d0ab9c2d3e5a72500b5f750d117a2645fbc434f8066b6a90c148ae703a6a5b903cdd3108862e02100cace6610b45d6547de87c6db1720fea0ccb9266d6b8176e8ba52d0c227770b5c9fff4ceefe13b8e8f9aa8621051ad09e243701f346afb30111ae63963ae3a78d409d437c9c96056c213f10b7bed8e0.3082.0.1.Europe/Madrid.upriv*_1*_pidn2*_7*_session*-lat*_1.0000000161b0f0b985262f5c8449cbc31a31812dbc6025e0f8c8d36a2a3b99f6f18d960f06c0e3ea4fce688b7e0e55e0df682e3902c1619d.000000012c72b8d24bd35b71964444ee44a905ecbc6025e079768f735a17fc1bef7864f81811d1ef93c508e0379e890a4087ef5abac33852.0.1.1.BDEbi.D066E1C611E6257C10D00080EF253B44.0-3082.1.1_-0.1.0_-3082.1.1_5.5.0.*0.00000001ad9c77d0e434ad49c1115d526a4acf5bc911585a53a1ef008540c9e3f255d30c01b8fe14.0.10*.25*.15*.214.23.10*.4*.0400*.0074J.e.00000001f195cc4693b3fa01313bd9e3a81f8710c911585a918a552c6f2d218e7bd071957f4b13fb.0" msgID="E607EB8111EA621601740080EFA5CA00"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rows="31" cols="2" /&gt;&lt;esdo ews="" ece="" ptn="" /&gt;&lt;/excel&gt;&lt;pgs&gt;&lt;pg rows="29" cols="1" nrr="1356" nrc="47"&gt;&lt;pg /&gt;&lt;bls&gt;&lt;bl sr="1" sc="1" rfetch="29" cfetch="1" posid="1" darows="0" dacols="1"&gt;&lt;excel&gt;&lt;epo ews="Dat_01" ece="C127" enr="MSTR.Demanda_diaria" ptn="" qtn="" rows="31" cols="2" /&gt;&lt;esdo ews="" ece="" ptn="" /&gt;&lt;/excel&gt;&lt;gridRng&gt;&lt;sect id="TITLE_AREA" rngprop="1:1:2:1" /&gt;&lt;sect id="ROWHEADERS_AREA" rngprop="3:1:29:1" /&gt;&lt;sect id="COLUMNHEADERS_AREA" rngprop="1:2:2:1" /&gt;&lt;sect id="DATA_AREA" rngprop="3:2:29:1" /&gt;&lt;/gridRng&gt;&lt;shapes /&gt;&lt;/bl&gt;&lt;/bls&gt;&lt;/pg&gt;&lt;/pgs&gt;&lt;/rptloc&gt;&lt;/mi&gt;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</si>
  <si>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ut="03/09/2020 15:07:21" si="2.00000001763c6bede168ab58dbeb888de1fdfe1bf328e7ff434645a6da836b268d5b7a8679d87432ed5a3fdcbee94c038c2d7e1539c0100651131c84abb95260907292c8b812251f1e4dec34f6fbd010d07770932ec0b154b1c65e1fb2d581918130e48ccff7344d9960d076d4126a92c0d0a6d16112da8d3602cd607f98de199538.3082.0.1.Europe/Madrid.upriv*_1*_pidn2*_25*_session*-lat*_1.00000001dc57db4f5fb0871f85b53c98e6a77ccdbc6025e01af6ad248629afb9398898c03724bf0d240fbee81cbc1b28a668b4ba8b74d198.000000013ea59373bc9a1edc1cbd57bf0f7f7977bc6025e0d2de8f1d59d151eefcc8dd1a1fa245878336c7d7193974a6f9eac46bde0f0b0b.0.1.1.BDEbi.D066E1C611E6257C10D00080EF253B44.0-3082.1.1_-0.1.0_-3082.1.1_5.5.0.*0.000000013edd75e0cdcc7460d5c2252f3a60f2dbc911585a86e752078b5f6f5030ae251db93f2e31.0.10*.25*.15*.214.23.10*.4*.0400*.0074J.e.0000000185914d363159300ca522065ab4a9bdfdc911585aa53904240db297d9ff6390aed86939e2.0" msgID="A082726F11EA6217A7030080EF55BBAF"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nrr="216" nrc="144"&gt;&lt;pg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</si>
  <si>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dbb48a790b714d9cbc0d44e98e2b945e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</si>
  <si>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ut="03/12/2020 11:43:09" si="2.0000000103e4c6498a769d10d2d0135fe99750c093e7aded864c0a54d56481ddfd9c9f60a7f1f9cca7f8c5c1261cb487b785ee26a6f12b3ee9d7dda34695ca465db657fd57fcb9fb45f16f12165983ea90d65727bcb1a66bc77b6770bebc14cfedc05a79befd789f81f1e0b691747d938983137a73f44504cdccdfc3bcda0ba4d83a.3082.0.1.Europe/Madrid.upriv*_1*_pidn2*_1*_session*-lat*_1.00000001f845b957cbcfd0db907ed1bee5917198b5ee3e72792687ec9c21703bf78caf6dd00d5312328a0e3e1cd4df6357c2c41d7b018b67.00000001e62b9d6c312cb2d76899f641d829aeafb5ee3e72ad03b68378bd14fdbcb91fd2679be435f7eab22ceec1ad42282cd073c0de618f.0.1.1.BDEbi.D066E1C611E6257C10D00080EF253B44.0-3082.1.1_-0.1.0_-3082.1.1_5.5.0.*0.00000001497bc7209d228305a10c8a2c6e8bb6f0c911585acbf66dcf1754552ef5a7fc7bc120751f.0.10*.25*.15*.214.23.10*.4*.0400*.0074J.e.00000001107c7c9c095eb413aeda1517e9b8ee60c911585a0776ff754f4f036e4be028d72b21e8e6.0" msgID="98E12E6A11EA6456A7030080EF3579AA"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rows="30" cols="3" /&gt;&lt;esdo ews="" ece="" ptn="" /&gt;&lt;/excel&gt;&lt;pgs&gt;&lt;pg rows="28" cols="2" nrr="1351" nrc="90"&gt;&lt;pg /&gt;&lt;bls&gt;&lt;bl sr="1" sc="1" rfetch="28" cfetch="2" posid="1" darows="0" dacols="1"&gt;&lt;excel&gt;&lt;epo ews="Dat_01" ece="F50" enr="MSTR.Evolución_diaria_de_la_temperatura._Histórico" ptn="" qtn="" rows="30" cols="3" /&gt;&lt;esdo ews="" ece="" ptn="" /&gt;&lt;/excel&gt;&lt;gridRng&gt;&lt;sect id="TITLE_AREA" rngprop="1:1:2:1" /&gt;&lt;sect id="ROWHEADERS_AREA" rngprop="3:1:28:1" /&gt;&lt;sect id="COLUMNHEADERS_AREA" rngprop="1:2:2:2" /&gt;&lt;sect id="DATA_AREA" rngprop="3:2:28:2"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</si>
</sst>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  <border>
      <left style="thin">
        <color rgb="FFC0C0C0"/>
      </left>
      <right/>
      <top/>
      <bottom/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7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5" fillId="4" borderId="6" xfId="27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164" fontId="24" fillId="6" borderId="6" xfId="20" quotePrefix="1" applyAlignment="1">
      <alignment horizontal="center"/>
    </xf>
    <xf numFmtId="164" fontId="26" fillId="4" borderId="21" xfId="15" applyBorder="1" applyAlignment="1">
      <alignment horizontal="left" vertic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2.0799999999999998E-3</c:v>
                </c:pt>
                <c:pt idx="1">
                  <c:v>1.2670000000000001E-2</c:v>
                </c:pt>
                <c:pt idx="2">
                  <c:v>-9.2399999999999999E-3</c:v>
                </c:pt>
                <c:pt idx="3">
                  <c:v>6.8300000000000001E-3</c:v>
                </c:pt>
                <c:pt idx="4">
                  <c:v>-8.4399999999999996E-3</c:v>
                </c:pt>
                <c:pt idx="5">
                  <c:v>2.333E-2</c:v>
                </c:pt>
                <c:pt idx="6">
                  <c:v>3.2689999999999997E-2</c:v>
                </c:pt>
                <c:pt idx="7">
                  <c:v>1.4789999999999999E-2</c:v>
                </c:pt>
                <c:pt idx="8">
                  <c:v>1.1339999999999999E-2</c:v>
                </c:pt>
                <c:pt idx="9">
                  <c:v>-4.2000000000000002E-4</c:v>
                </c:pt>
                <c:pt idx="10">
                  <c:v>-2.3600000000000001E-3</c:v>
                </c:pt>
                <c:pt idx="11">
                  <c:v>-1.1639999999999999E-2</c:v>
                </c:pt>
                <c:pt idx="12">
                  <c:v>-1.67E-3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-3.4840000000000003E-2</c:v>
                </c:pt>
                <c:pt idx="1">
                  <c:v>-2.9479999999999999E-2</c:v>
                </c:pt>
                <c:pt idx="2">
                  <c:v>-7.3999999999999999E-4</c:v>
                </c:pt>
                <c:pt idx="3">
                  <c:v>9.0299999999999998E-3</c:v>
                </c:pt>
                <c:pt idx="4">
                  <c:v>1.5820000000000001E-2</c:v>
                </c:pt>
                <c:pt idx="5">
                  <c:v>2.9399999999999999E-2</c:v>
                </c:pt>
                <c:pt idx="6">
                  <c:v>1.038E-2</c:v>
                </c:pt>
                <c:pt idx="7">
                  <c:v>-4.96E-3</c:v>
                </c:pt>
                <c:pt idx="8">
                  <c:v>1.3500000000000001E-3</c:v>
                </c:pt>
                <c:pt idx="9">
                  <c:v>9.2700000000000005E-3</c:v>
                </c:pt>
                <c:pt idx="10">
                  <c:v>3.5999999999999999E-3</c:v>
                </c:pt>
                <c:pt idx="11">
                  <c:v>-1.1299999999999999E-3</c:v>
                </c:pt>
                <c:pt idx="12">
                  <c:v>-1.4619999999999999E-2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-1.9890000000000001E-2</c:v>
                </c:pt>
                <c:pt idx="1">
                  <c:v>-4.4310000000000002E-2</c:v>
                </c:pt>
                <c:pt idx="2">
                  <c:v>-1.076E-2</c:v>
                </c:pt>
                <c:pt idx="3">
                  <c:v>-2.5090000000000001E-2</c:v>
                </c:pt>
                <c:pt idx="4">
                  <c:v>-2.5569999999999999E-2</c:v>
                </c:pt>
                <c:pt idx="5">
                  <c:v>-2.9430000000000001E-2</c:v>
                </c:pt>
                <c:pt idx="6">
                  <c:v>-7.9930000000000001E-2</c:v>
                </c:pt>
                <c:pt idx="7">
                  <c:v>-4.8919999999999998E-2</c:v>
                </c:pt>
                <c:pt idx="8">
                  <c:v>-2.0410000000000001E-2</c:v>
                </c:pt>
                <c:pt idx="9">
                  <c:v>-1.4330000000000001E-2</c:v>
                </c:pt>
                <c:pt idx="10">
                  <c:v>-1.5869999999999999E-2</c:v>
                </c:pt>
                <c:pt idx="11">
                  <c:v>-1.8749999999999999E-2</c:v>
                </c:pt>
                <c:pt idx="12">
                  <c:v>-2.9999999999999997E-4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-5.2650000000000002E-2</c:v>
                </c:pt>
                <c:pt idx="1">
                  <c:v>-6.1120000000000001E-2</c:v>
                </c:pt>
                <c:pt idx="2">
                  <c:v>-2.0740000000000001E-2</c:v>
                </c:pt>
                <c:pt idx="3">
                  <c:v>-9.2300000000000004E-3</c:v>
                </c:pt>
                <c:pt idx="4">
                  <c:v>-1.8190000000000001E-2</c:v>
                </c:pt>
                <c:pt idx="5">
                  <c:v>2.3300000000000001E-2</c:v>
                </c:pt>
                <c:pt idx="6">
                  <c:v>-3.6859999999999997E-2</c:v>
                </c:pt>
                <c:pt idx="7">
                  <c:v>-3.909E-2</c:v>
                </c:pt>
                <c:pt idx="8">
                  <c:v>-7.7200000000000003E-3</c:v>
                </c:pt>
                <c:pt idx="9">
                  <c:v>-5.4799999999999996E-3</c:v>
                </c:pt>
                <c:pt idx="10">
                  <c:v>-1.4630000000000001E-2</c:v>
                </c:pt>
                <c:pt idx="11">
                  <c:v>-3.1519999999999999E-2</c:v>
                </c:pt>
                <c:pt idx="12">
                  <c:v>-1.6590000000000001E-2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29"/>
                <c:pt idx="0">
                  <c:v>13.6025263158</c:v>
                </c:pt>
                <c:pt idx="1">
                  <c:v>13.031631578900001</c:v>
                </c:pt>
                <c:pt idx="2">
                  <c:v>13.124736842100001</c:v>
                </c:pt>
                <c:pt idx="3">
                  <c:v>13.3119473684</c:v>
                </c:pt>
                <c:pt idx="4">
                  <c:v>13.9048421053</c:v>
                </c:pt>
                <c:pt idx="5">
                  <c:v>13.6384210526</c:v>
                </c:pt>
                <c:pt idx="6">
                  <c:v>13.306210526299999</c:v>
                </c:pt>
                <c:pt idx="7">
                  <c:v>13.459684210500001</c:v>
                </c:pt>
                <c:pt idx="8">
                  <c:v>13.963526315799999</c:v>
                </c:pt>
                <c:pt idx="9">
                  <c:v>14.181315789499999</c:v>
                </c:pt>
                <c:pt idx="10">
                  <c:v>14.025631578900001</c:v>
                </c:pt>
                <c:pt idx="11">
                  <c:v>14.145473684200001</c:v>
                </c:pt>
                <c:pt idx="12">
                  <c:v>14.586052631599999</c:v>
                </c:pt>
                <c:pt idx="13">
                  <c:v>14.243842105300001</c:v>
                </c:pt>
                <c:pt idx="14">
                  <c:v>14.1378947368</c:v>
                </c:pt>
                <c:pt idx="15">
                  <c:v>14.1023157895</c:v>
                </c:pt>
                <c:pt idx="16">
                  <c:v>13.489105263200001</c:v>
                </c:pt>
                <c:pt idx="17">
                  <c:v>13.4641578947</c:v>
                </c:pt>
                <c:pt idx="18">
                  <c:v>13.7565263158</c:v>
                </c:pt>
                <c:pt idx="19">
                  <c:v>13.956578947400001</c:v>
                </c:pt>
                <c:pt idx="20">
                  <c:v>14.098000000000001</c:v>
                </c:pt>
                <c:pt idx="21">
                  <c:v>14.854315789499999</c:v>
                </c:pt>
                <c:pt idx="22">
                  <c:v>15.056421052599999</c:v>
                </c:pt>
                <c:pt idx="23">
                  <c:v>14.023684210500001</c:v>
                </c:pt>
                <c:pt idx="24">
                  <c:v>14.3575789474</c:v>
                </c:pt>
                <c:pt idx="25">
                  <c:v>14.574157894700001</c:v>
                </c:pt>
                <c:pt idx="26">
                  <c:v>14.303315789499999</c:v>
                </c:pt>
                <c:pt idx="27">
                  <c:v>14.1074736842</c:v>
                </c:pt>
                <c:pt idx="28">
                  <c:v>14.1074736842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29"/>
                <c:pt idx="0">
                  <c:v>4.9100526316000002</c:v>
                </c:pt>
                <c:pt idx="1">
                  <c:v>4.8516842105000002</c:v>
                </c:pt>
                <c:pt idx="2">
                  <c:v>4.3658947367999996</c:v>
                </c:pt>
                <c:pt idx="3">
                  <c:v>4.9507368421000004</c:v>
                </c:pt>
                <c:pt idx="4">
                  <c:v>5.3141578947000001</c:v>
                </c:pt>
                <c:pt idx="5">
                  <c:v>5.3063157895000002</c:v>
                </c:pt>
                <c:pt idx="6">
                  <c:v>5.1564736841999999</c:v>
                </c:pt>
                <c:pt idx="7">
                  <c:v>4.9763157895000001</c:v>
                </c:pt>
                <c:pt idx="8">
                  <c:v>4.6108947367999997</c:v>
                </c:pt>
                <c:pt idx="9">
                  <c:v>5.1204210526000002</c:v>
                </c:pt>
                <c:pt idx="10">
                  <c:v>4.9801578946999996</c:v>
                </c:pt>
                <c:pt idx="11">
                  <c:v>5.3564210526</c:v>
                </c:pt>
                <c:pt idx="12">
                  <c:v>5.0623157895000004</c:v>
                </c:pt>
                <c:pt idx="13">
                  <c:v>5.7036842104999996</c:v>
                </c:pt>
                <c:pt idx="14">
                  <c:v>5.3809473684000002</c:v>
                </c:pt>
                <c:pt idx="15">
                  <c:v>5.1011578947</c:v>
                </c:pt>
                <c:pt idx="16">
                  <c:v>4.7691052632000002</c:v>
                </c:pt>
                <c:pt idx="17">
                  <c:v>4.8274210526000001</c:v>
                </c:pt>
                <c:pt idx="18">
                  <c:v>5.0769473683999999</c:v>
                </c:pt>
                <c:pt idx="19">
                  <c:v>4.9039999999999999</c:v>
                </c:pt>
                <c:pt idx="20">
                  <c:v>5.0605789473999998</c:v>
                </c:pt>
                <c:pt idx="21">
                  <c:v>4.6945789474000001</c:v>
                </c:pt>
                <c:pt idx="22">
                  <c:v>5.4046315789000001</c:v>
                </c:pt>
                <c:pt idx="23">
                  <c:v>5.8508421052999999</c:v>
                </c:pt>
                <c:pt idx="24">
                  <c:v>5.6571578947000001</c:v>
                </c:pt>
                <c:pt idx="25">
                  <c:v>5.3107894736999999</c:v>
                </c:pt>
                <c:pt idx="26">
                  <c:v>5.1731052632000001</c:v>
                </c:pt>
                <c:pt idx="27">
                  <c:v>5.7124736841999999</c:v>
                </c:pt>
                <c:pt idx="28">
                  <c:v>5.7124736841999999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29"/>
                <c:pt idx="0">
                  <c:v>20.326000000000001</c:v>
                </c:pt>
                <c:pt idx="1">
                  <c:v>19.684999999999999</c:v>
                </c:pt>
                <c:pt idx="2">
                  <c:v>20.884</c:v>
                </c:pt>
                <c:pt idx="3">
                  <c:v>19.326000000000001</c:v>
                </c:pt>
                <c:pt idx="4">
                  <c:v>15.315</c:v>
                </c:pt>
                <c:pt idx="5">
                  <c:v>15.667999999999999</c:v>
                </c:pt>
                <c:pt idx="6">
                  <c:v>15.103999999999999</c:v>
                </c:pt>
                <c:pt idx="7">
                  <c:v>14.48</c:v>
                </c:pt>
                <c:pt idx="8">
                  <c:v>16.276</c:v>
                </c:pt>
                <c:pt idx="9">
                  <c:v>18.978999999999999</c:v>
                </c:pt>
                <c:pt idx="10">
                  <c:v>17.29</c:v>
                </c:pt>
                <c:pt idx="11">
                  <c:v>16.056000000000001</c:v>
                </c:pt>
                <c:pt idx="12">
                  <c:v>17.289000000000001</c:v>
                </c:pt>
                <c:pt idx="13">
                  <c:v>17.170999999999999</c:v>
                </c:pt>
                <c:pt idx="14">
                  <c:v>17.382999999999999</c:v>
                </c:pt>
                <c:pt idx="15">
                  <c:v>18.103999999999999</c:v>
                </c:pt>
                <c:pt idx="16">
                  <c:v>16.812000000000001</c:v>
                </c:pt>
                <c:pt idx="17">
                  <c:v>14.941000000000001</c:v>
                </c:pt>
                <c:pt idx="18">
                  <c:v>15.804</c:v>
                </c:pt>
                <c:pt idx="19">
                  <c:v>16.986000000000001</c:v>
                </c:pt>
                <c:pt idx="20">
                  <c:v>17.949000000000002</c:v>
                </c:pt>
                <c:pt idx="21">
                  <c:v>18.899000000000001</c:v>
                </c:pt>
                <c:pt idx="22">
                  <c:v>19.978999999999999</c:v>
                </c:pt>
                <c:pt idx="23">
                  <c:v>19.957000000000001</c:v>
                </c:pt>
                <c:pt idx="24">
                  <c:v>18.062000000000001</c:v>
                </c:pt>
                <c:pt idx="25">
                  <c:v>16.841000000000001</c:v>
                </c:pt>
                <c:pt idx="26">
                  <c:v>19.516999999999999</c:v>
                </c:pt>
                <c:pt idx="27">
                  <c:v>19.428000000000001</c:v>
                </c:pt>
                <c:pt idx="28">
                  <c:v>17.599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29"/>
                <c:pt idx="0">
                  <c:v>15.298999999999999</c:v>
                </c:pt>
                <c:pt idx="1">
                  <c:v>14.922000000000001</c:v>
                </c:pt>
                <c:pt idx="2">
                  <c:v>15.177</c:v>
                </c:pt>
                <c:pt idx="3">
                  <c:v>13.823</c:v>
                </c:pt>
                <c:pt idx="4">
                  <c:v>10.526999999999999</c:v>
                </c:pt>
                <c:pt idx="5">
                  <c:v>10.285</c:v>
                </c:pt>
                <c:pt idx="6">
                  <c:v>10.898</c:v>
                </c:pt>
                <c:pt idx="7">
                  <c:v>10.654</c:v>
                </c:pt>
                <c:pt idx="8">
                  <c:v>11.506</c:v>
                </c:pt>
                <c:pt idx="9">
                  <c:v>13.818</c:v>
                </c:pt>
                <c:pt idx="10">
                  <c:v>12.946</c:v>
                </c:pt>
                <c:pt idx="11">
                  <c:v>12.225</c:v>
                </c:pt>
                <c:pt idx="12">
                  <c:v>12.471</c:v>
                </c:pt>
                <c:pt idx="13">
                  <c:v>12.462</c:v>
                </c:pt>
                <c:pt idx="14">
                  <c:v>12.065</c:v>
                </c:pt>
                <c:pt idx="15">
                  <c:v>13.47</c:v>
                </c:pt>
                <c:pt idx="16">
                  <c:v>12.294</c:v>
                </c:pt>
                <c:pt idx="17">
                  <c:v>11.023</c:v>
                </c:pt>
                <c:pt idx="18">
                  <c:v>10.757</c:v>
                </c:pt>
                <c:pt idx="19">
                  <c:v>10.789</c:v>
                </c:pt>
                <c:pt idx="20">
                  <c:v>11.742000000000001</c:v>
                </c:pt>
                <c:pt idx="21">
                  <c:v>12.079000000000001</c:v>
                </c:pt>
                <c:pt idx="22">
                  <c:v>12.644</c:v>
                </c:pt>
                <c:pt idx="23">
                  <c:v>12.804</c:v>
                </c:pt>
                <c:pt idx="24">
                  <c:v>12.679</c:v>
                </c:pt>
                <c:pt idx="25">
                  <c:v>12.43</c:v>
                </c:pt>
                <c:pt idx="26">
                  <c:v>13.420999999999999</c:v>
                </c:pt>
                <c:pt idx="27">
                  <c:v>13.815</c:v>
                </c:pt>
                <c:pt idx="28">
                  <c:v>13.284000000000001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29"/>
                <c:pt idx="0">
                  <c:v>10.272</c:v>
                </c:pt>
                <c:pt idx="1">
                  <c:v>10.157999999999999</c:v>
                </c:pt>
                <c:pt idx="2">
                  <c:v>9.4689999999999994</c:v>
                </c:pt>
                <c:pt idx="3">
                  <c:v>8.32</c:v>
                </c:pt>
                <c:pt idx="4">
                  <c:v>5.7389999999999999</c:v>
                </c:pt>
                <c:pt idx="5">
                  <c:v>4.9029999999999996</c:v>
                </c:pt>
                <c:pt idx="6">
                  <c:v>6.6909999999999998</c:v>
                </c:pt>
                <c:pt idx="7">
                  <c:v>6.8289999999999997</c:v>
                </c:pt>
                <c:pt idx="8">
                  <c:v>6.7350000000000003</c:v>
                </c:pt>
                <c:pt idx="9">
                  <c:v>8.657</c:v>
                </c:pt>
                <c:pt idx="10">
                  <c:v>8.6010000000000009</c:v>
                </c:pt>
                <c:pt idx="11">
                  <c:v>8.3949999999999996</c:v>
                </c:pt>
                <c:pt idx="12">
                  <c:v>7.6529999999999996</c:v>
                </c:pt>
                <c:pt idx="13">
                  <c:v>7.7530000000000001</c:v>
                </c:pt>
                <c:pt idx="14">
                  <c:v>6.7480000000000002</c:v>
                </c:pt>
                <c:pt idx="15">
                  <c:v>8.8360000000000003</c:v>
                </c:pt>
                <c:pt idx="16">
                  <c:v>7.7750000000000004</c:v>
                </c:pt>
                <c:pt idx="17">
                  <c:v>7.1050000000000004</c:v>
                </c:pt>
                <c:pt idx="18">
                  <c:v>5.7110000000000003</c:v>
                </c:pt>
                <c:pt idx="19">
                  <c:v>4.5919999999999996</c:v>
                </c:pt>
                <c:pt idx="20">
                  <c:v>5.5339999999999998</c:v>
                </c:pt>
                <c:pt idx="21">
                  <c:v>5.26</c:v>
                </c:pt>
                <c:pt idx="22">
                  <c:v>5.31</c:v>
                </c:pt>
                <c:pt idx="23">
                  <c:v>5.65</c:v>
                </c:pt>
                <c:pt idx="24">
                  <c:v>7.2960000000000003</c:v>
                </c:pt>
                <c:pt idx="25">
                  <c:v>8.02</c:v>
                </c:pt>
                <c:pt idx="26">
                  <c:v>7.3259999999999996</c:v>
                </c:pt>
                <c:pt idx="27">
                  <c:v>8.2010000000000005</c:v>
                </c:pt>
                <c:pt idx="28">
                  <c:v>8.9700000000000006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29"/>
                <c:pt idx="0">
                  <c:v>9.9830000000000005</c:v>
                </c:pt>
                <c:pt idx="1">
                  <c:v>7.6710000000000003</c:v>
                </c:pt>
                <c:pt idx="2">
                  <c:v>6.3840000000000003</c:v>
                </c:pt>
                <c:pt idx="3">
                  <c:v>7.2750000000000004</c:v>
                </c:pt>
                <c:pt idx="4">
                  <c:v>10.026999999999999</c:v>
                </c:pt>
                <c:pt idx="5">
                  <c:v>10.707000000000001</c:v>
                </c:pt>
                <c:pt idx="6">
                  <c:v>10.523999999999999</c:v>
                </c:pt>
                <c:pt idx="7">
                  <c:v>9.9939999999999998</c:v>
                </c:pt>
                <c:pt idx="8">
                  <c:v>10.852</c:v>
                </c:pt>
                <c:pt idx="9">
                  <c:v>11.057</c:v>
                </c:pt>
                <c:pt idx="10">
                  <c:v>10.875999999999999</c:v>
                </c:pt>
                <c:pt idx="11">
                  <c:v>9.7129999999999992</c:v>
                </c:pt>
                <c:pt idx="12">
                  <c:v>9.7409999999999997</c:v>
                </c:pt>
                <c:pt idx="13">
                  <c:v>10.608000000000001</c:v>
                </c:pt>
                <c:pt idx="14">
                  <c:v>10.835000000000001</c:v>
                </c:pt>
                <c:pt idx="15">
                  <c:v>11.099</c:v>
                </c:pt>
                <c:pt idx="16">
                  <c:v>10.637</c:v>
                </c:pt>
                <c:pt idx="17">
                  <c:v>10.33</c:v>
                </c:pt>
                <c:pt idx="18">
                  <c:v>10.404999999999999</c:v>
                </c:pt>
                <c:pt idx="19">
                  <c:v>10.305</c:v>
                </c:pt>
                <c:pt idx="20">
                  <c:v>11.073</c:v>
                </c:pt>
                <c:pt idx="21">
                  <c:v>12.262</c:v>
                </c:pt>
                <c:pt idx="22">
                  <c:v>12.773</c:v>
                </c:pt>
                <c:pt idx="23">
                  <c:v>11.973000000000001</c:v>
                </c:pt>
                <c:pt idx="24">
                  <c:v>11.351000000000001</c:v>
                </c:pt>
                <c:pt idx="25">
                  <c:v>11.991</c:v>
                </c:pt>
                <c:pt idx="26">
                  <c:v>11.887</c:v>
                </c:pt>
                <c:pt idx="27">
                  <c:v>13.237</c:v>
                </c:pt>
                <c:pt idx="28">
                  <c:v>13.237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21274.776162999999</c:v>
                </c:pt>
                <c:pt idx="1">
                  <c:v>22075.624411000001</c:v>
                </c:pt>
                <c:pt idx="2">
                  <c:v>19925.867210815999</c:v>
                </c:pt>
                <c:pt idx="3">
                  <c:v>20083.650125371001</c:v>
                </c:pt>
                <c:pt idx="4">
                  <c:v>20336.407753128002</c:v>
                </c:pt>
                <c:pt idx="5">
                  <c:v>22180.933956064</c:v>
                </c:pt>
                <c:pt idx="6">
                  <c:v>21984.329555839999</c:v>
                </c:pt>
                <c:pt idx="7">
                  <c:v>20742.566139269999</c:v>
                </c:pt>
                <c:pt idx="8">
                  <c:v>20289.253281038</c:v>
                </c:pt>
                <c:pt idx="9">
                  <c:v>20902.808771653999</c:v>
                </c:pt>
                <c:pt idx="10">
                  <c:v>21174.476467412002</c:v>
                </c:pt>
                <c:pt idx="11">
                  <c:v>23296.649045549999</c:v>
                </c:pt>
                <c:pt idx="12">
                  <c:v>20154.629677354002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20154.629677354002</c:v>
                </c:pt>
                <c:pt idx="1">
                  <c:v>20726.400546252</c:v>
                </c:pt>
                <c:pt idx="2">
                  <c:v>19512.678673056002</c:v>
                </c:pt>
                <c:pt idx="3">
                  <c:v>19898.360272188002</c:v>
                </c:pt>
                <c:pt idx="4">
                  <c:v>19966.555829706002</c:v>
                </c:pt>
                <c:pt idx="5">
                  <c:v>22697.667647208</c:v>
                </c:pt>
                <c:pt idx="6">
                  <c:v>21173.912126984</c:v>
                </c:pt>
                <c:pt idx="7">
                  <c:v>19931.712896519999</c:v>
                </c:pt>
                <c:pt idx="8">
                  <c:v>20132.70482427</c:v>
                </c:pt>
                <c:pt idx="9">
                  <c:v>20788.324365470002</c:v>
                </c:pt>
                <c:pt idx="10">
                  <c:v>20864.67341105</c:v>
                </c:pt>
                <c:pt idx="11">
                  <c:v>22562.361592982001</c:v>
                </c:pt>
                <c:pt idx="12">
                  <c:v>19820.258692852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feb-20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feb-20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35524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29"/>
                <c:pt idx="0">
                  <c:v>643.16225999999995</c:v>
                </c:pt>
                <c:pt idx="1">
                  <c:v>589.02287492999994</c:v>
                </c:pt>
                <c:pt idx="2">
                  <c:v>689.47044632999996</c:v>
                </c:pt>
                <c:pt idx="3">
                  <c:v>707.28085552000005</c:v>
                </c:pt>
                <c:pt idx="4">
                  <c:v>718.14272604999996</c:v>
                </c:pt>
                <c:pt idx="5">
                  <c:v>728.66877299999999</c:v>
                </c:pt>
                <c:pt idx="6">
                  <c:v>731.46134600000005</c:v>
                </c:pt>
                <c:pt idx="7">
                  <c:v>659.22646641999995</c:v>
                </c:pt>
                <c:pt idx="8">
                  <c:v>609.95712996999998</c:v>
                </c:pt>
                <c:pt idx="9">
                  <c:v>708.73103361000005</c:v>
                </c:pt>
                <c:pt idx="10">
                  <c:v>720.08110144</c:v>
                </c:pt>
                <c:pt idx="11">
                  <c:v>725.18189500000005</c:v>
                </c:pt>
                <c:pt idx="12">
                  <c:v>718.72160408000002</c:v>
                </c:pt>
                <c:pt idx="13">
                  <c:v>713.14724023999997</c:v>
                </c:pt>
                <c:pt idx="14">
                  <c:v>637.481944</c:v>
                </c:pt>
                <c:pt idx="15">
                  <c:v>588.96442256</c:v>
                </c:pt>
                <c:pt idx="16">
                  <c:v>698.95759382999995</c:v>
                </c:pt>
                <c:pt idx="17">
                  <c:v>725.08170199999995</c:v>
                </c:pt>
                <c:pt idx="18">
                  <c:v>723.23483199999998</c:v>
                </c:pt>
                <c:pt idx="19">
                  <c:v>722.12212699999998</c:v>
                </c:pt>
                <c:pt idx="20">
                  <c:v>712.54644411000004</c:v>
                </c:pt>
                <c:pt idx="21">
                  <c:v>632.83040800000003</c:v>
                </c:pt>
                <c:pt idx="22">
                  <c:v>583.87717799999996</c:v>
                </c:pt>
                <c:pt idx="23">
                  <c:v>689.81514015000005</c:v>
                </c:pt>
                <c:pt idx="24">
                  <c:v>703.61240034000002</c:v>
                </c:pt>
                <c:pt idx="25">
                  <c:v>711.54309338999997</c:v>
                </c:pt>
                <c:pt idx="26">
                  <c:v>709.51888699999995</c:v>
                </c:pt>
                <c:pt idx="27">
                  <c:v>686.85993937800004</c:v>
                </c:pt>
                <c:pt idx="28">
                  <c:v>631.55682850400001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29"/>
                <c:pt idx="0">
                  <c:v>30072.537</c:v>
                </c:pt>
                <c:pt idx="1">
                  <c:v>29389.955000000002</c:v>
                </c:pt>
                <c:pt idx="2">
                  <c:v>33620.042999999998</c:v>
                </c:pt>
                <c:pt idx="3">
                  <c:v>34218.148000000001</c:v>
                </c:pt>
                <c:pt idx="4">
                  <c:v>34573.748</c:v>
                </c:pt>
                <c:pt idx="5">
                  <c:v>35093.004999999997</c:v>
                </c:pt>
                <c:pt idx="6">
                  <c:v>34829.069000000003</c:v>
                </c:pt>
                <c:pt idx="7">
                  <c:v>30977.703000000001</c:v>
                </c:pt>
                <c:pt idx="8">
                  <c:v>30856.201000000001</c:v>
                </c:pt>
                <c:pt idx="9">
                  <c:v>34446.885999999999</c:v>
                </c:pt>
                <c:pt idx="10">
                  <c:v>34677.486279999997</c:v>
                </c:pt>
                <c:pt idx="11">
                  <c:v>34992.19</c:v>
                </c:pt>
                <c:pt idx="12">
                  <c:v>34493.635999999999</c:v>
                </c:pt>
                <c:pt idx="13">
                  <c:v>33677.468999999997</c:v>
                </c:pt>
                <c:pt idx="14">
                  <c:v>30163.364000000001</c:v>
                </c:pt>
                <c:pt idx="15">
                  <c:v>29721.756000000001</c:v>
                </c:pt>
                <c:pt idx="16">
                  <c:v>34228.644079999998</c:v>
                </c:pt>
                <c:pt idx="17">
                  <c:v>34965.097999999998</c:v>
                </c:pt>
                <c:pt idx="18">
                  <c:v>34827.205000000002</c:v>
                </c:pt>
                <c:pt idx="19">
                  <c:v>34826.14</c:v>
                </c:pt>
                <c:pt idx="20">
                  <c:v>33968.042719999998</c:v>
                </c:pt>
                <c:pt idx="21">
                  <c:v>29625.473000000002</c:v>
                </c:pt>
                <c:pt idx="22">
                  <c:v>29192.06</c:v>
                </c:pt>
                <c:pt idx="23">
                  <c:v>33894.980000000003</c:v>
                </c:pt>
                <c:pt idx="24">
                  <c:v>34093.550000000003</c:v>
                </c:pt>
                <c:pt idx="25">
                  <c:v>34437.135000000002</c:v>
                </c:pt>
                <c:pt idx="26">
                  <c:v>33790.623</c:v>
                </c:pt>
                <c:pt idx="27">
                  <c:v>32078.991999999998</c:v>
                </c:pt>
                <c:pt idx="28">
                  <c:v>29515.331512000001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0.72837</cdr:x>
      <cdr:y>0.20835</cdr:y>
    </cdr:from>
    <cdr:to>
      <cdr:x>0.89324</cdr:x>
      <cdr:y>0.2902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33931" y="607270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0.84595</cdr:x>
      <cdr:y>0.76367</cdr:y>
    </cdr:from>
    <cdr:to>
      <cdr:x>1</cdr:x>
      <cdr:y>0.85448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678" y="222581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 febrero (20:34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Febrero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198</v>
      </c>
    </row>
    <row r="2" spans="1:2">
      <c r="A2" t="s">
        <v>196</v>
      </c>
    </row>
    <row r="3" spans="1:2">
      <c r="A3" t="s">
        <v>189</v>
      </c>
    </row>
    <row r="4" spans="1:2">
      <c r="A4" t="s">
        <v>199</v>
      </c>
    </row>
    <row r="5" spans="1:2">
      <c r="A5" t="s">
        <v>191</v>
      </c>
    </row>
    <row r="6" spans="1:2">
      <c r="A6" t="s">
        <v>195</v>
      </c>
    </row>
    <row r="7" spans="1:2">
      <c r="A7" t="s">
        <v>190</v>
      </c>
    </row>
    <row r="8" spans="1:2">
      <c r="A8" t="s">
        <v>194</v>
      </c>
    </row>
    <row r="9" spans="1:2">
      <c r="A9" t="s">
        <v>158</v>
      </c>
    </row>
    <row r="10" spans="1:2">
      <c r="A10" t="s">
        <v>193</v>
      </c>
    </row>
    <row r="11" spans="1:2">
      <c r="A11" t="s">
        <v>159</v>
      </c>
    </row>
    <row r="12" spans="1:2">
      <c r="A12" t="s">
        <v>160</v>
      </c>
    </row>
    <row r="13" spans="1:2">
      <c r="A13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G9" sqref="G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Febrero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Febrero 2020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19820.258692852003</v>
      </c>
      <c r="G9" s="47">
        <f>VLOOKUP("Demanda transporte (b.c.)",Dat_01!A4:J29,4,FALSE)*100</f>
        <v>-1.65902817</v>
      </c>
      <c r="H9" s="31">
        <f>VLOOKUP("Demanda transporte (b.c.)",Dat_01!A4:J29,5,FALSE)/1000</f>
        <v>42382.620285833997</v>
      </c>
      <c r="I9" s="47">
        <f>VLOOKUP("Demanda transporte (b.c.)",Dat_01!A4:J29,7,FALSE)*100</f>
        <v>-2.45944071</v>
      </c>
      <c r="J9" s="31">
        <f>VLOOKUP("Demanda transporte (b.c.)",Dat_01!A4:J29,8,FALSE)/1000</f>
        <v>248075.61087853802</v>
      </c>
      <c r="K9" s="47">
        <f>VLOOKUP("Demanda transporte (b.c.)",Dat_01!A4:J29,10,FALSE)*100</f>
        <v>-2.0034136599999997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-0.16700000000000001</v>
      </c>
      <c r="H12" s="43"/>
      <c r="I12" s="43">
        <f>Dat_01!H45*100</f>
        <v>-0.70000000000000007</v>
      </c>
      <c r="J12" s="43"/>
      <c r="K12" s="43">
        <f>Dat_01!L45*100</f>
        <v>0.60499999999999998</v>
      </c>
    </row>
    <row r="13" spans="3:12">
      <c r="E13" s="34" t="s">
        <v>26</v>
      </c>
      <c r="F13" s="33"/>
      <c r="G13" s="43">
        <f>Dat_01!E45*100</f>
        <v>-1.462</v>
      </c>
      <c r="H13" s="43"/>
      <c r="I13" s="43">
        <f>Dat_01!I45*100</f>
        <v>-0.76400000000000001</v>
      </c>
      <c r="J13" s="43"/>
      <c r="K13" s="43">
        <f>Dat_01!M45*100</f>
        <v>0.22300000000000003</v>
      </c>
    </row>
    <row r="14" spans="3:12">
      <c r="E14" s="35" t="s">
        <v>5</v>
      </c>
      <c r="F14" s="36"/>
      <c r="G14" s="44">
        <f>Dat_01!F45*100</f>
        <v>-0.03</v>
      </c>
      <c r="H14" s="44"/>
      <c r="I14" s="44">
        <f>Dat_01!J45*100</f>
        <v>-0.99500000000000011</v>
      </c>
      <c r="J14" s="44"/>
      <c r="K14" s="44">
        <f>Dat_01!N45*100</f>
        <v>-2.831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119</v>
      </c>
      <c r="E7" s="9"/>
    </row>
    <row r="8" spans="3:11">
      <c r="C8" s="136"/>
      <c r="E8" s="9"/>
      <c r="I8" t="s">
        <v>87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G32" sqref="G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Febrero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Febrero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Febrero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Febrero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94" workbookViewId="0">
      <selection activeCell="I102" sqref="I102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85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febrero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01/02/2020</v>
      </c>
      <c r="C7" s="100">
        <f>Dat_01!B52</f>
        <v>20.326000000000001</v>
      </c>
      <c r="D7" s="100">
        <f>Dat_01!C52</f>
        <v>15.298999999999999</v>
      </c>
      <c r="E7" s="100">
        <f>Dat_01!D52</f>
        <v>10.272</v>
      </c>
      <c r="F7" s="100">
        <f>Dat_01!H52</f>
        <v>4.9100526316000002</v>
      </c>
      <c r="G7" s="100">
        <f>Dat_01!G52</f>
        <v>13.6025263158</v>
      </c>
      <c r="H7" s="100">
        <f>Dat_01!E52</f>
        <v>9.9830000000000005</v>
      </c>
    </row>
    <row r="8" spans="1:16" ht="11.25" customHeight="1">
      <c r="A8" s="93">
        <v>2</v>
      </c>
      <c r="B8" s="99" t="str">
        <f>Dat_01!A53</f>
        <v>02/02/2020</v>
      </c>
      <c r="C8" s="100">
        <f>Dat_01!B53</f>
        <v>19.684999999999999</v>
      </c>
      <c r="D8" s="100">
        <f>Dat_01!C53</f>
        <v>14.922000000000001</v>
      </c>
      <c r="E8" s="100">
        <f>Dat_01!D53</f>
        <v>10.157999999999999</v>
      </c>
      <c r="F8" s="100">
        <f>Dat_01!H53</f>
        <v>4.8516842105000002</v>
      </c>
      <c r="G8" s="100">
        <f>Dat_01!G53</f>
        <v>13.031631578900001</v>
      </c>
      <c r="H8" s="100">
        <f>Dat_01!E53</f>
        <v>7.6710000000000003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03/02/2020</v>
      </c>
      <c r="C9" s="100">
        <f>Dat_01!B54</f>
        <v>20.884</v>
      </c>
      <c r="D9" s="100">
        <f>Dat_01!C54</f>
        <v>15.177</v>
      </c>
      <c r="E9" s="100">
        <f>Dat_01!D54</f>
        <v>9.4689999999999994</v>
      </c>
      <c r="F9" s="100">
        <f>Dat_01!H54</f>
        <v>4.3658947367999996</v>
      </c>
      <c r="G9" s="100">
        <f>Dat_01!G54</f>
        <v>13.124736842100001</v>
      </c>
      <c r="H9" s="100">
        <f>Dat_01!E54</f>
        <v>6.3840000000000003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04/02/2020</v>
      </c>
      <c r="C10" s="100">
        <f>Dat_01!B55</f>
        <v>19.326000000000001</v>
      </c>
      <c r="D10" s="100">
        <f>Dat_01!C55</f>
        <v>13.823</v>
      </c>
      <c r="E10" s="100">
        <f>Dat_01!D55</f>
        <v>8.32</v>
      </c>
      <c r="F10" s="100">
        <f>Dat_01!H55</f>
        <v>4.9507368421000004</v>
      </c>
      <c r="G10" s="100">
        <f>Dat_01!G55</f>
        <v>13.3119473684</v>
      </c>
      <c r="H10" s="100">
        <f>Dat_01!E55</f>
        <v>7.2750000000000004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05/02/2020</v>
      </c>
      <c r="C11" s="100">
        <f>Dat_01!B56</f>
        <v>15.315</v>
      </c>
      <c r="D11" s="100">
        <f>Dat_01!C56</f>
        <v>10.526999999999999</v>
      </c>
      <c r="E11" s="100">
        <f>Dat_01!D56</f>
        <v>5.7389999999999999</v>
      </c>
      <c r="F11" s="100">
        <f>Dat_01!H56</f>
        <v>5.3141578947000001</v>
      </c>
      <c r="G11" s="100">
        <f>Dat_01!G56</f>
        <v>13.9048421053</v>
      </c>
      <c r="H11" s="100">
        <f>Dat_01!E56</f>
        <v>10.026999999999999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06/02/2020</v>
      </c>
      <c r="C12" s="100">
        <f>Dat_01!B57</f>
        <v>15.667999999999999</v>
      </c>
      <c r="D12" s="100">
        <f>Dat_01!C57</f>
        <v>10.285</v>
      </c>
      <c r="E12" s="100">
        <f>Dat_01!D57</f>
        <v>4.9029999999999996</v>
      </c>
      <c r="F12" s="100">
        <f>Dat_01!H57</f>
        <v>5.3063157895000002</v>
      </c>
      <c r="G12" s="100">
        <f>Dat_01!G57</f>
        <v>13.6384210526</v>
      </c>
      <c r="H12" s="100">
        <f>Dat_01!E57</f>
        <v>10.707000000000001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07/02/2020</v>
      </c>
      <c r="C13" s="100">
        <f>Dat_01!B58</f>
        <v>15.103999999999999</v>
      </c>
      <c r="D13" s="100">
        <f>Dat_01!C58</f>
        <v>10.898</v>
      </c>
      <c r="E13" s="100">
        <f>Dat_01!D58</f>
        <v>6.6909999999999998</v>
      </c>
      <c r="F13" s="100">
        <f>Dat_01!H58</f>
        <v>5.1564736841999999</v>
      </c>
      <c r="G13" s="100">
        <f>Dat_01!G58</f>
        <v>13.306210526299999</v>
      </c>
      <c r="H13" s="100">
        <f>Dat_01!E58</f>
        <v>10.523999999999999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08/02/2020</v>
      </c>
      <c r="C14" s="100">
        <f>Dat_01!B59</f>
        <v>14.48</v>
      </c>
      <c r="D14" s="100">
        <f>Dat_01!C59</f>
        <v>10.654</v>
      </c>
      <c r="E14" s="100">
        <f>Dat_01!D59</f>
        <v>6.8289999999999997</v>
      </c>
      <c r="F14" s="100">
        <f>Dat_01!H59</f>
        <v>4.9763157895000001</v>
      </c>
      <c r="G14" s="100">
        <f>Dat_01!G59</f>
        <v>13.459684210500001</v>
      </c>
      <c r="H14" s="100">
        <f>Dat_01!E59</f>
        <v>9.9939999999999998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09/02/2020</v>
      </c>
      <c r="C15" s="100">
        <f>Dat_01!B60</f>
        <v>16.276</v>
      </c>
      <c r="D15" s="100">
        <f>Dat_01!C60</f>
        <v>11.506</v>
      </c>
      <c r="E15" s="100">
        <f>Dat_01!D60</f>
        <v>6.7350000000000003</v>
      </c>
      <c r="F15" s="100">
        <f>Dat_01!H60</f>
        <v>4.6108947367999997</v>
      </c>
      <c r="G15" s="100">
        <f>Dat_01!G60</f>
        <v>13.963526315799999</v>
      </c>
      <c r="H15" s="100">
        <f>Dat_01!E60</f>
        <v>10.852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10/02/2020</v>
      </c>
      <c r="C16" s="100">
        <f>Dat_01!B61</f>
        <v>18.978999999999999</v>
      </c>
      <c r="D16" s="100">
        <f>Dat_01!C61</f>
        <v>13.818</v>
      </c>
      <c r="E16" s="100">
        <f>Dat_01!D61</f>
        <v>8.657</v>
      </c>
      <c r="F16" s="100">
        <f>Dat_01!H61</f>
        <v>5.1204210526000002</v>
      </c>
      <c r="G16" s="100">
        <f>Dat_01!G61</f>
        <v>14.181315789499999</v>
      </c>
      <c r="H16" s="100">
        <f>Dat_01!E61</f>
        <v>11.057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11/02/2020</v>
      </c>
      <c r="C17" s="100">
        <f>Dat_01!B62</f>
        <v>17.29</v>
      </c>
      <c r="D17" s="100">
        <f>Dat_01!C62</f>
        <v>12.946</v>
      </c>
      <c r="E17" s="100">
        <f>Dat_01!D62</f>
        <v>8.6010000000000009</v>
      </c>
      <c r="F17" s="100">
        <f>Dat_01!H62</f>
        <v>4.9801578946999996</v>
      </c>
      <c r="G17" s="100">
        <f>Dat_01!G62</f>
        <v>14.025631578900001</v>
      </c>
      <c r="H17" s="100">
        <f>Dat_01!E62</f>
        <v>10.875999999999999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12/02/2020</v>
      </c>
      <c r="C18" s="100">
        <f>Dat_01!B63</f>
        <v>16.056000000000001</v>
      </c>
      <c r="D18" s="100">
        <f>Dat_01!C63</f>
        <v>12.225</v>
      </c>
      <c r="E18" s="100">
        <f>Dat_01!D63</f>
        <v>8.3949999999999996</v>
      </c>
      <c r="F18" s="100">
        <f>Dat_01!H63</f>
        <v>5.3564210526</v>
      </c>
      <c r="G18" s="100">
        <f>Dat_01!G63</f>
        <v>14.145473684200001</v>
      </c>
      <c r="H18" s="100">
        <f>Dat_01!E63</f>
        <v>9.7129999999999992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13/02/2020</v>
      </c>
      <c r="C19" s="100">
        <f>Dat_01!B64</f>
        <v>17.289000000000001</v>
      </c>
      <c r="D19" s="100">
        <f>Dat_01!C64</f>
        <v>12.471</v>
      </c>
      <c r="E19" s="100">
        <f>Dat_01!D64</f>
        <v>7.6529999999999996</v>
      </c>
      <c r="F19" s="100">
        <f>Dat_01!H64</f>
        <v>5.0623157895000004</v>
      </c>
      <c r="G19" s="100">
        <f>Dat_01!G64</f>
        <v>14.586052631599999</v>
      </c>
      <c r="H19" s="100">
        <f>Dat_01!E64</f>
        <v>9.7409999999999997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14/02/2020</v>
      </c>
      <c r="C20" s="100">
        <f>Dat_01!B65</f>
        <v>17.170999999999999</v>
      </c>
      <c r="D20" s="100">
        <f>Dat_01!C65</f>
        <v>12.462</v>
      </c>
      <c r="E20" s="100">
        <f>Dat_01!D65</f>
        <v>7.7530000000000001</v>
      </c>
      <c r="F20" s="100">
        <f>Dat_01!H65</f>
        <v>5.7036842104999996</v>
      </c>
      <c r="G20" s="100">
        <f>Dat_01!G65</f>
        <v>14.243842105300001</v>
      </c>
      <c r="H20" s="100">
        <f>Dat_01!E65</f>
        <v>10.608000000000001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15/02/2020</v>
      </c>
      <c r="C21" s="100">
        <f>Dat_01!B66</f>
        <v>17.382999999999999</v>
      </c>
      <c r="D21" s="100">
        <f>Dat_01!C66</f>
        <v>12.065</v>
      </c>
      <c r="E21" s="100">
        <f>Dat_01!D66</f>
        <v>6.7480000000000002</v>
      </c>
      <c r="F21" s="100">
        <f>Dat_01!H66</f>
        <v>5.3809473684000002</v>
      </c>
      <c r="G21" s="100">
        <f>Dat_01!G66</f>
        <v>14.1378947368</v>
      </c>
      <c r="H21" s="100">
        <f>Dat_01!E66</f>
        <v>10.835000000000001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16/02/2020</v>
      </c>
      <c r="C22" s="100">
        <f>Dat_01!B67</f>
        <v>18.103999999999999</v>
      </c>
      <c r="D22" s="100">
        <f>Dat_01!C67</f>
        <v>13.47</v>
      </c>
      <c r="E22" s="100">
        <f>Dat_01!D67</f>
        <v>8.8360000000000003</v>
      </c>
      <c r="F22" s="100">
        <f>Dat_01!H67</f>
        <v>5.1011578947</v>
      </c>
      <c r="G22" s="100">
        <f>Dat_01!G67</f>
        <v>14.1023157895</v>
      </c>
      <c r="H22" s="100">
        <f>Dat_01!E67</f>
        <v>11.099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17/02/2020</v>
      </c>
      <c r="C23" s="100">
        <f>Dat_01!B68</f>
        <v>16.812000000000001</v>
      </c>
      <c r="D23" s="100">
        <f>Dat_01!C68</f>
        <v>12.294</v>
      </c>
      <c r="E23" s="100">
        <f>Dat_01!D68</f>
        <v>7.7750000000000004</v>
      </c>
      <c r="F23" s="100">
        <f>Dat_01!H68</f>
        <v>4.7691052632000002</v>
      </c>
      <c r="G23" s="100">
        <f>Dat_01!G68</f>
        <v>13.489105263200001</v>
      </c>
      <c r="H23" s="100">
        <f>Dat_01!E68</f>
        <v>10.637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18/02/2020</v>
      </c>
      <c r="C24" s="100">
        <f>Dat_01!B69</f>
        <v>14.941000000000001</v>
      </c>
      <c r="D24" s="100">
        <f>Dat_01!C69</f>
        <v>11.023</v>
      </c>
      <c r="E24" s="100">
        <f>Dat_01!D69</f>
        <v>7.1050000000000004</v>
      </c>
      <c r="F24" s="100">
        <f>Dat_01!H69</f>
        <v>4.8274210526000001</v>
      </c>
      <c r="G24" s="100">
        <f>Dat_01!G69</f>
        <v>13.4641578947</v>
      </c>
      <c r="H24" s="100">
        <f>Dat_01!E69</f>
        <v>10.33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19/02/2020</v>
      </c>
      <c r="C25" s="100">
        <f>Dat_01!B70</f>
        <v>15.804</v>
      </c>
      <c r="D25" s="100">
        <f>Dat_01!C70</f>
        <v>10.757</v>
      </c>
      <c r="E25" s="100">
        <f>Dat_01!D70</f>
        <v>5.7110000000000003</v>
      </c>
      <c r="F25" s="100">
        <f>Dat_01!H70</f>
        <v>5.0769473683999999</v>
      </c>
      <c r="G25" s="100">
        <f>Dat_01!G70</f>
        <v>13.7565263158</v>
      </c>
      <c r="H25" s="100">
        <f>Dat_01!E70</f>
        <v>10.404999999999999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20/02/2020</v>
      </c>
      <c r="C26" s="100">
        <f>Dat_01!B71</f>
        <v>16.986000000000001</v>
      </c>
      <c r="D26" s="100">
        <f>Dat_01!C71</f>
        <v>10.789</v>
      </c>
      <c r="E26" s="100">
        <f>Dat_01!D71</f>
        <v>4.5919999999999996</v>
      </c>
      <c r="F26" s="100">
        <f>Dat_01!H71</f>
        <v>4.9039999999999999</v>
      </c>
      <c r="G26" s="100">
        <f>Dat_01!G71</f>
        <v>13.956578947400001</v>
      </c>
      <c r="H26" s="100">
        <f>Dat_01!E71</f>
        <v>10.305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21/02/2020</v>
      </c>
      <c r="C27" s="100">
        <f>Dat_01!B72</f>
        <v>17.949000000000002</v>
      </c>
      <c r="D27" s="100">
        <f>Dat_01!C72</f>
        <v>11.742000000000001</v>
      </c>
      <c r="E27" s="100">
        <f>Dat_01!D72</f>
        <v>5.5339999999999998</v>
      </c>
      <c r="F27" s="100">
        <f>Dat_01!H72</f>
        <v>5.0605789473999998</v>
      </c>
      <c r="G27" s="100">
        <f>Dat_01!G72</f>
        <v>14.098000000000001</v>
      </c>
      <c r="H27" s="100">
        <f>Dat_01!E72</f>
        <v>11.073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22/02/2020</v>
      </c>
      <c r="C28" s="100">
        <f>Dat_01!B73</f>
        <v>18.899000000000001</v>
      </c>
      <c r="D28" s="100">
        <f>Dat_01!C73</f>
        <v>12.079000000000001</v>
      </c>
      <c r="E28" s="100">
        <f>Dat_01!D73</f>
        <v>5.26</v>
      </c>
      <c r="F28" s="100">
        <f>Dat_01!H73</f>
        <v>4.6945789474000001</v>
      </c>
      <c r="G28" s="100">
        <f>Dat_01!G73</f>
        <v>14.854315789499999</v>
      </c>
      <c r="H28" s="100">
        <f>Dat_01!E73</f>
        <v>12.262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23/02/2020</v>
      </c>
      <c r="C29" s="100">
        <f>Dat_01!B74</f>
        <v>19.978999999999999</v>
      </c>
      <c r="D29" s="100">
        <f>Dat_01!C74</f>
        <v>12.644</v>
      </c>
      <c r="E29" s="100">
        <f>Dat_01!D74</f>
        <v>5.31</v>
      </c>
      <c r="F29" s="100">
        <f>Dat_01!H74</f>
        <v>5.4046315789000001</v>
      </c>
      <c r="G29" s="100">
        <f>Dat_01!G74</f>
        <v>15.056421052599999</v>
      </c>
      <c r="H29" s="100">
        <f>Dat_01!E74</f>
        <v>12.773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24/02/2020</v>
      </c>
      <c r="C30" s="100">
        <f>Dat_01!B75</f>
        <v>19.957000000000001</v>
      </c>
      <c r="D30" s="100">
        <f>Dat_01!C75</f>
        <v>12.804</v>
      </c>
      <c r="E30" s="100">
        <f>Dat_01!D75</f>
        <v>5.65</v>
      </c>
      <c r="F30" s="100">
        <f>Dat_01!H75</f>
        <v>5.8508421052999999</v>
      </c>
      <c r="G30" s="100">
        <f>Dat_01!G75</f>
        <v>14.023684210500001</v>
      </c>
      <c r="H30" s="100">
        <f>Dat_01!E75</f>
        <v>11.973000000000001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25/02/2020</v>
      </c>
      <c r="C31" s="100">
        <f>Dat_01!B76</f>
        <v>18.062000000000001</v>
      </c>
      <c r="D31" s="100">
        <f>Dat_01!C76</f>
        <v>12.679</v>
      </c>
      <c r="E31" s="100">
        <f>Dat_01!D76</f>
        <v>7.2960000000000003</v>
      </c>
      <c r="F31" s="100">
        <f>Dat_01!H76</f>
        <v>5.6571578947000001</v>
      </c>
      <c r="G31" s="100">
        <f>Dat_01!G76</f>
        <v>14.3575789474</v>
      </c>
      <c r="H31" s="100">
        <f>Dat_01!E76</f>
        <v>11.351000000000001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26/02/2020</v>
      </c>
      <c r="C32" s="100">
        <f>Dat_01!B77</f>
        <v>16.841000000000001</v>
      </c>
      <c r="D32" s="100">
        <f>Dat_01!C77</f>
        <v>12.43</v>
      </c>
      <c r="E32" s="100">
        <f>Dat_01!D77</f>
        <v>8.02</v>
      </c>
      <c r="F32" s="100">
        <f>Dat_01!H77</f>
        <v>5.3107894736999999</v>
      </c>
      <c r="G32" s="100">
        <f>Dat_01!G77</f>
        <v>14.574157894700001</v>
      </c>
      <c r="H32" s="100">
        <f>Dat_01!E77</f>
        <v>11.991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27/02/2020</v>
      </c>
      <c r="C33" s="100">
        <f>Dat_01!B78</f>
        <v>19.516999999999999</v>
      </c>
      <c r="D33" s="100">
        <f>Dat_01!C78</f>
        <v>13.420999999999999</v>
      </c>
      <c r="E33" s="100">
        <f>Dat_01!D78</f>
        <v>7.3259999999999996</v>
      </c>
      <c r="F33" s="100">
        <f>Dat_01!H78</f>
        <v>5.1731052632000001</v>
      </c>
      <c r="G33" s="100">
        <f>Dat_01!G78</f>
        <v>14.303315789499999</v>
      </c>
      <c r="H33" s="100">
        <f>Dat_01!E78</f>
        <v>11.887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28/02/2020</v>
      </c>
      <c r="C34" s="100">
        <f>Dat_01!B79</f>
        <v>19.428000000000001</v>
      </c>
      <c r="D34" s="100">
        <f>Dat_01!C79</f>
        <v>13.815</v>
      </c>
      <c r="E34" s="100">
        <f>Dat_01!D79</f>
        <v>8.2010000000000005</v>
      </c>
      <c r="F34" s="100">
        <f>Dat_01!H79</f>
        <v>5.7124736841999999</v>
      </c>
      <c r="G34" s="100">
        <f>Dat_01!G79</f>
        <v>14.1074736842</v>
      </c>
      <c r="H34" s="100">
        <f>Dat_01!E79</f>
        <v>13.237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29/02/2020</v>
      </c>
      <c r="C35" s="100">
        <f>Dat_01!B80</f>
        <v>17.599</v>
      </c>
      <c r="D35" s="100">
        <f>Dat_01!C80</f>
        <v>13.284000000000001</v>
      </c>
      <c r="E35" s="100">
        <f>Dat_01!D80</f>
        <v>8.9700000000000006</v>
      </c>
      <c r="F35" s="100">
        <f>Dat_01!H80</f>
        <v>5.7124736841999999</v>
      </c>
      <c r="G35" s="100">
        <f>Dat_01!G80</f>
        <v>14.1074736842</v>
      </c>
      <c r="H35" s="100">
        <f>Dat_01!E80</f>
        <v>13.237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>
        <f>Dat_01!A81</f>
        <v>0</v>
      </c>
      <c r="C36" s="100">
        <f>Dat_01!B81</f>
        <v>0</v>
      </c>
      <c r="D36" s="100">
        <f>Dat_01!C81</f>
        <v>0</v>
      </c>
      <c r="E36" s="100">
        <f>Dat_01!D81</f>
        <v>0</v>
      </c>
      <c r="F36" s="100">
        <f>Dat_01!H81</f>
        <v>0</v>
      </c>
      <c r="G36" s="100">
        <f>Dat_01!G81</f>
        <v>0</v>
      </c>
      <c r="H36" s="100">
        <f>Dat_01!E81</f>
        <v>0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>
        <f>Dat_01!A82</f>
        <v>0</v>
      </c>
      <c r="C37" s="100">
        <f>Dat_01!B82</f>
        <v>0</v>
      </c>
      <c r="D37" s="100">
        <f>Dat_01!C82</f>
        <v>0</v>
      </c>
      <c r="E37" s="100">
        <f>Dat_01!D82</f>
        <v>0</v>
      </c>
      <c r="F37" s="100">
        <f>Dat_01!H82</f>
        <v>0</v>
      </c>
      <c r="G37" s="100">
        <f>Dat_01!G82</f>
        <v>0</v>
      </c>
      <c r="H37" s="100">
        <f>Dat_01!E82</f>
        <v>0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16.519677419354835</v>
      </c>
      <c r="D38" s="102">
        <f>AVERAGE(D7:D37)</f>
        <v>11.687387096774192</v>
      </c>
      <c r="E38" s="102">
        <f t="shared" ref="E38:G38" si="0">AVERAGE(E7:E37)</f>
        <v>6.8551290322580645</v>
      </c>
      <c r="F38" s="102">
        <f t="shared" si="0"/>
        <v>4.8161850594161306</v>
      </c>
      <c r="G38" s="102">
        <f t="shared" si="0"/>
        <v>13.061769100167743</v>
      </c>
      <c r="H38" s="102">
        <f>AVERAGE(H7:H37)</f>
        <v>9.96151612903226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20726.400546252</v>
      </c>
    </row>
    <row r="50" spans="1:3" ht="11.25" customHeight="1">
      <c r="A50" s="104" t="s">
        <v>105</v>
      </c>
      <c r="B50" s="99">
        <v>42855</v>
      </c>
      <c r="C50" s="105">
        <f>Dat_01!B102</f>
        <v>19512.678673056002</v>
      </c>
    </row>
    <row r="51" spans="1:3" ht="11.25" customHeight="1">
      <c r="A51" s="104" t="s">
        <v>98</v>
      </c>
      <c r="B51" s="99">
        <v>42886</v>
      </c>
      <c r="C51" s="105">
        <f>Dat_01!B103</f>
        <v>19898.360272188002</v>
      </c>
    </row>
    <row r="52" spans="1:3" ht="11.25" customHeight="1">
      <c r="A52" s="104" t="s">
        <v>105</v>
      </c>
      <c r="B52" s="99">
        <v>42916</v>
      </c>
      <c r="C52" s="105">
        <f>Dat_01!B104</f>
        <v>19966.555829706002</v>
      </c>
    </row>
    <row r="53" spans="1:3" ht="11.25" customHeight="1">
      <c r="A53" s="104" t="s">
        <v>97</v>
      </c>
      <c r="B53" s="99">
        <v>42947</v>
      </c>
      <c r="C53" s="105">
        <f>Dat_01!B105</f>
        <v>22697.667647208</v>
      </c>
    </row>
    <row r="54" spans="1:3" ht="11.25" customHeight="1">
      <c r="A54" s="104" t="s">
        <v>97</v>
      </c>
      <c r="B54" s="99">
        <v>42978</v>
      </c>
      <c r="C54" s="105">
        <f>Dat_01!B106</f>
        <v>21173.912126984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20132.70482427</v>
      </c>
    </row>
    <row r="57" spans="1:3" ht="11.25" customHeight="1">
      <c r="A57" s="104" t="s">
        <v>100</v>
      </c>
      <c r="B57" s="99">
        <v>43069</v>
      </c>
      <c r="C57" s="105">
        <f>Dat_01!B109</f>
        <v>20788.324365470002</v>
      </c>
    </row>
    <row r="58" spans="1:3" ht="11.25" customHeight="1">
      <c r="A58" s="104" t="s">
        <v>101</v>
      </c>
      <c r="B58" s="99">
        <v>43100</v>
      </c>
      <c r="C58" s="105">
        <f>Dat_01!B110</f>
        <v>20864.67341105</v>
      </c>
    </row>
    <row r="59" spans="1:3" ht="11.25" customHeight="1">
      <c r="A59" s="104" t="s">
        <v>102</v>
      </c>
      <c r="B59" s="99">
        <v>43131</v>
      </c>
      <c r="C59" s="105">
        <f>Dat_01!B111</f>
        <v>22562.361592982001</v>
      </c>
    </row>
    <row r="60" spans="1:3" ht="11.25" customHeight="1">
      <c r="A60" s="104" t="s">
        <v>103</v>
      </c>
      <c r="B60" s="99">
        <v>43159</v>
      </c>
      <c r="C60" s="105">
        <f>Dat_01!B112</f>
        <v>19820.258692852</v>
      </c>
    </row>
    <row r="61" spans="1:3" ht="11.25" customHeight="1">
      <c r="A61" s="104" t="s">
        <v>104</v>
      </c>
      <c r="B61" s="99">
        <v>43190</v>
      </c>
      <c r="C61" s="105">
        <f>Dat_01!B113</f>
        <v>0</v>
      </c>
    </row>
    <row r="62" spans="1:3" ht="11.25" customHeight="1">
      <c r="A62" s="104" t="s">
        <v>105</v>
      </c>
      <c r="B62" s="99">
        <v>43220</v>
      </c>
      <c r="C62" s="105">
        <f>Dat_01!B114</f>
        <v>0</v>
      </c>
    </row>
    <row r="63" spans="1:3" ht="11.25" customHeight="1">
      <c r="A63" s="104" t="s">
        <v>98</v>
      </c>
      <c r="B63" s="99">
        <v>43251</v>
      </c>
      <c r="C63" s="105">
        <f>Dat_01!B115</f>
        <v>0</v>
      </c>
    </row>
    <row r="64" spans="1:3" ht="11.25" customHeight="1">
      <c r="A64" s="104" t="s">
        <v>105</v>
      </c>
      <c r="B64" s="99">
        <v>43281</v>
      </c>
      <c r="C64" s="105">
        <f>Dat_01!B116</f>
        <v>0</v>
      </c>
    </row>
    <row r="65" spans="1:4" ht="11.25" customHeight="1">
      <c r="A65" s="104" t="s">
        <v>97</v>
      </c>
      <c r="B65" s="99">
        <v>43312</v>
      </c>
      <c r="C65" s="105">
        <f>Dat_01!B117</f>
        <v>0</v>
      </c>
    </row>
    <row r="66" spans="1:4" ht="11.25" customHeight="1">
      <c r="A66" s="104" t="s">
        <v>97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01/02/2020</v>
      </c>
      <c r="C70" s="105">
        <f>Dat_01!B129</f>
        <v>30072.537</v>
      </c>
      <c r="D70" s="105">
        <f>Dat_01!D129</f>
        <v>643.16225999999995</v>
      </c>
    </row>
    <row r="71" spans="1:4" ht="11.25" customHeight="1">
      <c r="A71" s="93">
        <v>2</v>
      </c>
      <c r="B71" s="99" t="str">
        <f>Dat_01!A130</f>
        <v>02/02/2020</v>
      </c>
      <c r="C71" s="105">
        <f>Dat_01!B130</f>
        <v>29389.955000000002</v>
      </c>
      <c r="D71" s="105">
        <f>Dat_01!D130</f>
        <v>589.02287492999994</v>
      </c>
    </row>
    <row r="72" spans="1:4" ht="11.25" customHeight="1">
      <c r="A72" s="93">
        <v>3</v>
      </c>
      <c r="B72" s="99" t="str">
        <f>Dat_01!A131</f>
        <v>03/02/2020</v>
      </c>
      <c r="C72" s="105">
        <f>Dat_01!B131</f>
        <v>33620.042999999998</v>
      </c>
      <c r="D72" s="105">
        <f>Dat_01!D131</f>
        <v>689.47044632999996</v>
      </c>
    </row>
    <row r="73" spans="1:4" ht="11.25" customHeight="1">
      <c r="A73" s="93">
        <v>4</v>
      </c>
      <c r="B73" s="99" t="str">
        <f>Dat_01!A132</f>
        <v>04/02/2020</v>
      </c>
      <c r="C73" s="105">
        <f>Dat_01!B132</f>
        <v>34218.148000000001</v>
      </c>
      <c r="D73" s="105">
        <f>Dat_01!D132</f>
        <v>707.28085552000005</v>
      </c>
    </row>
    <row r="74" spans="1:4" ht="11.25" customHeight="1">
      <c r="A74" s="93">
        <v>5</v>
      </c>
      <c r="B74" s="99" t="str">
        <f>Dat_01!A133</f>
        <v>05/02/2020</v>
      </c>
      <c r="C74" s="105">
        <f>Dat_01!B133</f>
        <v>34573.748</v>
      </c>
      <c r="D74" s="105">
        <f>Dat_01!D133</f>
        <v>718.14272604999996</v>
      </c>
    </row>
    <row r="75" spans="1:4" ht="11.25" customHeight="1">
      <c r="A75" s="93">
        <v>6</v>
      </c>
      <c r="B75" s="99" t="str">
        <f>Dat_01!A134</f>
        <v>06/02/2020</v>
      </c>
      <c r="C75" s="105">
        <f>Dat_01!B134</f>
        <v>35093.004999999997</v>
      </c>
      <c r="D75" s="105">
        <f>Dat_01!D134</f>
        <v>728.66877299999999</v>
      </c>
    </row>
    <row r="76" spans="1:4" ht="11.25" customHeight="1">
      <c r="A76" s="93">
        <v>7</v>
      </c>
      <c r="B76" s="99" t="str">
        <f>Dat_01!A135</f>
        <v>07/02/2020</v>
      </c>
      <c r="C76" s="105">
        <f>Dat_01!B135</f>
        <v>34829.069000000003</v>
      </c>
      <c r="D76" s="105">
        <f>Dat_01!D135</f>
        <v>731.46134600000005</v>
      </c>
    </row>
    <row r="77" spans="1:4" ht="11.25" customHeight="1">
      <c r="A77" s="93">
        <v>8</v>
      </c>
      <c r="B77" s="99" t="str">
        <f>Dat_01!A136</f>
        <v>08/02/2020</v>
      </c>
      <c r="C77" s="105">
        <f>Dat_01!B136</f>
        <v>30977.703000000001</v>
      </c>
      <c r="D77" s="105">
        <f>Dat_01!D136</f>
        <v>659.22646641999995</v>
      </c>
    </row>
    <row r="78" spans="1:4" ht="11.25" customHeight="1">
      <c r="A78" s="93">
        <v>9</v>
      </c>
      <c r="B78" s="99" t="str">
        <f>Dat_01!A137</f>
        <v>09/02/2020</v>
      </c>
      <c r="C78" s="105">
        <f>Dat_01!B137</f>
        <v>30856.201000000001</v>
      </c>
      <c r="D78" s="105">
        <f>Dat_01!D137</f>
        <v>609.95712996999998</v>
      </c>
    </row>
    <row r="79" spans="1:4" ht="11.25" customHeight="1">
      <c r="A79" s="93">
        <v>10</v>
      </c>
      <c r="B79" s="99" t="str">
        <f>Dat_01!A138</f>
        <v>10/02/2020</v>
      </c>
      <c r="C79" s="105">
        <f>Dat_01!B138</f>
        <v>34446.885999999999</v>
      </c>
      <c r="D79" s="105">
        <f>Dat_01!D138</f>
        <v>708.73103361000005</v>
      </c>
    </row>
    <row r="80" spans="1:4" ht="11.25" customHeight="1">
      <c r="A80" s="93">
        <v>11</v>
      </c>
      <c r="B80" s="99" t="str">
        <f>Dat_01!A139</f>
        <v>11/02/2020</v>
      </c>
      <c r="C80" s="105">
        <f>Dat_01!B139</f>
        <v>34677.486279999997</v>
      </c>
      <c r="D80" s="105">
        <f>Dat_01!D139</f>
        <v>720.08110144</v>
      </c>
    </row>
    <row r="81" spans="1:4" ht="11.25" customHeight="1">
      <c r="A81" s="93">
        <v>12</v>
      </c>
      <c r="B81" s="99" t="str">
        <f>Dat_01!A140</f>
        <v>12/02/2020</v>
      </c>
      <c r="C81" s="105">
        <f>Dat_01!B140</f>
        <v>34992.19</v>
      </c>
      <c r="D81" s="105">
        <f>Dat_01!D140</f>
        <v>725.18189500000005</v>
      </c>
    </row>
    <row r="82" spans="1:4" ht="11.25" customHeight="1">
      <c r="A82" s="93">
        <v>13</v>
      </c>
      <c r="B82" s="99" t="str">
        <f>Dat_01!A141</f>
        <v>13/02/2020</v>
      </c>
      <c r="C82" s="105">
        <f>Dat_01!B141</f>
        <v>34493.635999999999</v>
      </c>
      <c r="D82" s="105">
        <f>Dat_01!D141</f>
        <v>718.72160408000002</v>
      </c>
    </row>
    <row r="83" spans="1:4" ht="11.25" customHeight="1">
      <c r="A83" s="93">
        <v>14</v>
      </c>
      <c r="B83" s="99" t="str">
        <f>Dat_01!A142</f>
        <v>14/02/2020</v>
      </c>
      <c r="C83" s="105">
        <f>Dat_01!B142</f>
        <v>33677.468999999997</v>
      </c>
      <c r="D83" s="105">
        <f>Dat_01!D142</f>
        <v>713.14724023999997</v>
      </c>
    </row>
    <row r="84" spans="1:4" ht="11.25" customHeight="1">
      <c r="A84" s="93">
        <v>15</v>
      </c>
      <c r="B84" s="99" t="str">
        <f>Dat_01!A143</f>
        <v>15/02/2020</v>
      </c>
      <c r="C84" s="105">
        <f>Dat_01!B143</f>
        <v>30163.364000000001</v>
      </c>
      <c r="D84" s="105">
        <f>Dat_01!D143</f>
        <v>637.481944</v>
      </c>
    </row>
    <row r="85" spans="1:4" ht="11.25" customHeight="1">
      <c r="A85" s="93">
        <v>16</v>
      </c>
      <c r="B85" s="99" t="str">
        <f>Dat_01!A144</f>
        <v>16/02/2020</v>
      </c>
      <c r="C85" s="105">
        <f>Dat_01!B144</f>
        <v>29721.756000000001</v>
      </c>
      <c r="D85" s="105">
        <f>Dat_01!D144</f>
        <v>588.96442256</v>
      </c>
    </row>
    <row r="86" spans="1:4" ht="11.25" customHeight="1">
      <c r="A86" s="93">
        <v>17</v>
      </c>
      <c r="B86" s="99" t="str">
        <f>Dat_01!A145</f>
        <v>17/02/2020</v>
      </c>
      <c r="C86" s="105">
        <f>Dat_01!B145</f>
        <v>34228.644079999998</v>
      </c>
      <c r="D86" s="105">
        <f>Dat_01!D145</f>
        <v>698.95759382999995</v>
      </c>
    </row>
    <row r="87" spans="1:4" ht="11.25" customHeight="1">
      <c r="A87" s="93">
        <v>18</v>
      </c>
      <c r="B87" s="99" t="str">
        <f>Dat_01!A146</f>
        <v>18/02/2020</v>
      </c>
      <c r="C87" s="105">
        <f>Dat_01!B146</f>
        <v>34965.097999999998</v>
      </c>
      <c r="D87" s="105">
        <f>Dat_01!D146</f>
        <v>725.08170199999995</v>
      </c>
    </row>
    <row r="88" spans="1:4" ht="11.25" customHeight="1">
      <c r="A88" s="93">
        <v>19</v>
      </c>
      <c r="B88" s="99" t="str">
        <f>Dat_01!A147</f>
        <v>19/02/2020</v>
      </c>
      <c r="C88" s="105">
        <f>Dat_01!B147</f>
        <v>34827.205000000002</v>
      </c>
      <c r="D88" s="105">
        <f>Dat_01!D147</f>
        <v>723.23483199999998</v>
      </c>
    </row>
    <row r="89" spans="1:4" ht="11.25" customHeight="1">
      <c r="A89" s="93">
        <v>20</v>
      </c>
      <c r="B89" s="99" t="str">
        <f>Dat_01!A148</f>
        <v>20/02/2020</v>
      </c>
      <c r="C89" s="105">
        <f>Dat_01!B148</f>
        <v>34826.14</v>
      </c>
      <c r="D89" s="105">
        <f>Dat_01!D148</f>
        <v>722.12212699999998</v>
      </c>
    </row>
    <row r="90" spans="1:4" ht="11.25" customHeight="1">
      <c r="A90" s="93">
        <v>21</v>
      </c>
      <c r="B90" s="99" t="str">
        <f>Dat_01!A149</f>
        <v>21/02/2020</v>
      </c>
      <c r="C90" s="105">
        <f>Dat_01!B149</f>
        <v>33968.042719999998</v>
      </c>
      <c r="D90" s="105">
        <f>Dat_01!D149</f>
        <v>712.54644411000004</v>
      </c>
    </row>
    <row r="91" spans="1:4" ht="11.25" customHeight="1">
      <c r="A91" s="93">
        <v>22</v>
      </c>
      <c r="B91" s="99" t="str">
        <f>Dat_01!A150</f>
        <v>22/02/2020</v>
      </c>
      <c r="C91" s="105">
        <f>Dat_01!B150</f>
        <v>29625.473000000002</v>
      </c>
      <c r="D91" s="105">
        <f>Dat_01!D150</f>
        <v>632.83040800000003</v>
      </c>
    </row>
    <row r="92" spans="1:4" ht="11.25" customHeight="1">
      <c r="A92" s="93">
        <v>23</v>
      </c>
      <c r="B92" s="99" t="str">
        <f>Dat_01!A151</f>
        <v>23/02/2020</v>
      </c>
      <c r="C92" s="105">
        <f>Dat_01!B151</f>
        <v>29192.06</v>
      </c>
      <c r="D92" s="105">
        <f>Dat_01!D151</f>
        <v>583.87717799999996</v>
      </c>
    </row>
    <row r="93" spans="1:4" ht="11.25" customHeight="1">
      <c r="A93" s="93">
        <v>24</v>
      </c>
      <c r="B93" s="99" t="str">
        <f>Dat_01!A152</f>
        <v>24/02/2020</v>
      </c>
      <c r="C93" s="105">
        <f>Dat_01!B152</f>
        <v>33894.980000000003</v>
      </c>
      <c r="D93" s="105">
        <f>Dat_01!D152</f>
        <v>689.81514015000005</v>
      </c>
    </row>
    <row r="94" spans="1:4" ht="11.25" customHeight="1">
      <c r="A94" s="93">
        <v>25</v>
      </c>
      <c r="B94" s="99" t="str">
        <f>Dat_01!A153</f>
        <v>25/02/2020</v>
      </c>
      <c r="C94" s="105">
        <f>Dat_01!B153</f>
        <v>34093.550000000003</v>
      </c>
      <c r="D94" s="105">
        <f>Dat_01!D153</f>
        <v>703.61240034000002</v>
      </c>
    </row>
    <row r="95" spans="1:4" ht="11.25" customHeight="1">
      <c r="A95" s="93">
        <v>26</v>
      </c>
      <c r="B95" s="99" t="str">
        <f>Dat_01!A154</f>
        <v>26/02/2020</v>
      </c>
      <c r="C95" s="105">
        <f>Dat_01!B154</f>
        <v>34437.135000000002</v>
      </c>
      <c r="D95" s="105">
        <f>Dat_01!D154</f>
        <v>711.54309338999997</v>
      </c>
    </row>
    <row r="96" spans="1:4" ht="11.25" customHeight="1">
      <c r="A96" s="93">
        <v>27</v>
      </c>
      <c r="B96" s="99" t="str">
        <f>Dat_01!A155</f>
        <v>27/02/2020</v>
      </c>
      <c r="C96" s="105">
        <f>Dat_01!B155</f>
        <v>33790.623</v>
      </c>
      <c r="D96" s="105">
        <f>Dat_01!D155</f>
        <v>709.51888699999995</v>
      </c>
    </row>
    <row r="97" spans="1:9" ht="11.25" customHeight="1">
      <c r="A97" s="93">
        <v>28</v>
      </c>
      <c r="B97" s="99" t="str">
        <f>Dat_01!A156</f>
        <v>28/02/2020</v>
      </c>
      <c r="C97" s="105">
        <f>Dat_01!B156</f>
        <v>32078.991999999998</v>
      </c>
      <c r="D97" s="105">
        <f>Dat_01!D156</f>
        <v>686.85993937800004</v>
      </c>
    </row>
    <row r="98" spans="1:9" ht="11.25" customHeight="1">
      <c r="A98" s="93">
        <v>29</v>
      </c>
      <c r="B98" s="99" t="str">
        <f>Dat_01!A157</f>
        <v>29/02/2020</v>
      </c>
      <c r="C98" s="105">
        <f>Dat_01!B157</f>
        <v>29515.331512000001</v>
      </c>
      <c r="D98" s="105">
        <f>Dat_01!D157</f>
        <v>631.55682850400001</v>
      </c>
    </row>
    <row r="99" spans="1:9" ht="11.25" customHeight="1">
      <c r="A99" s="93">
        <v>30</v>
      </c>
      <c r="B99" s="99">
        <f>Dat_01!A158</f>
        <v>0</v>
      </c>
      <c r="C99" s="105">
        <f>Dat_01!B158</f>
        <v>0</v>
      </c>
      <c r="D99" s="105">
        <f>Dat_01!D158</f>
        <v>0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107</v>
      </c>
      <c r="C101" s="108">
        <f>MAX(C70:C100)</f>
        <v>35093.004999999997</v>
      </c>
      <c r="D101" s="108">
        <f>MAX(D70:D100)</f>
        <v>731.46134600000005</v>
      </c>
      <c r="E101" s="131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0</v>
      </c>
      <c r="D108" s="111">
        <f>Dat_01!B174</f>
        <v>40423</v>
      </c>
      <c r="E108" s="111"/>
      <c r="F108" s="112">
        <f>Dat_01!D186</f>
        <v>0</v>
      </c>
      <c r="G108" s="112" t="str">
        <f>Dat_01!E186</f>
        <v>20 enero (20:22 h)</v>
      </c>
    </row>
    <row r="109" spans="1:9" ht="11.25" customHeight="1">
      <c r="B109" s="113" t="str">
        <f>Dat_01!A187</f>
        <v>feb-20</v>
      </c>
      <c r="C109" s="114">
        <f>Dat_01!B166</f>
        <v>35524</v>
      </c>
      <c r="D109" s="114"/>
      <c r="E109" s="114"/>
      <c r="F109" s="115" t="str">
        <f>Dat_01!D187</f>
        <v/>
      </c>
      <c r="G109" s="115"/>
      <c r="H109" s="130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F</v>
      </c>
      <c r="B113" s="99" t="str">
        <f>Dat_01!A33</f>
        <v>Febrero 2019</v>
      </c>
      <c r="C113" s="100">
        <f>Dat_01!C33*100</f>
        <v>-5.2650000000000006</v>
      </c>
      <c r="D113" s="100">
        <f>Dat_01!D33*100</f>
        <v>0.20799999999999999</v>
      </c>
      <c r="E113" s="100">
        <f>Dat_01!E33*100</f>
        <v>-3.4840000000000004</v>
      </c>
      <c r="F113" s="100">
        <f>Dat_01!F33*100</f>
        <v>-1.9890000000000001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M</v>
      </c>
      <c r="B114" s="99" t="str">
        <f>Dat_01!A34</f>
        <v>Marzo 2019</v>
      </c>
      <c r="C114" s="100">
        <f>Dat_01!C34*100</f>
        <v>-6.1120000000000001</v>
      </c>
      <c r="D114" s="100">
        <f>Dat_01!D34*100</f>
        <v>1.2670000000000001</v>
      </c>
      <c r="E114" s="100">
        <f>Dat_01!E34*100</f>
        <v>-2.948</v>
      </c>
      <c r="F114" s="100">
        <f>Dat_01!F34*100</f>
        <v>-4.431</v>
      </c>
    </row>
    <row r="115" spans="1:6" ht="11.25" customHeight="1">
      <c r="A115" s="104" t="str">
        <f t="shared" si="1"/>
        <v>A</v>
      </c>
      <c r="B115" s="99" t="str">
        <f>Dat_01!A35</f>
        <v>Abril 2019</v>
      </c>
      <c r="C115" s="100">
        <f>Dat_01!C35*100</f>
        <v>-2.0740000000000003</v>
      </c>
      <c r="D115" s="100">
        <f>Dat_01!D35*100</f>
        <v>-0.92400000000000004</v>
      </c>
      <c r="E115" s="100">
        <f>Dat_01!E35*100</f>
        <v>-7.3999999999999996E-2</v>
      </c>
      <c r="F115" s="100">
        <f>Dat_01!F35*100</f>
        <v>-1.0760000000000001</v>
      </c>
    </row>
    <row r="116" spans="1:6" ht="11.25" customHeight="1">
      <c r="A116" s="104" t="str">
        <f t="shared" si="1"/>
        <v>M</v>
      </c>
      <c r="B116" s="99" t="str">
        <f>Dat_01!A36</f>
        <v>Mayo 2019</v>
      </c>
      <c r="C116" s="100">
        <f>Dat_01!C36*100</f>
        <v>-0.92300000000000004</v>
      </c>
      <c r="D116" s="100">
        <f>Dat_01!D36*100</f>
        <v>0.68300000000000005</v>
      </c>
      <c r="E116" s="100">
        <f>Dat_01!E36*100</f>
        <v>0.90300000000000002</v>
      </c>
      <c r="F116" s="100">
        <f>Dat_01!F36*100</f>
        <v>-2.5090000000000003</v>
      </c>
    </row>
    <row r="117" spans="1:6" ht="11.25" customHeight="1">
      <c r="A117" s="104" t="str">
        <f t="shared" si="1"/>
        <v>J</v>
      </c>
      <c r="B117" s="99" t="str">
        <f>Dat_01!A37</f>
        <v>Junio 2019</v>
      </c>
      <c r="C117" s="100">
        <f>Dat_01!C37*100</f>
        <v>-1.8190000000000002</v>
      </c>
      <c r="D117" s="100">
        <f>Dat_01!D37*100</f>
        <v>-0.84399999999999997</v>
      </c>
      <c r="E117" s="100">
        <f>Dat_01!E37*100</f>
        <v>1.5820000000000001</v>
      </c>
      <c r="F117" s="100">
        <f>Dat_01!F37*100</f>
        <v>-2.5569999999999999</v>
      </c>
    </row>
    <row r="118" spans="1:6" ht="11.25" customHeight="1">
      <c r="A118" s="104" t="str">
        <f t="shared" si="1"/>
        <v>J</v>
      </c>
      <c r="B118" s="99" t="str">
        <f>Dat_01!A38</f>
        <v>Julio 2019</v>
      </c>
      <c r="C118" s="100">
        <f>Dat_01!C38*100</f>
        <v>2.33</v>
      </c>
      <c r="D118" s="100">
        <f>Dat_01!D38*100</f>
        <v>2.3330000000000002</v>
      </c>
      <c r="E118" s="100">
        <f>Dat_01!E38*100</f>
        <v>2.94</v>
      </c>
      <c r="F118" s="100">
        <f>Dat_01!F38*100</f>
        <v>-2.9430000000000001</v>
      </c>
    </row>
    <row r="119" spans="1:6" ht="11.25" customHeight="1">
      <c r="A119" s="104" t="str">
        <f t="shared" si="1"/>
        <v>A</v>
      </c>
      <c r="B119" s="99" t="str">
        <f>Dat_01!A39</f>
        <v>Agosto 2019</v>
      </c>
      <c r="C119" s="100">
        <f>Dat_01!C39*100</f>
        <v>-3.6859999999999995</v>
      </c>
      <c r="D119" s="100">
        <f>Dat_01!D39*100</f>
        <v>3.2689999999999997</v>
      </c>
      <c r="E119" s="100">
        <f>Dat_01!E39*100</f>
        <v>1.038</v>
      </c>
      <c r="F119" s="100">
        <f>Dat_01!F39*100</f>
        <v>-7.9930000000000003</v>
      </c>
    </row>
    <row r="120" spans="1:6" ht="11.25" customHeight="1">
      <c r="A120" s="104" t="str">
        <f t="shared" si="1"/>
        <v>S</v>
      </c>
      <c r="B120" s="99" t="str">
        <f>Dat_01!A40</f>
        <v>Septiembre 2019</v>
      </c>
      <c r="C120" s="100">
        <f>Dat_01!C40*100</f>
        <v>-3.9089999999999998</v>
      </c>
      <c r="D120" s="100">
        <f>Dat_01!D40*100</f>
        <v>1.4789999999999999</v>
      </c>
      <c r="E120" s="100">
        <f>Dat_01!E40*100</f>
        <v>-0.496</v>
      </c>
      <c r="F120" s="100">
        <f>Dat_01!F40*100</f>
        <v>-4.8919999999999995</v>
      </c>
    </row>
    <row r="121" spans="1:6" ht="11.25" customHeight="1">
      <c r="A121" s="104" t="str">
        <f t="shared" si="1"/>
        <v>O</v>
      </c>
      <c r="B121" s="99" t="str">
        <f>Dat_01!A41</f>
        <v>Octubre 2019</v>
      </c>
      <c r="C121" s="100">
        <f>Dat_01!C41*100</f>
        <v>-0.77200000000000002</v>
      </c>
      <c r="D121" s="100">
        <f>Dat_01!D41*100</f>
        <v>1.1339999999999999</v>
      </c>
      <c r="E121" s="100">
        <f>Dat_01!E41*100</f>
        <v>0.13500000000000001</v>
      </c>
      <c r="F121" s="100">
        <f>Dat_01!F41*100</f>
        <v>-2.0409999999999999</v>
      </c>
    </row>
    <row r="122" spans="1:6" ht="11.25" customHeight="1">
      <c r="A122" s="104" t="str">
        <f t="shared" si="1"/>
        <v>N</v>
      </c>
      <c r="B122" s="99" t="str">
        <f>Dat_01!A42</f>
        <v>Noviembre 2019</v>
      </c>
      <c r="C122" s="100">
        <f>Dat_01!C42*100</f>
        <v>-0.54799999999999993</v>
      </c>
      <c r="D122" s="100">
        <f>Dat_01!D42*100</f>
        <v>-4.2000000000000003E-2</v>
      </c>
      <c r="E122" s="100">
        <f>Dat_01!E42*100</f>
        <v>0.92700000000000005</v>
      </c>
      <c r="F122" s="100">
        <f>Dat_01!F42*100</f>
        <v>-1.4330000000000001</v>
      </c>
    </row>
    <row r="123" spans="1:6" ht="11.25" customHeight="1">
      <c r="A123" s="104" t="str">
        <f t="shared" si="1"/>
        <v>D</v>
      </c>
      <c r="B123" s="99" t="str">
        <f>Dat_01!A43</f>
        <v>Diciembre 2019</v>
      </c>
      <c r="C123" s="100">
        <f>Dat_01!C43*100</f>
        <v>-1.4630000000000001</v>
      </c>
      <c r="D123" s="100">
        <f>Dat_01!D43*100</f>
        <v>-0.23600000000000002</v>
      </c>
      <c r="E123" s="100">
        <f>Dat_01!E43*100</f>
        <v>0.36</v>
      </c>
      <c r="F123" s="100">
        <f>Dat_01!F43*100</f>
        <v>-1.587</v>
      </c>
    </row>
    <row r="124" spans="1:6" ht="11.25" customHeight="1">
      <c r="A124" s="104" t="str">
        <f t="shared" si="1"/>
        <v>E</v>
      </c>
      <c r="B124" s="99" t="str">
        <f>Dat_01!A44</f>
        <v>Enero 2020</v>
      </c>
      <c r="C124" s="100">
        <f>Dat_01!C44*100</f>
        <v>-3.1520000000000001</v>
      </c>
      <c r="D124" s="100">
        <f>Dat_01!D44*100</f>
        <v>-1.1639999999999999</v>
      </c>
      <c r="E124" s="100">
        <f>Dat_01!E44*100</f>
        <v>-0.11299999999999999</v>
      </c>
      <c r="F124" s="100">
        <f>Dat_01!F44*100</f>
        <v>-1.875</v>
      </c>
    </row>
    <row r="125" spans="1:6" ht="11.25" customHeight="1">
      <c r="A125" s="104" t="str">
        <f t="shared" si="1"/>
        <v>F</v>
      </c>
      <c r="B125" s="106" t="str">
        <f>Dat_01!A45</f>
        <v>Febrero 2020</v>
      </c>
      <c r="C125" s="100">
        <f>Dat_01!C45*100</f>
        <v>-1.659</v>
      </c>
      <c r="D125" s="100">
        <f>Dat_01!D45*100</f>
        <v>-0.16700000000000001</v>
      </c>
      <c r="E125" s="117">
        <f>Dat_01!E45*100</f>
        <v>-1.462</v>
      </c>
      <c r="F125" s="117">
        <f>Dat_01!F45*100</f>
        <v>-0.03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52" zoomScale="70" zoomScaleNormal="70" workbookViewId="0">
      <selection activeCell="G80" sqref="G80:H80"/>
    </sheetView>
  </sheetViews>
  <sheetFormatPr baseColWidth="10" defaultColWidth="11.42578125" defaultRowHeight="14.25"/>
  <cols>
    <col min="1" max="1" width="14.7109375" style="49" customWidth="1"/>
    <col min="2" max="2" width="28.85546875" style="49" customWidth="1"/>
    <col min="3" max="3" width="17.5703125" style="49" customWidth="1"/>
    <col min="4" max="4" width="23.140625" style="49" customWidth="1"/>
    <col min="5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156</v>
      </c>
      <c r="B2" s="53" t="s">
        <v>157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febrero</v>
      </c>
    </row>
    <row r="4" spans="1:10">
      <c r="A4" s="51" t="s">
        <v>53</v>
      </c>
      <c r="B4" s="141" t="s">
        <v>156</v>
      </c>
      <c r="C4" s="142"/>
      <c r="D4" s="142"/>
      <c r="E4" s="142"/>
      <c r="F4" s="142"/>
      <c r="G4" s="142"/>
      <c r="H4" s="142"/>
      <c r="I4" s="142"/>
      <c r="J4" s="142"/>
    </row>
    <row r="5" spans="1:10">
      <c r="A5" s="51" t="s">
        <v>54</v>
      </c>
      <c r="B5" s="143" t="s">
        <v>46</v>
      </c>
      <c r="C5" s="144"/>
      <c r="D5" s="144"/>
      <c r="E5" s="144"/>
      <c r="F5" s="144"/>
      <c r="G5" s="144"/>
      <c r="H5" s="144"/>
      <c r="I5" s="144"/>
      <c r="J5" s="144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2833767.9214380002</v>
      </c>
      <c r="C8" s="86">
        <v>2483140.4345720001</v>
      </c>
      <c r="D8" s="66">
        <v>0.1412032449</v>
      </c>
      <c r="E8" s="86">
        <v>6558236.5603679996</v>
      </c>
      <c r="F8" s="86">
        <v>4610062.575828</v>
      </c>
      <c r="G8" s="66">
        <v>0.42259165739999999</v>
      </c>
      <c r="H8" s="86">
        <v>26639834.841051999</v>
      </c>
      <c r="I8" s="86">
        <v>34140563.235564001</v>
      </c>
      <c r="J8" s="66">
        <v>-0.21970136649999999</v>
      </c>
    </row>
    <row r="9" spans="1:10">
      <c r="A9" s="53" t="s">
        <v>33</v>
      </c>
      <c r="B9" s="86">
        <v>229839.86941399999</v>
      </c>
      <c r="C9" s="86">
        <v>184627.64992600001</v>
      </c>
      <c r="D9" s="66">
        <v>0.24488325289999999</v>
      </c>
      <c r="E9" s="86">
        <v>463618.75646599999</v>
      </c>
      <c r="F9" s="86">
        <v>344863.78665199998</v>
      </c>
      <c r="G9" s="66">
        <v>0.34435326179999998</v>
      </c>
      <c r="H9" s="86">
        <v>1761069.9211560001</v>
      </c>
      <c r="I9" s="86">
        <v>1884800.2754820001</v>
      </c>
      <c r="J9" s="66">
        <v>-6.5646400800000004E-2</v>
      </c>
    </row>
    <row r="10" spans="1:10">
      <c r="A10" s="53" t="s">
        <v>34</v>
      </c>
      <c r="B10" s="86">
        <v>4885683.0240000002</v>
      </c>
      <c r="C10" s="86">
        <v>4766785.6579999998</v>
      </c>
      <c r="D10" s="66">
        <v>2.49428807E-2</v>
      </c>
      <c r="E10" s="86">
        <v>10174910.24</v>
      </c>
      <c r="F10" s="86">
        <v>9808174.4839999992</v>
      </c>
      <c r="G10" s="66">
        <v>3.7390827100000003E-2</v>
      </c>
      <c r="H10" s="86">
        <v>56191143.148999996</v>
      </c>
      <c r="I10" s="86">
        <v>53317146.119000003</v>
      </c>
      <c r="J10" s="66">
        <v>5.3903804700000002E-2</v>
      </c>
    </row>
    <row r="11" spans="1:10">
      <c r="A11" s="53" t="s">
        <v>35</v>
      </c>
      <c r="B11" s="86">
        <v>822663.35499999998</v>
      </c>
      <c r="C11" s="86">
        <v>2246776.219</v>
      </c>
      <c r="D11" s="66">
        <v>-0.63384722159999995</v>
      </c>
      <c r="E11" s="86">
        <v>1691742.4439999999</v>
      </c>
      <c r="F11" s="86">
        <v>5321788.8449999997</v>
      </c>
      <c r="G11" s="66">
        <v>-0.68211019009999996</v>
      </c>
      <c r="H11" s="86">
        <v>7042770.4869999997</v>
      </c>
      <c r="I11" s="86">
        <v>33694066.864</v>
      </c>
      <c r="J11" s="66">
        <v>-0.79097891279999999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0</v>
      </c>
      <c r="F12" s="86">
        <v>0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2388428.5449999999</v>
      </c>
      <c r="C13" s="86">
        <v>2453214.1340000001</v>
      </c>
      <c r="D13" s="66">
        <v>-2.6408452499999999E-2</v>
      </c>
      <c r="E13" s="86">
        <v>5660706.7400000002</v>
      </c>
      <c r="F13" s="86">
        <v>5651955.165</v>
      </c>
      <c r="G13" s="66">
        <v>1.5484155E-3</v>
      </c>
      <c r="H13" s="86">
        <v>51149107.976000004</v>
      </c>
      <c r="I13" s="86">
        <v>27849521.664000001</v>
      </c>
      <c r="J13" s="66">
        <v>0.8366242908</v>
      </c>
    </row>
    <row r="14" spans="1:10">
      <c r="A14" s="53" t="s">
        <v>38</v>
      </c>
      <c r="B14" s="86">
        <v>4173608.4569999999</v>
      </c>
      <c r="C14" s="86">
        <v>3646796.9610000001</v>
      </c>
      <c r="D14" s="66">
        <v>0.14445868570000001</v>
      </c>
      <c r="E14" s="86">
        <v>8736282.932</v>
      </c>
      <c r="F14" s="86">
        <v>9617479.2229999993</v>
      </c>
      <c r="G14" s="66">
        <v>-9.1624454899999999E-2</v>
      </c>
      <c r="H14" s="86">
        <v>52186619.104999997</v>
      </c>
      <c r="I14" s="86">
        <v>48647827.476000004</v>
      </c>
      <c r="J14" s="66">
        <v>7.2743055799999998E-2</v>
      </c>
    </row>
    <row r="15" spans="1:10">
      <c r="A15" s="53" t="s">
        <v>39</v>
      </c>
      <c r="B15" s="86">
        <v>938495.32799999998</v>
      </c>
      <c r="C15" s="86">
        <v>604077.478</v>
      </c>
      <c r="D15" s="66">
        <v>0.55360092400000005</v>
      </c>
      <c r="E15" s="86">
        <v>1534565.6610000001</v>
      </c>
      <c r="F15" s="86">
        <v>1086209.0930000001</v>
      </c>
      <c r="G15" s="66">
        <v>0.41277187869999998</v>
      </c>
      <c r="H15" s="86">
        <v>9272128.7019999996</v>
      </c>
      <c r="I15" s="86">
        <v>7560489.9100000001</v>
      </c>
      <c r="J15" s="66">
        <v>0.22639257669999999</v>
      </c>
    </row>
    <row r="16" spans="1:10">
      <c r="A16" s="53" t="s">
        <v>40</v>
      </c>
      <c r="B16" s="86">
        <v>227608.133</v>
      </c>
      <c r="C16" s="86">
        <v>261978.603</v>
      </c>
      <c r="D16" s="66">
        <v>-0.1311957145</v>
      </c>
      <c r="E16" s="86">
        <v>313577.446</v>
      </c>
      <c r="F16" s="86">
        <v>428128.73200000002</v>
      </c>
      <c r="G16" s="66">
        <v>-0.26756271520000002</v>
      </c>
      <c r="H16" s="86">
        <v>5051879.977</v>
      </c>
      <c r="I16" s="86">
        <v>4510259.7379999999</v>
      </c>
      <c r="J16" s="66">
        <v>0.1200862634</v>
      </c>
    </row>
    <row r="17" spans="1:14">
      <c r="A17" s="53" t="s">
        <v>41</v>
      </c>
      <c r="B17" s="86">
        <v>344259.44799999997</v>
      </c>
      <c r="C17" s="86">
        <v>284798.67300000001</v>
      </c>
      <c r="D17" s="66">
        <v>0.20878178389999999</v>
      </c>
      <c r="E17" s="86">
        <v>678254.96100000001</v>
      </c>
      <c r="F17" s="86">
        <v>588281.799</v>
      </c>
      <c r="G17" s="66">
        <v>0.15294228400000001</v>
      </c>
      <c r="H17" s="86">
        <v>3695299.8539999998</v>
      </c>
      <c r="I17" s="86">
        <v>3539318.0649999999</v>
      </c>
      <c r="J17" s="66">
        <v>4.4071142000000001E-2</v>
      </c>
    </row>
    <row r="18" spans="1:14">
      <c r="A18" s="53" t="s">
        <v>42</v>
      </c>
      <c r="B18" s="86">
        <v>2229163.8029999998</v>
      </c>
      <c r="C18" s="86">
        <v>2391366.173</v>
      </c>
      <c r="D18" s="66">
        <v>-6.7828328399999999E-2</v>
      </c>
      <c r="E18" s="86">
        <v>4664606.727</v>
      </c>
      <c r="F18" s="86">
        <v>5062825.1279999996</v>
      </c>
      <c r="G18" s="66">
        <v>-7.8655373400000006E-2</v>
      </c>
      <c r="H18" s="86">
        <v>29158048.879000001</v>
      </c>
      <c r="I18" s="86">
        <v>29302469.533</v>
      </c>
      <c r="J18" s="66">
        <v>-4.9286171999999998E-3</v>
      </c>
    </row>
    <row r="19" spans="1:14">
      <c r="A19" s="53" t="s">
        <v>44</v>
      </c>
      <c r="B19" s="86">
        <v>55978.3655</v>
      </c>
      <c r="C19" s="86">
        <v>61891.773000000001</v>
      </c>
      <c r="D19" s="66">
        <v>-9.5544322200000004E-2</v>
      </c>
      <c r="E19" s="86">
        <v>111162.7015</v>
      </c>
      <c r="F19" s="86">
        <v>125395.41899999999</v>
      </c>
      <c r="G19" s="66">
        <v>-0.113502691</v>
      </c>
      <c r="H19" s="86">
        <v>724720.77300000004</v>
      </c>
      <c r="I19" s="86">
        <v>726906.82799999998</v>
      </c>
      <c r="J19" s="66">
        <v>-3.0073386999999998E-3</v>
      </c>
    </row>
    <row r="20" spans="1:14">
      <c r="A20" s="53" t="s">
        <v>43</v>
      </c>
      <c r="B20" s="86">
        <v>163516.78750000001</v>
      </c>
      <c r="C20" s="86">
        <v>180749.24400000001</v>
      </c>
      <c r="D20" s="66">
        <v>-9.53390239E-2</v>
      </c>
      <c r="E20" s="86">
        <v>320864.6875</v>
      </c>
      <c r="F20" s="86">
        <v>377344.29800000001</v>
      </c>
      <c r="G20" s="66">
        <v>-0.14967659720000001</v>
      </c>
      <c r="H20" s="86">
        <v>2015151.2490000001</v>
      </c>
      <c r="I20" s="86">
        <v>2240420.85</v>
      </c>
      <c r="J20" s="66">
        <v>-0.1005478953</v>
      </c>
    </row>
    <row r="21" spans="1:14">
      <c r="A21" s="67" t="s">
        <v>80</v>
      </c>
      <c r="B21" s="87">
        <v>19293013.036851998</v>
      </c>
      <c r="C21" s="87">
        <v>19566203.000498001</v>
      </c>
      <c r="D21" s="68">
        <v>-1.39623392E-2</v>
      </c>
      <c r="E21" s="87">
        <v>40908529.856834002</v>
      </c>
      <c r="F21" s="87">
        <v>43022508.548479997</v>
      </c>
      <c r="G21" s="68">
        <v>-4.9136574400000001E-2</v>
      </c>
      <c r="H21" s="87">
        <v>244887774.91220799</v>
      </c>
      <c r="I21" s="87">
        <v>247413790.557046</v>
      </c>
      <c r="J21" s="68">
        <v>-1.02096801E-2</v>
      </c>
    </row>
    <row r="22" spans="1:14">
      <c r="A22" s="53" t="s">
        <v>81</v>
      </c>
      <c r="B22" s="86">
        <v>-392607.56900000002</v>
      </c>
      <c r="C22" s="86">
        <v>-304124.852144</v>
      </c>
      <c r="D22" s="66">
        <v>0.29094207929999999</v>
      </c>
      <c r="E22" s="86">
        <v>-791985.72199999995</v>
      </c>
      <c r="F22" s="86">
        <v>-572879.80257599999</v>
      </c>
      <c r="G22" s="66">
        <v>0.3824640325</v>
      </c>
      <c r="H22" s="86">
        <v>-3244074.7346700002</v>
      </c>
      <c r="I22" s="86">
        <v>-3125993.115549</v>
      </c>
      <c r="J22" s="66">
        <v>3.7774113599999999E-2</v>
      </c>
    </row>
    <row r="23" spans="1:14">
      <c r="A23" s="53" t="s">
        <v>45</v>
      </c>
      <c r="B23" s="86">
        <v>-115928.497</v>
      </c>
      <c r="C23" s="86">
        <v>-119223.61900000001</v>
      </c>
      <c r="D23" s="66">
        <v>-2.76381645E-2</v>
      </c>
      <c r="E23" s="86">
        <v>-252084.39799999999</v>
      </c>
      <c r="F23" s="86">
        <v>-256478.617</v>
      </c>
      <c r="G23" s="66">
        <v>-1.7132886399999998E-2</v>
      </c>
      <c r="H23" s="86">
        <v>-1690446.3030000001</v>
      </c>
      <c r="I23" s="86">
        <v>-1303639.531</v>
      </c>
      <c r="J23" s="66">
        <v>0.29671298149999997</v>
      </c>
    </row>
    <row r="24" spans="1:14">
      <c r="A24" s="53" t="s">
        <v>82</v>
      </c>
      <c r="B24" s="86">
        <v>1035781.722</v>
      </c>
      <c r="C24" s="86">
        <v>1011775.148</v>
      </c>
      <c r="D24" s="66">
        <v>2.3727182900000001E-2</v>
      </c>
      <c r="E24" s="86">
        <v>2518160.5490000001</v>
      </c>
      <c r="F24" s="86">
        <v>1258128.594</v>
      </c>
      <c r="G24" s="66">
        <v>1.0015128509</v>
      </c>
      <c r="H24" s="86">
        <v>8122357.0039999997</v>
      </c>
      <c r="I24" s="86">
        <v>10163038.483999999</v>
      </c>
      <c r="J24" s="66">
        <v>-0.20079442610000001</v>
      </c>
    </row>
    <row r="25" spans="1:14">
      <c r="A25" s="67" t="s">
        <v>83</v>
      </c>
      <c r="B25" s="87">
        <v>19820258.692852002</v>
      </c>
      <c r="C25" s="87">
        <v>20154629.677354001</v>
      </c>
      <c r="D25" s="68">
        <v>-1.6590281700000001E-2</v>
      </c>
      <c r="E25" s="87">
        <v>42382620.285834</v>
      </c>
      <c r="F25" s="87">
        <v>43451278.722903997</v>
      </c>
      <c r="G25" s="68">
        <v>-2.45944071E-2</v>
      </c>
      <c r="H25" s="87">
        <v>248075610.87853801</v>
      </c>
      <c r="I25" s="87">
        <v>253147196.39449701</v>
      </c>
      <c r="J25" s="68">
        <v>-2.0034136599999999E-2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6" t="s">
        <v>46</v>
      </c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</row>
    <row r="31" spans="1:14">
      <c r="A31" s="122"/>
      <c r="B31" s="122" t="s">
        <v>55</v>
      </c>
      <c r="C31" s="133" t="s">
        <v>120</v>
      </c>
      <c r="D31" s="133" t="s">
        <v>121</v>
      </c>
      <c r="E31" s="133" t="s">
        <v>122</v>
      </c>
      <c r="F31" s="133" t="s">
        <v>123</v>
      </c>
      <c r="G31" s="133" t="s">
        <v>124</v>
      </c>
      <c r="H31" s="133" t="s">
        <v>125</v>
      </c>
      <c r="I31" s="133" t="s">
        <v>126</v>
      </c>
      <c r="J31" s="133" t="s">
        <v>127</v>
      </c>
      <c r="K31" s="133" t="s">
        <v>128</v>
      </c>
      <c r="L31" s="133" t="s">
        <v>129</v>
      </c>
      <c r="M31" s="133" t="s">
        <v>130</v>
      </c>
      <c r="N31" s="133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113</v>
      </c>
      <c r="B33" s="124" t="s">
        <v>139</v>
      </c>
      <c r="C33" s="128">
        <v>-5.2650000000000002E-2</v>
      </c>
      <c r="D33" s="128">
        <v>2.0799999999999998E-3</v>
      </c>
      <c r="E33" s="128">
        <v>-3.4840000000000003E-2</v>
      </c>
      <c r="F33" s="128">
        <v>-1.9890000000000001E-2</v>
      </c>
      <c r="G33" s="128">
        <v>-9.5600000000000008E-3</v>
      </c>
      <c r="H33" s="128">
        <v>1.06E-3</v>
      </c>
      <c r="I33" s="128">
        <v>-7.5100000000000002E-3</v>
      </c>
      <c r="J33" s="128">
        <v>-3.1099999999999999E-3</v>
      </c>
      <c r="K33" s="128">
        <v>-7.6000000000000004E-4</v>
      </c>
      <c r="L33" s="128">
        <v>-3.8700000000000002E-3</v>
      </c>
      <c r="M33" s="128">
        <v>-1.08E-3</v>
      </c>
      <c r="N33" s="128">
        <v>4.1900000000000001E-3</v>
      </c>
      <c r="O33" s="65" t="str">
        <f t="shared" ref="O33:O45" si="0">MID(UPPER(TEXT(A33,"mmm")),1,1)</f>
        <v>F</v>
      </c>
    </row>
    <row r="34" spans="1:15">
      <c r="A34" s="124" t="s">
        <v>115</v>
      </c>
      <c r="B34" s="124" t="s">
        <v>140</v>
      </c>
      <c r="C34" s="128">
        <v>-6.1120000000000001E-2</v>
      </c>
      <c r="D34" s="128">
        <v>1.2670000000000001E-2</v>
      </c>
      <c r="E34" s="128">
        <v>-2.9479999999999999E-2</v>
      </c>
      <c r="F34" s="128">
        <v>-4.4310000000000002E-2</v>
      </c>
      <c r="G34" s="128">
        <v>-2.682E-2</v>
      </c>
      <c r="H34" s="128">
        <v>5.1999999999999998E-3</v>
      </c>
      <c r="I34" s="128">
        <v>-1.473E-2</v>
      </c>
      <c r="J34" s="128">
        <v>-1.729E-2</v>
      </c>
      <c r="K34" s="128">
        <v>-9.9500000000000005E-3</v>
      </c>
      <c r="L34" s="128">
        <v>-5.4000000000000001E-4</v>
      </c>
      <c r="M34" s="128">
        <v>-5.5399999999999998E-3</v>
      </c>
      <c r="N34" s="128">
        <v>-3.8700000000000002E-3</v>
      </c>
      <c r="O34" s="65" t="str">
        <f t="shared" si="0"/>
        <v>M</v>
      </c>
    </row>
    <row r="35" spans="1:15">
      <c r="A35" s="124" t="s">
        <v>116</v>
      </c>
      <c r="B35" s="124" t="s">
        <v>141</v>
      </c>
      <c r="C35" s="128">
        <v>-2.0740000000000001E-2</v>
      </c>
      <c r="D35" s="128">
        <v>-9.2399999999999999E-3</v>
      </c>
      <c r="E35" s="128">
        <v>-7.3999999999999999E-4</v>
      </c>
      <c r="F35" s="128">
        <v>-1.076E-2</v>
      </c>
      <c r="G35" s="128">
        <v>-2.5409999999999999E-2</v>
      </c>
      <c r="H35" s="128">
        <v>1.82E-3</v>
      </c>
      <c r="I35" s="128">
        <v>-1.1429999999999999E-2</v>
      </c>
      <c r="J35" s="128">
        <v>-1.5800000000000002E-2</v>
      </c>
      <c r="K35" s="128">
        <v>-1.5299999999999999E-2</v>
      </c>
      <c r="L35" s="128">
        <v>-2.8800000000000002E-3</v>
      </c>
      <c r="M35" s="128">
        <v>-6.2300000000000003E-3</v>
      </c>
      <c r="N35" s="128">
        <v>-6.1900000000000002E-3</v>
      </c>
      <c r="O35" s="65" t="str">
        <f t="shared" si="0"/>
        <v>A</v>
      </c>
    </row>
    <row r="36" spans="1:15">
      <c r="A36" s="124" t="s">
        <v>117</v>
      </c>
      <c r="B36" s="124" t="s">
        <v>142</v>
      </c>
      <c r="C36" s="128">
        <v>-9.2300000000000004E-3</v>
      </c>
      <c r="D36" s="128">
        <v>6.8300000000000001E-3</v>
      </c>
      <c r="E36" s="128">
        <v>9.0299999999999998E-3</v>
      </c>
      <c r="F36" s="128">
        <v>-2.5090000000000001E-2</v>
      </c>
      <c r="G36" s="128">
        <v>-2.2339999999999999E-2</v>
      </c>
      <c r="H36" s="128">
        <v>2.7699999999999999E-3</v>
      </c>
      <c r="I36" s="128">
        <v>-7.5199999999999998E-3</v>
      </c>
      <c r="J36" s="128">
        <v>-1.7590000000000001E-2</v>
      </c>
      <c r="K36" s="128">
        <v>-1.5559999999999999E-2</v>
      </c>
      <c r="L36" s="128">
        <v>-2.0100000000000001E-3</v>
      </c>
      <c r="M36" s="128">
        <v>-4.2399999999999998E-3</v>
      </c>
      <c r="N36" s="128">
        <v>-9.3100000000000006E-3</v>
      </c>
      <c r="O36" s="65" t="str">
        <f t="shared" si="0"/>
        <v>M</v>
      </c>
    </row>
    <row r="37" spans="1:15">
      <c r="A37" s="124" t="s">
        <v>118</v>
      </c>
      <c r="B37" s="124" t="s">
        <v>143</v>
      </c>
      <c r="C37" s="128">
        <v>-1.8190000000000001E-2</v>
      </c>
      <c r="D37" s="128">
        <v>-8.4399999999999996E-3</v>
      </c>
      <c r="E37" s="128">
        <v>1.5820000000000001E-2</v>
      </c>
      <c r="F37" s="128">
        <v>-2.5569999999999999E-2</v>
      </c>
      <c r="G37" s="128">
        <v>-2.1669999999999998E-2</v>
      </c>
      <c r="H37" s="128">
        <v>9.7000000000000005E-4</v>
      </c>
      <c r="I37" s="128">
        <v>-3.7399999999999998E-3</v>
      </c>
      <c r="J37" s="128">
        <v>-1.89E-2</v>
      </c>
      <c r="K37" s="128">
        <v>-1.18E-2</v>
      </c>
      <c r="L37" s="128">
        <v>-2.2200000000000002E-3</v>
      </c>
      <c r="M37" s="128">
        <v>-6.4999999999999997E-4</v>
      </c>
      <c r="N37" s="128">
        <v>-8.9300000000000004E-3</v>
      </c>
      <c r="O37" s="65" t="str">
        <f t="shared" si="0"/>
        <v>J</v>
      </c>
    </row>
    <row r="38" spans="1:15">
      <c r="A38" s="124" t="s">
        <v>135</v>
      </c>
      <c r="B38" s="124" t="s">
        <v>136</v>
      </c>
      <c r="C38" s="128">
        <v>2.3300000000000001E-2</v>
      </c>
      <c r="D38" s="128">
        <v>2.333E-2</v>
      </c>
      <c r="E38" s="128">
        <v>2.9399999999999999E-2</v>
      </c>
      <c r="F38" s="128">
        <v>-2.9430000000000001E-2</v>
      </c>
      <c r="G38" s="128">
        <v>-1.495E-2</v>
      </c>
      <c r="H38" s="128">
        <v>4.2700000000000004E-3</v>
      </c>
      <c r="I38" s="128">
        <v>1.25E-3</v>
      </c>
      <c r="J38" s="128">
        <v>-2.0469999999999999E-2</v>
      </c>
      <c r="K38" s="128">
        <v>-8.8599999999999998E-3</v>
      </c>
      <c r="L38" s="128">
        <v>4.4000000000000002E-4</v>
      </c>
      <c r="M38" s="128">
        <v>2.2200000000000002E-3</v>
      </c>
      <c r="N38" s="128">
        <v>-1.1520000000000001E-2</v>
      </c>
      <c r="O38" s="65" t="str">
        <f t="shared" si="0"/>
        <v>J</v>
      </c>
    </row>
    <row r="39" spans="1:15">
      <c r="A39" s="124" t="s">
        <v>138</v>
      </c>
      <c r="B39" s="124" t="s">
        <v>144</v>
      </c>
      <c r="C39" s="128">
        <v>-3.6859999999999997E-2</v>
      </c>
      <c r="D39" s="128">
        <v>3.2689999999999997E-2</v>
      </c>
      <c r="E39" s="128">
        <v>1.038E-2</v>
      </c>
      <c r="F39" s="128">
        <v>-7.9930000000000001E-2</v>
      </c>
      <c r="G39" s="128">
        <v>-1.7780000000000001E-2</v>
      </c>
      <c r="H39" s="128">
        <v>8.2500000000000004E-3</v>
      </c>
      <c r="I39" s="128">
        <v>2.31E-3</v>
      </c>
      <c r="J39" s="128">
        <v>-2.8340000000000001E-2</v>
      </c>
      <c r="K39" s="128">
        <v>-1.289E-2</v>
      </c>
      <c r="L39" s="128">
        <v>4.8999999999999998E-3</v>
      </c>
      <c r="M39" s="128">
        <v>2.3900000000000002E-3</v>
      </c>
      <c r="N39" s="128">
        <v>-2.018E-2</v>
      </c>
      <c r="O39" s="65" t="str">
        <f t="shared" si="0"/>
        <v>A</v>
      </c>
    </row>
    <row r="40" spans="1:15">
      <c r="A40" s="124" t="s">
        <v>145</v>
      </c>
      <c r="B40" s="124" t="s">
        <v>146</v>
      </c>
      <c r="C40" s="128">
        <v>-3.909E-2</v>
      </c>
      <c r="D40" s="128">
        <v>1.4789999999999999E-2</v>
      </c>
      <c r="E40" s="128">
        <v>-4.96E-3</v>
      </c>
      <c r="F40" s="128">
        <v>-4.8919999999999998E-2</v>
      </c>
      <c r="G40" s="128">
        <v>-2.009E-2</v>
      </c>
      <c r="H40" s="128">
        <v>8.9599999999999992E-3</v>
      </c>
      <c r="I40" s="128">
        <v>1.5200000000000001E-3</v>
      </c>
      <c r="J40" s="128">
        <v>-3.057E-2</v>
      </c>
      <c r="K40" s="128">
        <v>-1.84E-2</v>
      </c>
      <c r="L40" s="128">
        <v>7.45E-3</v>
      </c>
      <c r="M40" s="128">
        <v>5.6999999999999998E-4</v>
      </c>
      <c r="N40" s="128">
        <v>-2.6419999999999999E-2</v>
      </c>
      <c r="O40" s="65" t="str">
        <f t="shared" si="0"/>
        <v>S</v>
      </c>
    </row>
    <row r="41" spans="1:15">
      <c r="A41" s="124" t="s">
        <v>147</v>
      </c>
      <c r="B41" s="124" t="s">
        <v>148</v>
      </c>
      <c r="C41" s="128">
        <v>-7.7200000000000003E-3</v>
      </c>
      <c r="D41" s="128">
        <v>1.1339999999999999E-2</v>
      </c>
      <c r="E41" s="128">
        <v>1.3500000000000001E-3</v>
      </c>
      <c r="F41" s="128">
        <v>-2.0410000000000001E-2</v>
      </c>
      <c r="G41" s="128">
        <v>-1.89E-2</v>
      </c>
      <c r="H41" s="128">
        <v>9.2099999999999994E-3</v>
      </c>
      <c r="I41" s="128">
        <v>1.48E-3</v>
      </c>
      <c r="J41" s="128">
        <v>-2.9590000000000002E-2</v>
      </c>
      <c r="K41" s="128">
        <v>-1.951E-2</v>
      </c>
      <c r="L41" s="128">
        <v>7.6499999999999997E-3</v>
      </c>
      <c r="M41" s="128">
        <v>8.8000000000000003E-4</v>
      </c>
      <c r="N41" s="128">
        <v>-2.8039999999999999E-2</v>
      </c>
      <c r="O41" s="65" t="str">
        <f t="shared" si="0"/>
        <v>O</v>
      </c>
    </row>
    <row r="42" spans="1:15">
      <c r="A42" s="124" t="s">
        <v>149</v>
      </c>
      <c r="B42" s="124" t="s">
        <v>150</v>
      </c>
      <c r="C42" s="128">
        <v>-5.4799999999999996E-3</v>
      </c>
      <c r="D42" s="128">
        <v>-4.2000000000000002E-4</v>
      </c>
      <c r="E42" s="128">
        <v>9.2700000000000005E-3</v>
      </c>
      <c r="F42" s="128">
        <v>-1.4330000000000001E-2</v>
      </c>
      <c r="G42" s="128">
        <v>-1.77E-2</v>
      </c>
      <c r="H42" s="128">
        <v>8.3599999999999994E-3</v>
      </c>
      <c r="I42" s="128">
        <v>2.1700000000000001E-3</v>
      </c>
      <c r="J42" s="128">
        <v>-2.8230000000000002E-2</v>
      </c>
      <c r="K42" s="128">
        <v>-0.02</v>
      </c>
      <c r="L42" s="128">
        <v>7.9500000000000005E-3</v>
      </c>
      <c r="M42" s="128">
        <v>6.4000000000000005E-4</v>
      </c>
      <c r="N42" s="128">
        <v>-2.8590000000000001E-2</v>
      </c>
      <c r="O42" s="65" t="str">
        <f t="shared" si="0"/>
        <v>N</v>
      </c>
    </row>
    <row r="43" spans="1:15">
      <c r="A43" s="124" t="s">
        <v>151</v>
      </c>
      <c r="B43" s="124" t="s">
        <v>152</v>
      </c>
      <c r="C43" s="128">
        <v>-1.4630000000000001E-2</v>
      </c>
      <c r="D43" s="128">
        <v>-2.3600000000000001E-3</v>
      </c>
      <c r="E43" s="128">
        <v>3.5999999999999999E-3</v>
      </c>
      <c r="F43" s="128">
        <v>-1.5869999999999999E-2</v>
      </c>
      <c r="G43" s="128">
        <v>-1.7440000000000001E-2</v>
      </c>
      <c r="H43" s="128">
        <v>7.4400000000000004E-3</v>
      </c>
      <c r="I43" s="128">
        <v>2.2899999999999999E-3</v>
      </c>
      <c r="J43" s="128">
        <v>-2.717E-2</v>
      </c>
      <c r="K43" s="128">
        <v>-1.7440000000000001E-2</v>
      </c>
      <c r="L43" s="128">
        <v>7.4400000000000004E-3</v>
      </c>
      <c r="M43" s="128">
        <v>2.2899999999999999E-3</v>
      </c>
      <c r="N43" s="128">
        <v>-2.717E-2</v>
      </c>
      <c r="O43" s="65" t="str">
        <f t="shared" si="0"/>
        <v>D</v>
      </c>
    </row>
    <row r="44" spans="1:15">
      <c r="A44" s="124" t="s">
        <v>153</v>
      </c>
      <c r="B44" s="124" t="s">
        <v>154</v>
      </c>
      <c r="C44" s="128">
        <v>-3.1519999999999999E-2</v>
      </c>
      <c r="D44" s="128">
        <v>-1.1639999999999999E-2</v>
      </c>
      <c r="E44" s="128">
        <v>-1.1299999999999999E-3</v>
      </c>
      <c r="F44" s="128">
        <v>-1.8749999999999999E-2</v>
      </c>
      <c r="G44" s="128">
        <v>-3.1519999999999999E-2</v>
      </c>
      <c r="H44" s="128">
        <v>-1.1639999999999999E-2</v>
      </c>
      <c r="I44" s="128">
        <v>-1.1299999999999999E-3</v>
      </c>
      <c r="J44" s="128">
        <v>-1.8749999999999999E-2</v>
      </c>
      <c r="K44" s="128">
        <v>-2.3040000000000001E-2</v>
      </c>
      <c r="L44" s="128">
        <v>6.2500000000000003E-3</v>
      </c>
      <c r="M44" s="128">
        <v>4.8000000000000001E-4</v>
      </c>
      <c r="N44" s="128">
        <v>-2.9770000000000001E-2</v>
      </c>
      <c r="O44" s="65" t="str">
        <f t="shared" si="0"/>
        <v>E</v>
      </c>
    </row>
    <row r="45" spans="1:15">
      <c r="A45" s="124" t="s">
        <v>156</v>
      </c>
      <c r="B45" s="124" t="s">
        <v>157</v>
      </c>
      <c r="C45" s="128">
        <v>-1.6590000000000001E-2</v>
      </c>
      <c r="D45" s="128">
        <v>-1.67E-3</v>
      </c>
      <c r="E45" s="128">
        <v>-1.4619999999999999E-2</v>
      </c>
      <c r="F45" s="128">
        <v>-2.9999999999999997E-4</v>
      </c>
      <c r="G45" s="128">
        <v>-2.4590000000000001E-2</v>
      </c>
      <c r="H45" s="128">
        <v>-7.0000000000000001E-3</v>
      </c>
      <c r="I45" s="128">
        <v>-7.6400000000000001E-3</v>
      </c>
      <c r="J45" s="128">
        <v>-9.9500000000000005E-3</v>
      </c>
      <c r="K45" s="128">
        <v>-2.0029999999999999E-2</v>
      </c>
      <c r="L45" s="128">
        <v>6.0499999999999998E-3</v>
      </c>
      <c r="M45" s="128">
        <v>2.2300000000000002E-3</v>
      </c>
      <c r="N45" s="128">
        <v>-2.8309999999999998E-2</v>
      </c>
      <c r="O45" s="65" t="str">
        <f t="shared" si="0"/>
        <v>F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2" t="s">
        <v>57</v>
      </c>
      <c r="C50" s="132" t="s">
        <v>58</v>
      </c>
      <c r="D50" s="132" t="s">
        <v>59</v>
      </c>
      <c r="E50" s="132" t="s">
        <v>60</v>
      </c>
      <c r="F50" s="51" t="s">
        <v>55</v>
      </c>
      <c r="G50" s="134" t="s">
        <v>62</v>
      </c>
      <c r="H50" s="134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161</v>
      </c>
      <c r="B52" s="54">
        <v>20.326000000000001</v>
      </c>
      <c r="C52" s="54">
        <v>15.298999999999999</v>
      </c>
      <c r="D52" s="54">
        <v>10.272</v>
      </c>
      <c r="E52" s="54">
        <v>9.9830000000000005</v>
      </c>
      <c r="F52" s="55">
        <v>1</v>
      </c>
      <c r="G52" s="54">
        <v>13.6025263158</v>
      </c>
      <c r="H52" s="54">
        <v>4.9100526316000002</v>
      </c>
      <c r="I52" s="127"/>
    </row>
    <row r="53" spans="1:9">
      <c r="A53" s="53" t="s">
        <v>162</v>
      </c>
      <c r="B53" s="54">
        <v>19.684999999999999</v>
      </c>
      <c r="C53" s="54">
        <v>14.922000000000001</v>
      </c>
      <c r="D53" s="54">
        <v>10.157999999999999</v>
      </c>
      <c r="E53" s="54">
        <v>7.6710000000000003</v>
      </c>
      <c r="F53" s="55">
        <v>2</v>
      </c>
      <c r="G53" s="54">
        <v>13.031631578900001</v>
      </c>
      <c r="H53" s="54">
        <v>4.8516842105000002</v>
      </c>
      <c r="I53" s="127"/>
    </row>
    <row r="54" spans="1:9">
      <c r="A54" s="53" t="s">
        <v>163</v>
      </c>
      <c r="B54" s="54">
        <v>20.884</v>
      </c>
      <c r="C54" s="54">
        <v>15.177</v>
      </c>
      <c r="D54" s="54">
        <v>9.4689999999999994</v>
      </c>
      <c r="E54" s="54">
        <v>6.3840000000000003</v>
      </c>
      <c r="F54" s="55">
        <v>3</v>
      </c>
      <c r="G54" s="54">
        <v>13.124736842100001</v>
      </c>
      <c r="H54" s="54">
        <v>4.3658947367999996</v>
      </c>
      <c r="I54" s="127"/>
    </row>
    <row r="55" spans="1:9">
      <c r="A55" s="53" t="s">
        <v>164</v>
      </c>
      <c r="B55" s="54">
        <v>19.326000000000001</v>
      </c>
      <c r="C55" s="54">
        <v>13.823</v>
      </c>
      <c r="D55" s="54">
        <v>8.32</v>
      </c>
      <c r="E55" s="54">
        <v>7.2750000000000004</v>
      </c>
      <c r="F55" s="55">
        <v>4</v>
      </c>
      <c r="G55" s="54">
        <v>13.3119473684</v>
      </c>
      <c r="H55" s="54">
        <v>4.9507368421000004</v>
      </c>
      <c r="I55" s="127"/>
    </row>
    <row r="56" spans="1:9">
      <c r="A56" s="53" t="s">
        <v>165</v>
      </c>
      <c r="B56" s="54">
        <v>15.315</v>
      </c>
      <c r="C56" s="54">
        <v>10.526999999999999</v>
      </c>
      <c r="D56" s="54">
        <v>5.7389999999999999</v>
      </c>
      <c r="E56" s="54">
        <v>10.026999999999999</v>
      </c>
      <c r="F56" s="55">
        <v>5</v>
      </c>
      <c r="G56" s="54">
        <v>13.9048421053</v>
      </c>
      <c r="H56" s="54">
        <v>5.3141578947000001</v>
      </c>
      <c r="I56" s="127"/>
    </row>
    <row r="57" spans="1:9">
      <c r="A57" s="53" t="s">
        <v>166</v>
      </c>
      <c r="B57" s="54">
        <v>15.667999999999999</v>
      </c>
      <c r="C57" s="54">
        <v>10.285</v>
      </c>
      <c r="D57" s="54">
        <v>4.9029999999999996</v>
      </c>
      <c r="E57" s="54">
        <v>10.707000000000001</v>
      </c>
      <c r="F57" s="55">
        <v>6</v>
      </c>
      <c r="G57" s="54">
        <v>13.6384210526</v>
      </c>
      <c r="H57" s="54">
        <v>5.3063157895000002</v>
      </c>
      <c r="I57" s="127"/>
    </row>
    <row r="58" spans="1:9">
      <c r="A58" s="53" t="s">
        <v>167</v>
      </c>
      <c r="B58" s="54">
        <v>15.103999999999999</v>
      </c>
      <c r="C58" s="54">
        <v>10.898</v>
      </c>
      <c r="D58" s="54">
        <v>6.6909999999999998</v>
      </c>
      <c r="E58" s="54">
        <v>10.523999999999999</v>
      </c>
      <c r="F58" s="55">
        <v>7</v>
      </c>
      <c r="G58" s="54">
        <v>13.306210526299999</v>
      </c>
      <c r="H58" s="54">
        <v>5.1564736841999999</v>
      </c>
      <c r="I58" s="127"/>
    </row>
    <row r="59" spans="1:9">
      <c r="A59" s="53" t="s">
        <v>168</v>
      </c>
      <c r="B59" s="54">
        <v>14.48</v>
      </c>
      <c r="C59" s="54">
        <v>10.654</v>
      </c>
      <c r="D59" s="54">
        <v>6.8289999999999997</v>
      </c>
      <c r="E59" s="54">
        <v>9.9939999999999998</v>
      </c>
      <c r="F59" s="55">
        <v>8</v>
      </c>
      <c r="G59" s="54">
        <v>13.459684210500001</v>
      </c>
      <c r="H59" s="54">
        <v>4.9763157895000001</v>
      </c>
      <c r="I59" s="127"/>
    </row>
    <row r="60" spans="1:9">
      <c r="A60" s="53" t="s">
        <v>169</v>
      </c>
      <c r="B60" s="54">
        <v>16.276</v>
      </c>
      <c r="C60" s="54">
        <v>11.506</v>
      </c>
      <c r="D60" s="54">
        <v>6.7350000000000003</v>
      </c>
      <c r="E60" s="54">
        <v>10.852</v>
      </c>
      <c r="F60" s="55">
        <v>9</v>
      </c>
      <c r="G60" s="54">
        <v>13.963526315799999</v>
      </c>
      <c r="H60" s="54">
        <v>4.6108947367999997</v>
      </c>
      <c r="I60" s="127"/>
    </row>
    <row r="61" spans="1:9">
      <c r="A61" s="53" t="s">
        <v>170</v>
      </c>
      <c r="B61" s="54">
        <v>18.978999999999999</v>
      </c>
      <c r="C61" s="54">
        <v>13.818</v>
      </c>
      <c r="D61" s="54">
        <v>8.657</v>
      </c>
      <c r="E61" s="54">
        <v>11.057</v>
      </c>
      <c r="F61" s="55">
        <v>10</v>
      </c>
      <c r="G61" s="54">
        <v>14.181315789499999</v>
      </c>
      <c r="H61" s="54">
        <v>5.1204210526000002</v>
      </c>
      <c r="I61" s="127"/>
    </row>
    <row r="62" spans="1:9">
      <c r="A62" s="53" t="s">
        <v>171</v>
      </c>
      <c r="B62" s="54">
        <v>17.29</v>
      </c>
      <c r="C62" s="54">
        <v>12.946</v>
      </c>
      <c r="D62" s="54">
        <v>8.6010000000000009</v>
      </c>
      <c r="E62" s="54">
        <v>10.875999999999999</v>
      </c>
      <c r="F62" s="55">
        <v>11</v>
      </c>
      <c r="G62" s="54">
        <v>14.025631578900001</v>
      </c>
      <c r="H62" s="54">
        <v>4.9801578946999996</v>
      </c>
      <c r="I62" s="127"/>
    </row>
    <row r="63" spans="1:9">
      <c r="A63" s="53" t="s">
        <v>172</v>
      </c>
      <c r="B63" s="54">
        <v>16.056000000000001</v>
      </c>
      <c r="C63" s="54">
        <v>12.225</v>
      </c>
      <c r="D63" s="54">
        <v>8.3949999999999996</v>
      </c>
      <c r="E63" s="54">
        <v>9.7129999999999992</v>
      </c>
      <c r="F63" s="55">
        <v>12</v>
      </c>
      <c r="G63" s="54">
        <v>14.145473684200001</v>
      </c>
      <c r="H63" s="54">
        <v>5.3564210526</v>
      </c>
      <c r="I63" s="127"/>
    </row>
    <row r="64" spans="1:9">
      <c r="A64" s="53" t="s">
        <v>173</v>
      </c>
      <c r="B64" s="54">
        <v>17.289000000000001</v>
      </c>
      <c r="C64" s="54">
        <v>12.471</v>
      </c>
      <c r="D64" s="54">
        <v>7.6529999999999996</v>
      </c>
      <c r="E64" s="54">
        <v>9.7409999999999997</v>
      </c>
      <c r="F64" s="55">
        <v>13</v>
      </c>
      <c r="G64" s="54">
        <v>14.586052631599999</v>
      </c>
      <c r="H64" s="54">
        <v>5.0623157895000004</v>
      </c>
      <c r="I64" s="127"/>
    </row>
    <row r="65" spans="1:9">
      <c r="A65" s="53" t="s">
        <v>174</v>
      </c>
      <c r="B65" s="54">
        <v>17.170999999999999</v>
      </c>
      <c r="C65" s="54">
        <v>12.462</v>
      </c>
      <c r="D65" s="54">
        <v>7.7530000000000001</v>
      </c>
      <c r="E65" s="54">
        <v>10.608000000000001</v>
      </c>
      <c r="F65" s="55">
        <v>14</v>
      </c>
      <c r="G65" s="54">
        <v>14.243842105300001</v>
      </c>
      <c r="H65" s="54">
        <v>5.7036842104999996</v>
      </c>
      <c r="I65" s="127"/>
    </row>
    <row r="66" spans="1:9">
      <c r="A66" s="53" t="s">
        <v>175</v>
      </c>
      <c r="B66" s="54">
        <v>17.382999999999999</v>
      </c>
      <c r="C66" s="54">
        <v>12.065</v>
      </c>
      <c r="D66" s="54">
        <v>6.7480000000000002</v>
      </c>
      <c r="E66" s="54">
        <v>10.835000000000001</v>
      </c>
      <c r="F66" s="55">
        <v>15</v>
      </c>
      <c r="G66" s="54">
        <v>14.1378947368</v>
      </c>
      <c r="H66" s="54">
        <v>5.3809473684000002</v>
      </c>
      <c r="I66" s="127"/>
    </row>
    <row r="67" spans="1:9">
      <c r="A67" s="53" t="s">
        <v>176</v>
      </c>
      <c r="B67" s="54">
        <v>18.103999999999999</v>
      </c>
      <c r="C67" s="54">
        <v>13.47</v>
      </c>
      <c r="D67" s="54">
        <v>8.8360000000000003</v>
      </c>
      <c r="E67" s="54">
        <v>11.099</v>
      </c>
      <c r="F67" s="55">
        <v>16</v>
      </c>
      <c r="G67" s="54">
        <v>14.1023157895</v>
      </c>
      <c r="H67" s="54">
        <v>5.1011578947</v>
      </c>
      <c r="I67" s="127"/>
    </row>
    <row r="68" spans="1:9">
      <c r="A68" s="53" t="s">
        <v>177</v>
      </c>
      <c r="B68" s="54">
        <v>16.812000000000001</v>
      </c>
      <c r="C68" s="54">
        <v>12.294</v>
      </c>
      <c r="D68" s="54">
        <v>7.7750000000000004</v>
      </c>
      <c r="E68" s="54">
        <v>10.637</v>
      </c>
      <c r="F68" s="55">
        <v>17</v>
      </c>
      <c r="G68" s="54">
        <v>13.489105263200001</v>
      </c>
      <c r="H68" s="54">
        <v>4.7691052632000002</v>
      </c>
      <c r="I68" s="127"/>
    </row>
    <row r="69" spans="1:9">
      <c r="A69" s="53" t="s">
        <v>178</v>
      </c>
      <c r="B69" s="54">
        <v>14.941000000000001</v>
      </c>
      <c r="C69" s="54">
        <v>11.023</v>
      </c>
      <c r="D69" s="54">
        <v>7.1050000000000004</v>
      </c>
      <c r="E69" s="54">
        <v>10.33</v>
      </c>
      <c r="F69" s="55">
        <v>18</v>
      </c>
      <c r="G69" s="54">
        <v>13.4641578947</v>
      </c>
      <c r="H69" s="54">
        <v>4.8274210526000001</v>
      </c>
      <c r="I69" s="127"/>
    </row>
    <row r="70" spans="1:9">
      <c r="A70" s="53" t="s">
        <v>179</v>
      </c>
      <c r="B70" s="54">
        <v>15.804</v>
      </c>
      <c r="C70" s="54">
        <v>10.757</v>
      </c>
      <c r="D70" s="54">
        <v>5.7110000000000003</v>
      </c>
      <c r="E70" s="54">
        <v>10.404999999999999</v>
      </c>
      <c r="F70" s="55">
        <v>19</v>
      </c>
      <c r="G70" s="54">
        <v>13.7565263158</v>
      </c>
      <c r="H70" s="54">
        <v>5.0769473683999999</v>
      </c>
      <c r="I70" s="127"/>
    </row>
    <row r="71" spans="1:9">
      <c r="A71" s="53" t="s">
        <v>180</v>
      </c>
      <c r="B71" s="54">
        <v>16.986000000000001</v>
      </c>
      <c r="C71" s="54">
        <v>10.789</v>
      </c>
      <c r="D71" s="54">
        <v>4.5919999999999996</v>
      </c>
      <c r="E71" s="54">
        <v>10.305</v>
      </c>
      <c r="F71" s="55">
        <v>20</v>
      </c>
      <c r="G71" s="54">
        <v>13.956578947400001</v>
      </c>
      <c r="H71" s="54">
        <v>4.9039999999999999</v>
      </c>
      <c r="I71" s="127"/>
    </row>
    <row r="72" spans="1:9">
      <c r="A72" s="53" t="s">
        <v>181</v>
      </c>
      <c r="B72" s="54">
        <v>17.949000000000002</v>
      </c>
      <c r="C72" s="54">
        <v>11.742000000000001</v>
      </c>
      <c r="D72" s="54">
        <v>5.5339999999999998</v>
      </c>
      <c r="E72" s="54">
        <v>11.073</v>
      </c>
      <c r="F72" s="55">
        <v>21</v>
      </c>
      <c r="G72" s="54">
        <v>14.098000000000001</v>
      </c>
      <c r="H72" s="54">
        <v>5.0605789473999998</v>
      </c>
      <c r="I72" s="127"/>
    </row>
    <row r="73" spans="1:9">
      <c r="A73" s="53" t="s">
        <v>182</v>
      </c>
      <c r="B73" s="54">
        <v>18.899000000000001</v>
      </c>
      <c r="C73" s="54">
        <v>12.079000000000001</v>
      </c>
      <c r="D73" s="54">
        <v>5.26</v>
      </c>
      <c r="E73" s="54">
        <v>12.262</v>
      </c>
      <c r="F73" s="55">
        <v>22</v>
      </c>
      <c r="G73" s="54">
        <v>14.854315789499999</v>
      </c>
      <c r="H73" s="54">
        <v>4.6945789474000001</v>
      </c>
      <c r="I73" s="127"/>
    </row>
    <row r="74" spans="1:9">
      <c r="A74" s="53" t="s">
        <v>183</v>
      </c>
      <c r="B74" s="54">
        <v>19.978999999999999</v>
      </c>
      <c r="C74" s="54">
        <v>12.644</v>
      </c>
      <c r="D74" s="54">
        <v>5.31</v>
      </c>
      <c r="E74" s="54">
        <v>12.773</v>
      </c>
      <c r="F74" s="55">
        <v>23</v>
      </c>
      <c r="G74" s="54">
        <v>15.056421052599999</v>
      </c>
      <c r="H74" s="54">
        <v>5.4046315789000001</v>
      </c>
      <c r="I74" s="127"/>
    </row>
    <row r="75" spans="1:9">
      <c r="A75" s="53" t="s">
        <v>184</v>
      </c>
      <c r="B75" s="54">
        <v>19.957000000000001</v>
      </c>
      <c r="C75" s="54">
        <v>12.804</v>
      </c>
      <c r="D75" s="54">
        <v>5.65</v>
      </c>
      <c r="E75" s="54">
        <v>11.973000000000001</v>
      </c>
      <c r="F75" s="55">
        <v>24</v>
      </c>
      <c r="G75" s="54">
        <v>14.023684210500001</v>
      </c>
      <c r="H75" s="54">
        <v>5.8508421052999999</v>
      </c>
      <c r="I75" s="127"/>
    </row>
    <row r="76" spans="1:9">
      <c r="A76" s="53" t="s">
        <v>185</v>
      </c>
      <c r="B76" s="54">
        <v>18.062000000000001</v>
      </c>
      <c r="C76" s="54">
        <v>12.679</v>
      </c>
      <c r="D76" s="54">
        <v>7.2960000000000003</v>
      </c>
      <c r="E76" s="54">
        <v>11.351000000000001</v>
      </c>
      <c r="F76" s="55">
        <v>25</v>
      </c>
      <c r="G76" s="54">
        <v>14.3575789474</v>
      </c>
      <c r="H76" s="54">
        <v>5.6571578947000001</v>
      </c>
      <c r="I76" s="127"/>
    </row>
    <row r="77" spans="1:9">
      <c r="A77" s="53" t="s">
        <v>186</v>
      </c>
      <c r="B77" s="54">
        <v>16.841000000000001</v>
      </c>
      <c r="C77" s="54">
        <v>12.43</v>
      </c>
      <c r="D77" s="54">
        <v>8.02</v>
      </c>
      <c r="E77" s="54">
        <v>11.991</v>
      </c>
      <c r="F77" s="55">
        <v>26</v>
      </c>
      <c r="G77" s="54">
        <v>14.574157894700001</v>
      </c>
      <c r="H77" s="54">
        <v>5.3107894736999999</v>
      </c>
      <c r="I77" s="127"/>
    </row>
    <row r="78" spans="1:9">
      <c r="A78" s="53" t="s">
        <v>187</v>
      </c>
      <c r="B78" s="54">
        <v>19.516999999999999</v>
      </c>
      <c r="C78" s="54">
        <v>13.420999999999999</v>
      </c>
      <c r="D78" s="54">
        <v>7.3259999999999996</v>
      </c>
      <c r="E78" s="54">
        <v>11.887</v>
      </c>
      <c r="F78" s="55">
        <v>27</v>
      </c>
      <c r="G78" s="54">
        <v>14.303315789499999</v>
      </c>
      <c r="H78" s="54">
        <v>5.1731052632000001</v>
      </c>
      <c r="I78" s="127"/>
    </row>
    <row r="79" spans="1:9">
      <c r="A79" s="53" t="s">
        <v>188</v>
      </c>
      <c r="B79" s="54">
        <v>19.428000000000001</v>
      </c>
      <c r="C79" s="54">
        <v>13.815</v>
      </c>
      <c r="D79" s="54">
        <v>8.2010000000000005</v>
      </c>
      <c r="E79" s="54">
        <v>13.237</v>
      </c>
      <c r="F79" s="55">
        <v>28</v>
      </c>
      <c r="G79" s="54">
        <v>14.1074736842</v>
      </c>
      <c r="H79" s="54">
        <v>5.7124736841999999</v>
      </c>
      <c r="I79" s="127"/>
    </row>
    <row r="80" spans="1:9">
      <c r="A80" s="53" t="s">
        <v>157</v>
      </c>
      <c r="B80" s="54">
        <v>17.599</v>
      </c>
      <c r="C80" s="54">
        <v>13.284000000000001</v>
      </c>
      <c r="D80" s="54">
        <v>8.9700000000000006</v>
      </c>
      <c r="E80" s="54">
        <v>13.237</v>
      </c>
      <c r="F80" s="135">
        <v>29</v>
      </c>
      <c r="G80" s="54">
        <v>14.1074736842</v>
      </c>
      <c r="H80" s="54">
        <v>5.7124736841999999</v>
      </c>
      <c r="I80" s="127"/>
    </row>
    <row r="81" spans="1:9">
      <c r="A81"/>
      <c r="B81"/>
      <c r="C81"/>
      <c r="D81"/>
      <c r="E81"/>
      <c r="F81"/>
      <c r="G81"/>
      <c r="H81"/>
      <c r="I81" s="127"/>
    </row>
    <row r="82" spans="1:9">
      <c r="A82"/>
      <c r="B82"/>
      <c r="C82"/>
      <c r="D82"/>
      <c r="E82"/>
      <c r="F82"/>
      <c r="G82"/>
      <c r="H82"/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F</v>
      </c>
      <c r="D87" s="80" t="str">
        <f t="shared" ref="D87:D109" si="1">TEXT(EDATE(D88,-1),"mmmm aaaa")</f>
        <v>febrero 2018</v>
      </c>
      <c r="E87" s="81">
        <f>VLOOKUP(D87,A$87:B$122,2,FALSE)</f>
        <v>21274.776162999999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M</v>
      </c>
      <c r="D88" s="82" t="str">
        <f t="shared" si="1"/>
        <v>marzo 2018</v>
      </c>
      <c r="E88" s="83">
        <f t="shared" ref="E88:E111" si="3">VLOOKUP(D88,A$87:B$122,2,FALSE)</f>
        <v>22075.624411000001</v>
      </c>
    </row>
    <row r="89" spans="1:9">
      <c r="A89" s="53" t="s">
        <v>76</v>
      </c>
      <c r="B89" s="63">
        <v>22075.624411000001</v>
      </c>
      <c r="C89" s="78" t="str">
        <f t="shared" si="2"/>
        <v>A</v>
      </c>
      <c r="D89" s="82" t="str">
        <f t="shared" si="1"/>
        <v>abril 2018</v>
      </c>
      <c r="E89" s="83">
        <f t="shared" si="3"/>
        <v>19925.867210815999</v>
      </c>
    </row>
    <row r="90" spans="1:9">
      <c r="A90" s="53" t="s">
        <v>75</v>
      </c>
      <c r="B90" s="63">
        <v>19925.867210815999</v>
      </c>
      <c r="C90" s="78" t="str">
        <f t="shared" si="2"/>
        <v>M</v>
      </c>
      <c r="D90" s="82" t="str">
        <f t="shared" si="1"/>
        <v>mayo 2018</v>
      </c>
      <c r="E90" s="83">
        <f t="shared" si="3"/>
        <v>20083.650125371001</v>
      </c>
    </row>
    <row r="91" spans="1:9">
      <c r="A91" s="53" t="s">
        <v>77</v>
      </c>
      <c r="B91" s="63">
        <v>20083.650125371001</v>
      </c>
      <c r="C91" s="78" t="str">
        <f t="shared" si="2"/>
        <v>J</v>
      </c>
      <c r="D91" s="82" t="str">
        <f t="shared" si="1"/>
        <v>junio 2018</v>
      </c>
      <c r="E91" s="83">
        <f t="shared" si="3"/>
        <v>20336.407753128002</v>
      </c>
    </row>
    <row r="92" spans="1:9">
      <c r="A92" s="53" t="s">
        <v>84</v>
      </c>
      <c r="B92" s="63">
        <v>20336.407753128002</v>
      </c>
      <c r="C92" s="78" t="str">
        <f t="shared" si="2"/>
        <v>J</v>
      </c>
      <c r="D92" s="82" t="str">
        <f t="shared" si="1"/>
        <v>julio 2018</v>
      </c>
      <c r="E92" s="83">
        <f t="shared" si="3"/>
        <v>22180.933956064</v>
      </c>
    </row>
    <row r="93" spans="1:9">
      <c r="A93" s="53" t="s">
        <v>85</v>
      </c>
      <c r="B93" s="63">
        <v>22180.933956064</v>
      </c>
      <c r="C93" s="78" t="str">
        <f t="shared" si="2"/>
        <v>A</v>
      </c>
      <c r="D93" s="82" t="str">
        <f t="shared" si="1"/>
        <v>agosto 2018</v>
      </c>
      <c r="E93" s="83">
        <f t="shared" si="3"/>
        <v>21984.329555839999</v>
      </c>
    </row>
    <row r="94" spans="1:9">
      <c r="A94" s="53" t="s">
        <v>79</v>
      </c>
      <c r="B94" s="63">
        <v>21984.329555839999</v>
      </c>
      <c r="C94" s="78" t="str">
        <f t="shared" si="2"/>
        <v>S</v>
      </c>
      <c r="D94" s="82" t="str">
        <f t="shared" si="1"/>
        <v>septiembre 2018</v>
      </c>
      <c r="E94" s="83">
        <f t="shared" si="3"/>
        <v>20742.566139269999</v>
      </c>
    </row>
    <row r="95" spans="1:9">
      <c r="A95" s="53" t="s">
        <v>86</v>
      </c>
      <c r="B95" s="63">
        <v>20742.566139269999</v>
      </c>
      <c r="C95" s="78" t="str">
        <f t="shared" si="2"/>
        <v>O</v>
      </c>
      <c r="D95" s="82" t="str">
        <f t="shared" si="1"/>
        <v>octubre 2018</v>
      </c>
      <c r="E95" s="83">
        <f t="shared" si="3"/>
        <v>20289.253281038</v>
      </c>
    </row>
    <row r="96" spans="1:9">
      <c r="A96" s="53" t="s">
        <v>109</v>
      </c>
      <c r="B96" s="63">
        <v>20289.253281038</v>
      </c>
      <c r="C96" s="78" t="str">
        <f t="shared" si="2"/>
        <v>N</v>
      </c>
      <c r="D96" s="82" t="str">
        <f t="shared" si="1"/>
        <v>noviembre 2018</v>
      </c>
      <c r="E96" s="83">
        <f t="shared" si="3"/>
        <v>20902.808771653999</v>
      </c>
    </row>
    <row r="97" spans="1:5">
      <c r="A97" s="53" t="s">
        <v>110</v>
      </c>
      <c r="B97" s="63">
        <v>20902.808771653999</v>
      </c>
      <c r="C97" s="78" t="str">
        <f t="shared" si="2"/>
        <v>D</v>
      </c>
      <c r="D97" s="82" t="str">
        <f t="shared" si="1"/>
        <v>diciembre 2018</v>
      </c>
      <c r="E97" s="83">
        <f t="shared" si="3"/>
        <v>21174.476467412002</v>
      </c>
    </row>
    <row r="98" spans="1:5">
      <c r="A98" s="53" t="s">
        <v>111</v>
      </c>
      <c r="B98" s="63">
        <v>21174.476467412002</v>
      </c>
      <c r="C98" s="78" t="str">
        <f t="shared" si="2"/>
        <v>E</v>
      </c>
      <c r="D98" s="82" t="str">
        <f t="shared" si="1"/>
        <v>enero 2019</v>
      </c>
      <c r="E98" s="83">
        <f t="shared" si="3"/>
        <v>23296.649045549999</v>
      </c>
    </row>
    <row r="99" spans="1:5">
      <c r="A99" s="53" t="s">
        <v>112</v>
      </c>
      <c r="B99" s="63">
        <v>23296.649045549999</v>
      </c>
      <c r="C99" s="78" t="str">
        <f t="shared" si="2"/>
        <v>F</v>
      </c>
      <c r="D99" s="82" t="str">
        <f t="shared" si="1"/>
        <v>febrero 2019</v>
      </c>
      <c r="E99" s="83">
        <f t="shared" si="3"/>
        <v>20154.629677354002</v>
      </c>
    </row>
    <row r="100" spans="1:5">
      <c r="A100" s="53" t="s">
        <v>113</v>
      </c>
      <c r="B100" s="63">
        <v>20154.629677354002</v>
      </c>
      <c r="C100" s="78" t="str">
        <f t="shared" si="2"/>
        <v>M</v>
      </c>
      <c r="D100" s="82" t="str">
        <f t="shared" si="1"/>
        <v>marzo 2019</v>
      </c>
      <c r="E100" s="83">
        <f t="shared" si="3"/>
        <v>20726.400546252</v>
      </c>
    </row>
    <row r="101" spans="1:5">
      <c r="A101" s="53" t="s">
        <v>115</v>
      </c>
      <c r="B101" s="63">
        <v>20726.400546252</v>
      </c>
      <c r="C101" s="78" t="str">
        <f t="shared" si="2"/>
        <v>A</v>
      </c>
      <c r="D101" s="82" t="str">
        <f t="shared" si="1"/>
        <v>abril 2019</v>
      </c>
      <c r="E101" s="83">
        <f t="shared" si="3"/>
        <v>19512.678673056002</v>
      </c>
    </row>
    <row r="102" spans="1:5">
      <c r="A102" s="53" t="s">
        <v>116</v>
      </c>
      <c r="B102" s="63">
        <v>19512.678673056002</v>
      </c>
      <c r="C102" s="78" t="str">
        <f t="shared" si="2"/>
        <v>M</v>
      </c>
      <c r="D102" s="82" t="str">
        <f t="shared" si="1"/>
        <v>mayo 2019</v>
      </c>
      <c r="E102" s="83">
        <f t="shared" si="3"/>
        <v>19898.360272188002</v>
      </c>
    </row>
    <row r="103" spans="1:5">
      <c r="A103" s="53" t="s">
        <v>117</v>
      </c>
      <c r="B103" s="63">
        <v>19898.360272188002</v>
      </c>
      <c r="C103" s="78" t="str">
        <f t="shared" si="2"/>
        <v>J</v>
      </c>
      <c r="D103" s="82" t="str">
        <f t="shared" si="1"/>
        <v>junio 2019</v>
      </c>
      <c r="E103" s="83">
        <f t="shared" si="3"/>
        <v>19966.555829706002</v>
      </c>
    </row>
    <row r="104" spans="1:5">
      <c r="A104" s="53" t="s">
        <v>118</v>
      </c>
      <c r="B104" s="63">
        <v>19966.555829706002</v>
      </c>
      <c r="C104" s="78" t="str">
        <f t="shared" si="2"/>
        <v>J</v>
      </c>
      <c r="D104" s="82" t="str">
        <f t="shared" si="1"/>
        <v>julio 2019</v>
      </c>
      <c r="E104" s="83">
        <f t="shared" si="3"/>
        <v>22697.667647208</v>
      </c>
    </row>
    <row r="105" spans="1:5">
      <c r="A105" s="53" t="s">
        <v>135</v>
      </c>
      <c r="B105" s="63">
        <v>22697.667647208</v>
      </c>
      <c r="C105" s="78" t="str">
        <f t="shared" si="2"/>
        <v>A</v>
      </c>
      <c r="D105" s="82" t="str">
        <f t="shared" si="1"/>
        <v>agosto 2019</v>
      </c>
      <c r="E105" s="83">
        <f t="shared" si="3"/>
        <v>21173.912126984</v>
      </c>
    </row>
    <row r="106" spans="1:5">
      <c r="A106" s="53" t="s">
        <v>138</v>
      </c>
      <c r="B106" s="63">
        <v>21173.912126984</v>
      </c>
      <c r="C106" s="78" t="str">
        <f t="shared" si="2"/>
        <v>S</v>
      </c>
      <c r="D106" s="82" t="str">
        <f t="shared" si="1"/>
        <v>septiembre 2019</v>
      </c>
      <c r="E106" s="83">
        <f t="shared" si="3"/>
        <v>19931.712896519999</v>
      </c>
    </row>
    <row r="107" spans="1:5">
      <c r="A107" s="53" t="s">
        <v>145</v>
      </c>
      <c r="B107" s="63">
        <v>19931.712896519999</v>
      </c>
      <c r="C107" s="78" t="str">
        <f t="shared" si="2"/>
        <v>O</v>
      </c>
      <c r="D107" s="82" t="str">
        <f t="shared" si="1"/>
        <v>octubre 2019</v>
      </c>
      <c r="E107" s="83">
        <f t="shared" si="3"/>
        <v>20132.70482427</v>
      </c>
    </row>
    <row r="108" spans="1:5">
      <c r="A108" s="53" t="s">
        <v>147</v>
      </c>
      <c r="B108" s="63">
        <v>20132.70482427</v>
      </c>
      <c r="C108" s="78" t="str">
        <f t="shared" si="2"/>
        <v>N</v>
      </c>
      <c r="D108" s="82" t="str">
        <f t="shared" si="1"/>
        <v>noviembre 2019</v>
      </c>
      <c r="E108" s="83">
        <f t="shared" si="3"/>
        <v>20788.324365470002</v>
      </c>
    </row>
    <row r="109" spans="1:5">
      <c r="A109" s="53" t="s">
        <v>149</v>
      </c>
      <c r="B109" s="63">
        <v>20788.324365470002</v>
      </c>
      <c r="C109" s="78" t="str">
        <f t="shared" si="2"/>
        <v>D</v>
      </c>
      <c r="D109" s="82" t="str">
        <f t="shared" si="1"/>
        <v>diciembre 2019</v>
      </c>
      <c r="E109" s="83">
        <f t="shared" si="3"/>
        <v>20864.67341105</v>
      </c>
    </row>
    <row r="110" spans="1:5">
      <c r="A110" s="53" t="s">
        <v>151</v>
      </c>
      <c r="B110" s="63">
        <v>20864.67341105</v>
      </c>
      <c r="C110" s="78" t="str">
        <f t="shared" si="2"/>
        <v>E</v>
      </c>
      <c r="D110" s="82" t="str">
        <f>TEXT(EDATE(D111,-1),"mmmm aaaa")</f>
        <v>enero 2020</v>
      </c>
      <c r="E110" s="83">
        <f t="shared" si="3"/>
        <v>22562.361592982001</v>
      </c>
    </row>
    <row r="111" spans="1:5" ht="15" thickBot="1">
      <c r="A111" s="53" t="s">
        <v>153</v>
      </c>
      <c r="B111" s="63">
        <v>22562.361592982001</v>
      </c>
      <c r="C111" s="79" t="str">
        <f t="shared" si="2"/>
        <v>F</v>
      </c>
      <c r="D111" s="84" t="str">
        <f>A2</f>
        <v>Febrero 2020</v>
      </c>
      <c r="E111" s="85">
        <f t="shared" si="3"/>
        <v>19820.258692852</v>
      </c>
    </row>
    <row r="112" spans="1:5">
      <c r="A112" s="53" t="s">
        <v>156</v>
      </c>
      <c r="B112" s="63">
        <v>19820.258692852</v>
      </c>
    </row>
    <row r="113" spans="1:4">
      <c r="A113" s="53"/>
      <c r="B113" s="6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2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161</v>
      </c>
      <c r="B129" s="62">
        <v>30072.537</v>
      </c>
      <c r="C129" s="55">
        <v>1</v>
      </c>
      <c r="D129" s="62">
        <v>643.16225999999995</v>
      </c>
      <c r="E129" s="88">
        <f>MAX(D129:D159)</f>
        <v>731.46134600000005</v>
      </c>
    </row>
    <row r="130" spans="1:5">
      <c r="A130" s="53" t="s">
        <v>162</v>
      </c>
      <c r="B130" s="62">
        <v>29389.955000000002</v>
      </c>
      <c r="C130" s="55">
        <v>2</v>
      </c>
      <c r="D130" s="62">
        <v>589.02287492999994</v>
      </c>
    </row>
    <row r="131" spans="1:5">
      <c r="A131" s="53" t="s">
        <v>163</v>
      </c>
      <c r="B131" s="62">
        <v>33620.042999999998</v>
      </c>
      <c r="C131" s="55">
        <v>3</v>
      </c>
      <c r="D131" s="62">
        <v>689.47044632999996</v>
      </c>
    </row>
    <row r="132" spans="1:5">
      <c r="A132" s="53" t="s">
        <v>164</v>
      </c>
      <c r="B132" s="62">
        <v>34218.148000000001</v>
      </c>
      <c r="C132" s="55">
        <v>4</v>
      </c>
      <c r="D132" s="62">
        <v>707.28085552000005</v>
      </c>
    </row>
    <row r="133" spans="1:5">
      <c r="A133" s="53" t="s">
        <v>165</v>
      </c>
      <c r="B133" s="62">
        <v>34573.748</v>
      </c>
      <c r="C133" s="55">
        <v>5</v>
      </c>
      <c r="D133" s="62">
        <v>718.14272604999996</v>
      </c>
    </row>
    <row r="134" spans="1:5">
      <c r="A134" s="53" t="s">
        <v>166</v>
      </c>
      <c r="B134" s="62">
        <v>35093.004999999997</v>
      </c>
      <c r="C134" s="55">
        <v>6</v>
      </c>
      <c r="D134" s="62">
        <v>728.66877299999999</v>
      </c>
    </row>
    <row r="135" spans="1:5">
      <c r="A135" s="53" t="s">
        <v>167</v>
      </c>
      <c r="B135" s="62">
        <v>34829.069000000003</v>
      </c>
      <c r="C135" s="55">
        <v>7</v>
      </c>
      <c r="D135" s="62">
        <v>731.46134600000005</v>
      </c>
    </row>
    <row r="136" spans="1:5">
      <c r="A136" s="53" t="s">
        <v>168</v>
      </c>
      <c r="B136" s="62">
        <v>30977.703000000001</v>
      </c>
      <c r="C136" s="55">
        <v>8</v>
      </c>
      <c r="D136" s="62">
        <v>659.22646641999995</v>
      </c>
    </row>
    <row r="137" spans="1:5">
      <c r="A137" s="53" t="s">
        <v>169</v>
      </c>
      <c r="B137" s="62">
        <v>30856.201000000001</v>
      </c>
      <c r="C137" s="55">
        <v>9</v>
      </c>
      <c r="D137" s="62">
        <v>609.95712996999998</v>
      </c>
    </row>
    <row r="138" spans="1:5">
      <c r="A138" s="53" t="s">
        <v>170</v>
      </c>
      <c r="B138" s="62">
        <v>34446.885999999999</v>
      </c>
      <c r="C138" s="55">
        <v>10</v>
      </c>
      <c r="D138" s="62">
        <v>708.73103361000005</v>
      </c>
    </row>
    <row r="139" spans="1:5">
      <c r="A139" s="53" t="s">
        <v>171</v>
      </c>
      <c r="B139" s="62">
        <v>34677.486279999997</v>
      </c>
      <c r="C139" s="55">
        <v>11</v>
      </c>
      <c r="D139" s="62">
        <v>720.08110144</v>
      </c>
    </row>
    <row r="140" spans="1:5">
      <c r="A140" s="53" t="s">
        <v>172</v>
      </c>
      <c r="B140" s="62">
        <v>34992.19</v>
      </c>
      <c r="C140" s="55">
        <v>12</v>
      </c>
      <c r="D140" s="62">
        <v>725.18189500000005</v>
      </c>
    </row>
    <row r="141" spans="1:5">
      <c r="A141" s="53" t="s">
        <v>173</v>
      </c>
      <c r="B141" s="62">
        <v>34493.635999999999</v>
      </c>
      <c r="C141" s="55">
        <v>13</v>
      </c>
      <c r="D141" s="62">
        <v>718.72160408000002</v>
      </c>
    </row>
    <row r="142" spans="1:5">
      <c r="A142" s="53" t="s">
        <v>174</v>
      </c>
      <c r="B142" s="62">
        <v>33677.468999999997</v>
      </c>
      <c r="C142" s="55">
        <v>14</v>
      </c>
      <c r="D142" s="62">
        <v>713.14724023999997</v>
      </c>
    </row>
    <row r="143" spans="1:5">
      <c r="A143" s="53" t="s">
        <v>175</v>
      </c>
      <c r="B143" s="62">
        <v>30163.364000000001</v>
      </c>
      <c r="C143" s="55">
        <v>15</v>
      </c>
      <c r="D143" s="62">
        <v>637.481944</v>
      </c>
    </row>
    <row r="144" spans="1:5">
      <c r="A144" s="53" t="s">
        <v>176</v>
      </c>
      <c r="B144" s="62">
        <v>29721.756000000001</v>
      </c>
      <c r="C144" s="55">
        <v>16</v>
      </c>
      <c r="D144" s="62">
        <v>588.96442256</v>
      </c>
    </row>
    <row r="145" spans="1:5">
      <c r="A145" s="53" t="s">
        <v>177</v>
      </c>
      <c r="B145" s="62">
        <v>34228.644079999998</v>
      </c>
      <c r="C145" s="55">
        <v>17</v>
      </c>
      <c r="D145" s="62">
        <v>698.95759382999995</v>
      </c>
    </row>
    <row r="146" spans="1:5">
      <c r="A146" s="53" t="s">
        <v>178</v>
      </c>
      <c r="B146" s="62">
        <v>34965.097999999998</v>
      </c>
      <c r="C146" s="55">
        <v>18</v>
      </c>
      <c r="D146" s="62">
        <v>725.08170199999995</v>
      </c>
    </row>
    <row r="147" spans="1:5">
      <c r="A147" s="53" t="s">
        <v>179</v>
      </c>
      <c r="B147" s="62">
        <v>34827.205000000002</v>
      </c>
      <c r="C147" s="55">
        <v>19</v>
      </c>
      <c r="D147" s="62">
        <v>723.23483199999998</v>
      </c>
    </row>
    <row r="148" spans="1:5">
      <c r="A148" s="53" t="s">
        <v>180</v>
      </c>
      <c r="B148" s="62">
        <v>34826.14</v>
      </c>
      <c r="C148" s="55">
        <v>20</v>
      </c>
      <c r="D148" s="62">
        <v>722.12212699999998</v>
      </c>
    </row>
    <row r="149" spans="1:5">
      <c r="A149" s="53" t="s">
        <v>181</v>
      </c>
      <c r="B149" s="62">
        <v>33968.042719999998</v>
      </c>
      <c r="C149" s="55">
        <v>21</v>
      </c>
      <c r="D149" s="62">
        <v>712.54644411000004</v>
      </c>
    </row>
    <row r="150" spans="1:5">
      <c r="A150" s="53" t="s">
        <v>182</v>
      </c>
      <c r="B150" s="62">
        <v>29625.473000000002</v>
      </c>
      <c r="C150" s="55">
        <v>22</v>
      </c>
      <c r="D150" s="62">
        <v>632.83040800000003</v>
      </c>
    </row>
    <row r="151" spans="1:5">
      <c r="A151" s="53" t="s">
        <v>183</v>
      </c>
      <c r="B151" s="62">
        <v>29192.06</v>
      </c>
      <c r="C151" s="55">
        <v>23</v>
      </c>
      <c r="D151" s="62">
        <v>583.87717799999996</v>
      </c>
    </row>
    <row r="152" spans="1:5">
      <c r="A152" s="53" t="s">
        <v>184</v>
      </c>
      <c r="B152" s="62">
        <v>33894.980000000003</v>
      </c>
      <c r="C152" s="55">
        <v>24</v>
      </c>
      <c r="D152" s="62">
        <v>689.81514015000005</v>
      </c>
    </row>
    <row r="153" spans="1:5">
      <c r="A153" s="53" t="s">
        <v>185</v>
      </c>
      <c r="B153" s="62">
        <v>34093.550000000003</v>
      </c>
      <c r="C153" s="55">
        <v>25</v>
      </c>
      <c r="D153" s="62">
        <v>703.61240034000002</v>
      </c>
    </row>
    <row r="154" spans="1:5">
      <c r="A154" s="53" t="s">
        <v>186</v>
      </c>
      <c r="B154" s="62">
        <v>34437.135000000002</v>
      </c>
      <c r="C154" s="55">
        <v>26</v>
      </c>
      <c r="D154" s="62">
        <v>711.54309338999997</v>
      </c>
    </row>
    <row r="155" spans="1:5">
      <c r="A155" s="53" t="s">
        <v>187</v>
      </c>
      <c r="B155" s="62">
        <v>33790.623</v>
      </c>
      <c r="C155" s="55">
        <v>27</v>
      </c>
      <c r="D155" s="62">
        <v>709.51888699999995</v>
      </c>
    </row>
    <row r="156" spans="1:5">
      <c r="A156" s="53" t="s">
        <v>188</v>
      </c>
      <c r="B156" s="62">
        <v>32078.991999999998</v>
      </c>
      <c r="C156" s="55">
        <v>28</v>
      </c>
      <c r="D156" s="62">
        <v>686.85993937800004</v>
      </c>
    </row>
    <row r="157" spans="1:5">
      <c r="A157" s="53" t="s">
        <v>157</v>
      </c>
      <c r="B157" s="62">
        <v>29515.331512000001</v>
      </c>
      <c r="C157" s="55">
        <v>29</v>
      </c>
      <c r="D157" s="62">
        <v>631.55682850400001</v>
      </c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786</v>
      </c>
      <c r="E160" s="119">
        <f>(MAX(D129:D159)/D160-1)*100</f>
        <v>-6.93876005089058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41" t="s">
        <v>13</v>
      </c>
      <c r="C163" s="142"/>
      <c r="D163"/>
      <c r="E163" s="90"/>
    </row>
    <row r="164" spans="1:5">
      <c r="A164" s="51" t="s">
        <v>55</v>
      </c>
      <c r="B164" s="132" t="s">
        <v>67</v>
      </c>
      <c r="C164" s="132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156</v>
      </c>
      <c r="B166" s="63">
        <v>35524</v>
      </c>
      <c r="C166" s="121" t="s">
        <v>192</v>
      </c>
      <c r="D166" s="89">
        <v>38722</v>
      </c>
      <c r="E166" s="119">
        <f>(B166/D166-1)*100</f>
        <v>-8.2588709260885231</v>
      </c>
    </row>
    <row r="167" spans="1:5">
      <c r="A167"/>
      <c r="B167"/>
      <c r="C167"/>
    </row>
    <row r="169" spans="1:5">
      <c r="A169" s="51" t="s">
        <v>69</v>
      </c>
      <c r="B169" s="141" t="s">
        <v>13</v>
      </c>
      <c r="C169" s="145"/>
      <c r="D169" s="141" t="s">
        <v>14</v>
      </c>
      <c r="E169" s="142"/>
    </row>
    <row r="170" spans="1:5">
      <c r="A170" s="51" t="s">
        <v>55</v>
      </c>
      <c r="B170" s="132" t="s">
        <v>67</v>
      </c>
      <c r="C170" s="132" t="s">
        <v>68</v>
      </c>
      <c r="D170" s="132" t="s">
        <v>67</v>
      </c>
      <c r="E170" s="132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137</v>
      </c>
    </row>
    <row r="174" spans="1:5">
      <c r="A174" s="55">
        <v>2020</v>
      </c>
      <c r="B174" s="63">
        <v>40423</v>
      </c>
      <c r="C174" s="121" t="s">
        <v>155</v>
      </c>
      <c r="D174" s="63"/>
      <c r="E174" s="129"/>
    </row>
    <row r="176" spans="1:5">
      <c r="A176"/>
      <c r="B176"/>
      <c r="C176"/>
      <c r="D176"/>
      <c r="E176"/>
    </row>
    <row r="177" spans="1:6">
      <c r="A177" s="51" t="s">
        <v>69</v>
      </c>
      <c r="B177" s="141" t="s">
        <v>13</v>
      </c>
      <c r="C177" s="145"/>
      <c r="D177" s="141" t="s">
        <v>14</v>
      </c>
      <c r="E177" s="142"/>
    </row>
    <row r="178" spans="1:6">
      <c r="A178" s="51" t="s">
        <v>55</v>
      </c>
      <c r="B178" s="132" t="s">
        <v>67</v>
      </c>
      <c r="C178" s="132" t="s">
        <v>68</v>
      </c>
      <c r="D178" s="132" t="s">
        <v>67</v>
      </c>
      <c r="E178" s="132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/>
      <c r="C186" s="70">
        <f>B174</f>
        <v>40423</v>
      </c>
      <c r="D186" s="71"/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feb-20</v>
      </c>
      <c r="B187" s="74" t="str">
        <f>IF(B163="Invierno","",B166)</f>
        <v/>
      </c>
      <c r="C187" s="74">
        <f>IF(B163="Invierno",B166,"")</f>
        <v>35524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12 febrero (20:34 h)</v>
      </c>
    </row>
    <row r="188" spans="1:6" ht="15">
      <c r="E188" s="125" t="str">
        <f>CONCATENATE(MID(E187,1,FIND(" ",E187)+3)," ",MID(E187,FIND("(",E187)+1,7))</f>
        <v>12 feb 20:34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2020-03-12T15:11:19Z</dcterms:modified>
</cp:coreProperties>
</file>