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20\ENE\INF_ELABORADA\"/>
    </mc:Choice>
  </mc:AlternateContent>
  <xr:revisionPtr revIDLastSave="0" documentId="13_ncr:1_{2057BFFC-53FA-45E1-99A3-906090CCFCF8}" xr6:coauthVersionLast="41" xr6:coauthVersionMax="45" xr10:uidLastSave="{00000000-0000-0000-0000-000000000000}"/>
  <bookViews>
    <workbookView xWindow="-120" yWindow="-120" windowWidth="24240" windowHeight="131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0" i="10" l="1"/>
  <c r="B100" i="16" l="1"/>
  <c r="C100" i="16"/>
  <c r="D10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B186" i="10" l="1"/>
  <c r="B183" i="10"/>
  <c r="K9" i="1" l="1"/>
  <c r="J9" i="1"/>
  <c r="I9" i="1"/>
  <c r="H9" i="1"/>
  <c r="G9" i="1"/>
  <c r="F9" i="1"/>
  <c r="B37" i="16" l="1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F101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E188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<sst xmlns="http://schemas.openxmlformats.org/spreadsheetml/2006/main" count="335" uniqueCount="201">
  <si>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</si>
  <si>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</si>
  <si>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</si>
  <si>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</si>
  <si>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</si>
  <si>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</si>
  <si>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</si>
  <si>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</si>
  <si>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</si>
  <si>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</si>
  <si>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</si>
  <si>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</si>
  <si>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</si>
  <si>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</si>
  <si>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</si>
  <si>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</si>
  <si>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</si>
  <si>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</si>
  <si>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</si>
  <si>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</si>
  <si>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</si>
  <si>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</si>
  <si>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</si>
  <si>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</si>
  <si>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</si>
  <si>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</si>
  <si>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</si>
  <si>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</si>
  <si>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</si>
  <si>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</si>
  <si>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</si>
  <si>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</si>
  <si>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</si>
  <si>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</si>
  <si>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</si>
  <si>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</si>
  <si>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</si>
  <si>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</si>
  <si>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</si>
  <si>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</si>
  <si>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</si>
  <si>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</si>
  <si>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</si>
  <si>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</si>
  <si>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</si>
  <si>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</si>
  <si>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</si>
  <si>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</si>
  <si>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</si>
  <si>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</si>
  <si>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</si>
  <si>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</si>
  <si>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</si>
  <si>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</si>
  <si>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</si>
  <si>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</si>
  <si>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</si>
  <si>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</si>
  <si>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</si>
  <si>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</si>
  <si>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</si>
  <si>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</si>
  <si>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</si>
  <si>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</si>
  <si>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</si>
  <si>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</si>
  <si>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</si>
  <si>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</si>
  <si>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</si>
  <si>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</si>
  <si>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</si>
  <si>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</si>
  <si>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</si>
  <si>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</si>
  <si>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</si>
  <si>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</si>
  <si>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</si>
  <si>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</si>
  <si>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</si>
  <si>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</si>
  <si>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</si>
  <si>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</si>
  <si>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</si>
  <si>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</si>
  <si>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</si>
  <si>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</si>
  <si>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</si>
  <si>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</si>
  <si>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</si>
  <si>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</si>
  <si>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</si>
  <si>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</si>
  <si>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</si>
  <si>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</si>
  <si>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</si>
  <si>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</si>
  <si>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</si>
  <si>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</si>
  <si>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</si>
  <si>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</si>
  <si>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</si>
  <si>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</si>
  <si>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</si>
  <si>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</si>
  <si>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</si>
  <si>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</si>
  <si>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</si>
  <si>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</si>
  <si>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</si>
  <si>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</si>
  <si>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</si>
  <si>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</si>
  <si>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</si>
  <si>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</si>
  <si>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</si>
  <si>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</si>
  <si>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</si>
  <si>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</si>
  <si>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</si>
  <si>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</si>
  <si>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</si>
  <si>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</si>
  <si>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</si>
  <si>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</si>
  <si>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</si>
  <si>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</si>
  <si>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</si>
  <si>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</si>
  <si>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</si>
  <si>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</si>
  <si>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</si>
  <si>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</si>
  <si>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</si>
  <si>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</si>
  <si>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</si>
  <si>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</si>
  <si>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</si>
  <si>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</si>
  <si>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</si>
  <si>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31/01/2019</t>
  </si>
  <si>
    <t>28/02/2019</t>
  </si>
  <si>
    <t>31/03/2019</t>
  </si>
  <si>
    <t>30/04/2019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</si>
  <si>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</si>
  <si>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</si>
  <si>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</si>
  <si>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</si>
  <si>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</si>
  <si>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</si>
  <si>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</si>
  <si>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</si>
  <si>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</si>
  <si>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</si>
  <si>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</si>
  <si>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</si>
  <si>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</si>
  <si>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ut="02/10/2020 11:24:29"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msgID="DE0D88CB11EA4BF701740080EFF56B00"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</si>
  <si>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20/01/2020 20:22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</si>
  <si>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ut="02/10/2020 11:24:34"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msgID="DE04F3C311EA4BF701740080EFC50AFE"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nrr="43" nrc="86"&gt;&lt;pg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</si>
  <si>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ut="02/10/2020 11:24:36"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msgID="DE1DA0B711EA4BF701740080EFA5CB02"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nrr="1327" nrc="46"&gt;&lt;pg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</si>
  <si>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ut="02/10/2020 11:24:39"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msgID="DE04FC9611EA4BF701740080EF15AB01"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nrr="1295" nrc="86"&gt;&lt;pg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</si>
  <si>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ut="02/10/2020 11:24:43"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msgID="EBE903F311EA4BF701740080EF35E9FD"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nrr="43" nrc="172"&gt;&lt;pg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</si>
  <si>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</si>
  <si>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</si>
  <si>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</si>
  <si>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</si>
  <si>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</si>
  <si>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</si>
  <si>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</si>
  <si>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</si>
  <si>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</si>
  <si>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</si>
  <si>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</si>
  <si>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</si>
  <si>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</si>
  <si>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</si>
  <si>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</si>
  <si>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</si>
  <si>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</si>
  <si>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</si>
  <si>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</si>
  <si>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</si>
  <si>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</si>
  <si>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</si>
  <si>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</si>
  <si>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</si>
  <si>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</si>
  <si>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</si>
  <si>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</si>
  <si>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</si>
  <si>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</si>
  <si>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</si>
  <si>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ut="02/10/2020 11:25:09"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msgID="FB65DB0311EA4BF701740080EF8589FE"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nrr="1204" nrc="160"&gt;&lt;pg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</si>
  <si>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Febrero 2020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</si>
  <si>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ut="02/10/2020 11:25:11"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msgID="F05C41D811EA4BF701740080EFD52AFE"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rows="28" cols="2" /&gt;&lt;esdo ews="" ece="" ptn="" /&gt;&lt;/excel&gt;&lt;pgs&gt;&lt;pg rows="26" cols="1" nrr="1156" nrc="39"&gt;&lt;pg /&gt;&lt;bls&gt;&lt;bl sr="1" sc="1" rfetch="26" cfetch="1" posid="1" darows="0" dacols="1"&gt;&lt;excel&gt;&lt;epo ews="Dat_01" ece="A85" enr="MSTR.Serie_Balance_B.C._Mensual" ptn="" qtn="" rows="28" cols="2" /&gt;&lt;esdo ews="" ece="" ptn="" /&gt;&lt;/excel&gt;&lt;gridRng&gt;&lt;sect id="TITLE_AREA" rngprop="1:1:2:1" /&gt;&lt;sect id="ROWHEADERS_AREA" rngprop="3:1:26:1" /&gt;&lt;sect id="COLUMNHEADERS_AREA" rngprop="1:2:2:1" /&gt;&lt;sect id="DATA_AREA" rngprop="3:2:26:1"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</si>
  <si>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ut="02/10/2020 11:25:14"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msgID="FDF9B36711EA4BF701740080EF654AFF"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nrr="126" nrc="176"&gt;&lt;pg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</si>
  <si>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ut="02/10/2020 11:25:18"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msgID="DDF8581A11EA4BF701740080EF756B01"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nrr="748" nrc="264"&gt;&lt;pg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</si>
  <si>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ut="02/10/2020 11:27:38"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msgID="EA9B07F311EA4BF701740080EFB5EA00"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nrr="1297" nrc="45"&gt;&lt;pg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</si>
  <si>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ut="02/10/2020 11:30:26" si="2.00000001725094939dcd1afcf85ac30203524338eb2530bd19d8c14b9673e1e908dc54fa8f56a2aa5d9cb35da5e8a597d0f84c5628878b5e29092ff950d5d2eb37d4a3e3bb2cf2889176364a5b795c3c99924fb75dcae3b6374e844b228876f4fcb0f1d51f234199eec07067c78ed9d99ad91048e6f9389d505c70a42370d1b72a56.3082.0.1.Europe/Madrid.upriv*_1*_pidn2*_7*_session*-lat*_1.00000001c4b99eb7e070be3483689166221711b0bc6025e00167b50867811456453e42601c44351cd7b656e21ccc265220321b9e063b08ab.000000010d10db7fbee4a2504459b0e77136875fbc6025e0da58b78005148555d42bf44b90a7ae7eff114e73aa999217d4eb6b3bc240752b.0.1.1.BDEbi.D066E1C611E6257C10D00080EF253B44.0-3082.1.1_-0.1.0_-3082.1.1_5.5.0.*0.00000001558fad94966a27c35d327d2758a7f144c911585a51efcc317f83d95a317ef7a52d1ce384.0.10*.25*.15*.214.23.10*.4*.0400*.0074J.e.000000012bf5478d5e95a1ef0ec79391094c596dc911585acd8fa1c061d9621ce1157ff42d4a3511.0" msgID="AC88FE0111EA4BF801740080EFC50B00"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nrr="119" nrc="132"&gt;&lt;pg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</si>
  <si>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2e70b925294b44178d02b7bc724176a0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</si>
  <si>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ut="02/10/2020 11:31:43" si="2.00000001d723dd5787791487d93dff5e4b30976e79eeccc0ad378902f0b341807879dd8d34a0fadebeb4352b8cbcb876c1a74afd4a0f25f4877e6119a770b52897368263913d36d0bbeea102f0d5263a6f4c967f5cad4f8812842bc9f8d084a91b599a3b4e3734b2754fba8a1016cf138039a25f64ec57b506018d66dde5c94a34cb.3082.0.1.Europe/Madrid.upriv*_1*_pidn2*_42*_session*-lat*_1.0000000189fddba13d6fb3eb40678a1959e743c3bc6025e073faf8673eebc96ce172c5d7f5ea10610c7daef47fb1ec42f7f3272af91091f1.00000001f9d020a6228204885151b84a8644a27fbc6025e063d380b57bb9dcac38e11b7b4bebffbfe773dbb0f3c36e7558a943b70f1eb596.0.1.1.BDEbi.D066E1C611E6257C10D00080EF253B44.0-3082.1.1_-0.1.0_-3082.1.1_5.5.0.*0.0000000151f65813e11b8d2c009b43d0995b6438c911585aba222c67ea0da0b27a95b0d4d2027d14.0.10*.25*.15*.214.23.10*.4*.0400*.0074J.e.00000001dff6ba5ca35510a2f1a8f4a52df98e26c911585a45e4665d327624486109f91d70bdbb5e.0" msgID="D3C6AEB811EA4BF8A7030080EF8519AB"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nrr="178" nrc="120"&gt;&lt;pg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</si>
</sst>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1" borderId="6">
      <alignment vertical="center" wrapText="1"/>
    </xf>
    <xf numFmtId="164" fontId="39" fillId="11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5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1" borderId="6" xfId="28" applyAlignment="1">
      <alignment vertical="center"/>
    </xf>
    <xf numFmtId="164" fontId="39" fillId="11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4" fillId="6" borderId="6" xfId="20" quotePrefix="1" applyAlignment="1">
      <alignment horizontal="center"/>
    </xf>
    <xf numFmtId="164" fontId="39" fillId="11" borderId="6" xfId="29" quotePrefix="1" applyAlignment="1">
      <alignment horizontal="center"/>
    </xf>
    <xf numFmtId="164" fontId="25" fillId="4" borderId="6" xfId="27" applyAlignment="1">
      <alignment horizontal="right" vertic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1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3.8000000000000002E-4</c:v>
                </c:pt>
                <c:pt idx="1">
                  <c:v>2.0799999999999998E-3</c:v>
                </c:pt>
                <c:pt idx="2">
                  <c:v>1.2670000000000001E-2</c:v>
                </c:pt>
                <c:pt idx="3">
                  <c:v>-9.2399999999999999E-3</c:v>
                </c:pt>
                <c:pt idx="4">
                  <c:v>6.8300000000000001E-3</c:v>
                </c:pt>
                <c:pt idx="5">
                  <c:v>-8.4399999999999996E-3</c:v>
                </c:pt>
                <c:pt idx="6">
                  <c:v>2.333E-2</c:v>
                </c:pt>
                <c:pt idx="7">
                  <c:v>3.2689999999999997E-2</c:v>
                </c:pt>
                <c:pt idx="8">
                  <c:v>1.4789999999999999E-2</c:v>
                </c:pt>
                <c:pt idx="9">
                  <c:v>1.1339999999999999E-2</c:v>
                </c:pt>
                <c:pt idx="10">
                  <c:v>-4.2000000000000002E-4</c:v>
                </c:pt>
                <c:pt idx="11">
                  <c:v>-2.3600000000000001E-3</c:v>
                </c:pt>
                <c:pt idx="12">
                  <c:v>-1.1639999999999999E-2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1.8499999999999999E-2</c:v>
                </c:pt>
                <c:pt idx="1">
                  <c:v>-3.4840000000000003E-2</c:v>
                </c:pt>
                <c:pt idx="2">
                  <c:v>-2.9479999999999999E-2</c:v>
                </c:pt>
                <c:pt idx="3">
                  <c:v>-7.3999999999999999E-4</c:v>
                </c:pt>
                <c:pt idx="4">
                  <c:v>9.0299999999999998E-3</c:v>
                </c:pt>
                <c:pt idx="5">
                  <c:v>1.5820000000000001E-2</c:v>
                </c:pt>
                <c:pt idx="6">
                  <c:v>2.9399999999999999E-2</c:v>
                </c:pt>
                <c:pt idx="7">
                  <c:v>1.038E-2</c:v>
                </c:pt>
                <c:pt idx="8">
                  <c:v>-4.96E-3</c:v>
                </c:pt>
                <c:pt idx="9">
                  <c:v>1.3500000000000001E-3</c:v>
                </c:pt>
                <c:pt idx="10">
                  <c:v>9.2700000000000005E-3</c:v>
                </c:pt>
                <c:pt idx="11">
                  <c:v>3.5999999999999999E-3</c:v>
                </c:pt>
                <c:pt idx="12">
                  <c:v>-1.1299999999999999E-3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1.214E-2</c:v>
                </c:pt>
                <c:pt idx="1">
                  <c:v>-1.9890000000000001E-2</c:v>
                </c:pt>
                <c:pt idx="2">
                  <c:v>-4.4310000000000002E-2</c:v>
                </c:pt>
                <c:pt idx="3">
                  <c:v>-1.076E-2</c:v>
                </c:pt>
                <c:pt idx="4">
                  <c:v>-2.5090000000000001E-2</c:v>
                </c:pt>
                <c:pt idx="5">
                  <c:v>-2.5569999999999999E-2</c:v>
                </c:pt>
                <c:pt idx="6">
                  <c:v>-2.9430000000000001E-2</c:v>
                </c:pt>
                <c:pt idx="7">
                  <c:v>-7.9930000000000001E-2</c:v>
                </c:pt>
                <c:pt idx="8">
                  <c:v>-4.8919999999999998E-2</c:v>
                </c:pt>
                <c:pt idx="9">
                  <c:v>-2.0410000000000001E-2</c:v>
                </c:pt>
                <c:pt idx="10">
                  <c:v>-1.4330000000000001E-2</c:v>
                </c:pt>
                <c:pt idx="11">
                  <c:v>-1.5869999999999999E-2</c:v>
                </c:pt>
                <c:pt idx="12">
                  <c:v>-1.8749999999999999E-2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3.1019999999999999E-2</c:v>
                </c:pt>
                <c:pt idx="1">
                  <c:v>-5.2650000000000002E-2</c:v>
                </c:pt>
                <c:pt idx="2">
                  <c:v>-6.1120000000000001E-2</c:v>
                </c:pt>
                <c:pt idx="3">
                  <c:v>-2.0740000000000001E-2</c:v>
                </c:pt>
                <c:pt idx="4">
                  <c:v>-9.2300000000000004E-3</c:v>
                </c:pt>
                <c:pt idx="5">
                  <c:v>-1.8190000000000001E-2</c:v>
                </c:pt>
                <c:pt idx="6">
                  <c:v>2.3300000000000001E-2</c:v>
                </c:pt>
                <c:pt idx="7">
                  <c:v>-3.6859999999999997E-2</c:v>
                </c:pt>
                <c:pt idx="8">
                  <c:v>-3.909E-2</c:v>
                </c:pt>
                <c:pt idx="9">
                  <c:v>-7.7200000000000003E-3</c:v>
                </c:pt>
                <c:pt idx="10">
                  <c:v>-5.4799999999999996E-3</c:v>
                </c:pt>
                <c:pt idx="11">
                  <c:v>-1.4630000000000001E-2</c:v>
                </c:pt>
                <c:pt idx="12">
                  <c:v>-3.1519999999999999E-2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13.479842105299999</c:v>
                </c:pt>
                <c:pt idx="1">
                  <c:v>13.704105263200001</c:v>
                </c:pt>
                <c:pt idx="2">
                  <c:v>13.8842105263</c:v>
                </c:pt>
                <c:pt idx="3">
                  <c:v>13.2222105263</c:v>
                </c:pt>
                <c:pt idx="4">
                  <c:v>13.2025263158</c:v>
                </c:pt>
                <c:pt idx="5">
                  <c:v>12.7618947368</c:v>
                </c:pt>
                <c:pt idx="6">
                  <c:v>12.4422105263</c:v>
                </c:pt>
                <c:pt idx="7">
                  <c:v>12.2482631579</c:v>
                </c:pt>
                <c:pt idx="8">
                  <c:v>12.395368421100001</c:v>
                </c:pt>
                <c:pt idx="9">
                  <c:v>12.450105263199999</c:v>
                </c:pt>
                <c:pt idx="10">
                  <c:v>12.798052631599999</c:v>
                </c:pt>
                <c:pt idx="11">
                  <c:v>12.967421052600001</c:v>
                </c:pt>
                <c:pt idx="12">
                  <c:v>12.6062105263</c:v>
                </c:pt>
                <c:pt idx="13">
                  <c:v>12.5877368421</c:v>
                </c:pt>
                <c:pt idx="14">
                  <c:v>12.143526315800001</c:v>
                </c:pt>
                <c:pt idx="15">
                  <c:v>12.5004210526</c:v>
                </c:pt>
                <c:pt idx="16">
                  <c:v>12.8888421053</c:v>
                </c:pt>
                <c:pt idx="17">
                  <c:v>12.744052631600001</c:v>
                </c:pt>
                <c:pt idx="18">
                  <c:v>13.2539473684</c:v>
                </c:pt>
                <c:pt idx="19">
                  <c:v>13.1015789474</c:v>
                </c:pt>
                <c:pt idx="20">
                  <c:v>13.3631052632</c:v>
                </c:pt>
                <c:pt idx="21">
                  <c:v>13.1276842105</c:v>
                </c:pt>
                <c:pt idx="22">
                  <c:v>14.125999999999999</c:v>
                </c:pt>
                <c:pt idx="23">
                  <c:v>13.783684210500001</c:v>
                </c:pt>
                <c:pt idx="24">
                  <c:v>12.877315789500001</c:v>
                </c:pt>
                <c:pt idx="25">
                  <c:v>12.499736842100001</c:v>
                </c:pt>
                <c:pt idx="26">
                  <c:v>12.7780526316</c:v>
                </c:pt>
                <c:pt idx="27">
                  <c:v>12.949684210499999</c:v>
                </c:pt>
                <c:pt idx="28">
                  <c:v>13.1052631579</c:v>
                </c:pt>
                <c:pt idx="29">
                  <c:v>13.4623157895</c:v>
                </c:pt>
                <c:pt idx="30">
                  <c:v>13.8987368421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5.4632631579000002</c:v>
                </c:pt>
                <c:pt idx="1">
                  <c:v>6.1252105263000001</c:v>
                </c:pt>
                <c:pt idx="2">
                  <c:v>5.9663157895000003</c:v>
                </c:pt>
                <c:pt idx="3">
                  <c:v>5.5502631578999999</c:v>
                </c:pt>
                <c:pt idx="4">
                  <c:v>4.8844736841999996</c:v>
                </c:pt>
                <c:pt idx="5">
                  <c:v>4.8052631578999998</c:v>
                </c:pt>
                <c:pt idx="6">
                  <c:v>4.2832631578999996</c:v>
                </c:pt>
                <c:pt idx="7">
                  <c:v>4.0152105262999997</c:v>
                </c:pt>
                <c:pt idx="8">
                  <c:v>4.4403684210999996</c:v>
                </c:pt>
                <c:pt idx="9">
                  <c:v>4.6401052631999997</c:v>
                </c:pt>
                <c:pt idx="10">
                  <c:v>4.3976315788999996</c:v>
                </c:pt>
                <c:pt idx="11">
                  <c:v>3.706</c:v>
                </c:pt>
                <c:pt idx="12">
                  <c:v>4.2569473683999997</c:v>
                </c:pt>
                <c:pt idx="13">
                  <c:v>4.8481578946999999</c:v>
                </c:pt>
                <c:pt idx="14">
                  <c:v>4.3483684211</c:v>
                </c:pt>
                <c:pt idx="15">
                  <c:v>4.9537368420999996</c:v>
                </c:pt>
                <c:pt idx="16">
                  <c:v>4.5708421052999997</c:v>
                </c:pt>
                <c:pt idx="17">
                  <c:v>4.6853684210999997</c:v>
                </c:pt>
                <c:pt idx="18">
                  <c:v>5.2986842105000003</c:v>
                </c:pt>
                <c:pt idx="19">
                  <c:v>4.8711578946999996</c:v>
                </c:pt>
                <c:pt idx="20">
                  <c:v>4.6751052631999999</c:v>
                </c:pt>
                <c:pt idx="21">
                  <c:v>4.9806842104999998</c:v>
                </c:pt>
                <c:pt idx="22">
                  <c:v>5.6795263157999996</c:v>
                </c:pt>
                <c:pt idx="23">
                  <c:v>5.7038421052999997</c:v>
                </c:pt>
                <c:pt idx="24">
                  <c:v>4.8329473684000002</c:v>
                </c:pt>
                <c:pt idx="25">
                  <c:v>4.5410526316000004</c:v>
                </c:pt>
                <c:pt idx="26">
                  <c:v>5.3139473684</c:v>
                </c:pt>
                <c:pt idx="27">
                  <c:v>4.3378421053</c:v>
                </c:pt>
                <c:pt idx="28">
                  <c:v>4.3465263158000003</c:v>
                </c:pt>
                <c:pt idx="29">
                  <c:v>4.7426315789000002</c:v>
                </c:pt>
                <c:pt idx="30">
                  <c:v>5.4005263157999996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12.281000000000001</c:v>
                </c:pt>
                <c:pt idx="1">
                  <c:v>12.207000000000001</c:v>
                </c:pt>
                <c:pt idx="2">
                  <c:v>11.698</c:v>
                </c:pt>
                <c:pt idx="3">
                  <c:v>13.161</c:v>
                </c:pt>
                <c:pt idx="4">
                  <c:v>13.64</c:v>
                </c:pt>
                <c:pt idx="5">
                  <c:v>13.189</c:v>
                </c:pt>
                <c:pt idx="6">
                  <c:v>14.096</c:v>
                </c:pt>
                <c:pt idx="7">
                  <c:v>15.018000000000001</c:v>
                </c:pt>
                <c:pt idx="8">
                  <c:v>14.266999999999999</c:v>
                </c:pt>
                <c:pt idx="9">
                  <c:v>12.772</c:v>
                </c:pt>
                <c:pt idx="10">
                  <c:v>13.189</c:v>
                </c:pt>
                <c:pt idx="11">
                  <c:v>12.837999999999999</c:v>
                </c:pt>
                <c:pt idx="12">
                  <c:v>12.448</c:v>
                </c:pt>
                <c:pt idx="13">
                  <c:v>13.371</c:v>
                </c:pt>
                <c:pt idx="14">
                  <c:v>14.233000000000001</c:v>
                </c:pt>
                <c:pt idx="15">
                  <c:v>15.901999999999999</c:v>
                </c:pt>
                <c:pt idx="16">
                  <c:v>15.555</c:v>
                </c:pt>
                <c:pt idx="17">
                  <c:v>13.709</c:v>
                </c:pt>
                <c:pt idx="18">
                  <c:v>11.5</c:v>
                </c:pt>
                <c:pt idx="19">
                  <c:v>8.5389999999999997</c:v>
                </c:pt>
                <c:pt idx="20">
                  <c:v>10.038</c:v>
                </c:pt>
                <c:pt idx="21">
                  <c:v>12.029</c:v>
                </c:pt>
                <c:pt idx="22">
                  <c:v>12.353</c:v>
                </c:pt>
                <c:pt idx="23">
                  <c:v>13.207000000000001</c:v>
                </c:pt>
                <c:pt idx="24">
                  <c:v>12.694000000000001</c:v>
                </c:pt>
                <c:pt idx="25">
                  <c:v>14.143000000000001</c:v>
                </c:pt>
                <c:pt idx="26">
                  <c:v>14.000999999999999</c:v>
                </c:pt>
                <c:pt idx="27">
                  <c:v>15.654999999999999</c:v>
                </c:pt>
                <c:pt idx="28">
                  <c:v>16.396999999999998</c:v>
                </c:pt>
                <c:pt idx="29">
                  <c:v>17.103999999999999</c:v>
                </c:pt>
                <c:pt idx="30">
                  <c:v>18.582999999999998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7.6959999999999997</c:v>
                </c:pt>
                <c:pt idx="1">
                  <c:v>7.6040000000000001</c:v>
                </c:pt>
                <c:pt idx="2">
                  <c:v>7.7809999999999997</c:v>
                </c:pt>
                <c:pt idx="3">
                  <c:v>8.6</c:v>
                </c:pt>
                <c:pt idx="4">
                  <c:v>8.5039999999999996</c:v>
                </c:pt>
                <c:pt idx="5">
                  <c:v>7.79</c:v>
                </c:pt>
                <c:pt idx="6">
                  <c:v>8.3740000000000006</c:v>
                </c:pt>
                <c:pt idx="7">
                  <c:v>9.3680000000000003</c:v>
                </c:pt>
                <c:pt idx="8">
                  <c:v>9.5890000000000004</c:v>
                </c:pt>
                <c:pt idx="9">
                  <c:v>8.7739999999999991</c:v>
                </c:pt>
                <c:pt idx="10">
                  <c:v>8.016</c:v>
                </c:pt>
                <c:pt idx="11">
                  <c:v>7.1470000000000002</c:v>
                </c:pt>
                <c:pt idx="12">
                  <c:v>7.282</c:v>
                </c:pt>
                <c:pt idx="13">
                  <c:v>8.4390000000000001</c:v>
                </c:pt>
                <c:pt idx="14">
                  <c:v>9.4350000000000005</c:v>
                </c:pt>
                <c:pt idx="15">
                  <c:v>10.954000000000001</c:v>
                </c:pt>
                <c:pt idx="16">
                  <c:v>10.878</c:v>
                </c:pt>
                <c:pt idx="17">
                  <c:v>9.9659999999999993</c:v>
                </c:pt>
                <c:pt idx="18">
                  <c:v>8.532</c:v>
                </c:pt>
                <c:pt idx="19">
                  <c:v>6.3230000000000004</c:v>
                </c:pt>
                <c:pt idx="20">
                  <c:v>7.4409999999999998</c:v>
                </c:pt>
                <c:pt idx="21">
                  <c:v>9.2249999999999996</c:v>
                </c:pt>
                <c:pt idx="22">
                  <c:v>8.9629999999999992</c:v>
                </c:pt>
                <c:pt idx="23">
                  <c:v>9.7769999999999992</c:v>
                </c:pt>
                <c:pt idx="24">
                  <c:v>9.7100000000000009</c:v>
                </c:pt>
                <c:pt idx="25">
                  <c:v>9.8160000000000007</c:v>
                </c:pt>
                <c:pt idx="26">
                  <c:v>9.9689999999999994</c:v>
                </c:pt>
                <c:pt idx="27">
                  <c:v>12.212999999999999</c:v>
                </c:pt>
                <c:pt idx="28">
                  <c:v>12.731999999999999</c:v>
                </c:pt>
                <c:pt idx="29">
                  <c:v>13.43</c:v>
                </c:pt>
                <c:pt idx="30">
                  <c:v>14.334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3.1110000000000002</c:v>
                </c:pt>
                <c:pt idx="1">
                  <c:v>3.0019999999999998</c:v>
                </c:pt>
                <c:pt idx="2">
                  <c:v>3.8650000000000002</c:v>
                </c:pt>
                <c:pt idx="3">
                  <c:v>4.0380000000000003</c:v>
                </c:pt>
                <c:pt idx="4">
                  <c:v>3.367</c:v>
                </c:pt>
                <c:pt idx="5">
                  <c:v>2.391</c:v>
                </c:pt>
                <c:pt idx="6">
                  <c:v>2.6520000000000001</c:v>
                </c:pt>
                <c:pt idx="7">
                  <c:v>3.7170000000000001</c:v>
                </c:pt>
                <c:pt idx="8">
                  <c:v>4.9119999999999999</c:v>
                </c:pt>
                <c:pt idx="9">
                  <c:v>4.7759999999999998</c:v>
                </c:pt>
                <c:pt idx="10">
                  <c:v>2.8420000000000001</c:v>
                </c:pt>
                <c:pt idx="11">
                  <c:v>1.4550000000000001</c:v>
                </c:pt>
                <c:pt idx="12">
                  <c:v>2.1160000000000001</c:v>
                </c:pt>
                <c:pt idx="13">
                  <c:v>3.508</c:v>
                </c:pt>
                <c:pt idx="14">
                  <c:v>4.6379999999999999</c:v>
                </c:pt>
                <c:pt idx="15">
                  <c:v>6.0049999999999999</c:v>
                </c:pt>
                <c:pt idx="16">
                  <c:v>6.2</c:v>
                </c:pt>
                <c:pt idx="17">
                  <c:v>6.2229999999999999</c:v>
                </c:pt>
                <c:pt idx="18">
                  <c:v>5.5629999999999997</c:v>
                </c:pt>
                <c:pt idx="19">
                  <c:v>4.1070000000000002</c:v>
                </c:pt>
                <c:pt idx="20">
                  <c:v>4.8440000000000003</c:v>
                </c:pt>
                <c:pt idx="21">
                  <c:v>6.4210000000000003</c:v>
                </c:pt>
                <c:pt idx="22">
                  <c:v>5.5730000000000004</c:v>
                </c:pt>
                <c:pt idx="23">
                  <c:v>6.3470000000000004</c:v>
                </c:pt>
                <c:pt idx="24">
                  <c:v>6.7270000000000003</c:v>
                </c:pt>
                <c:pt idx="25">
                  <c:v>5.49</c:v>
                </c:pt>
                <c:pt idx="26">
                  <c:v>5.9379999999999997</c:v>
                </c:pt>
                <c:pt idx="27">
                  <c:v>8.7710000000000008</c:v>
                </c:pt>
                <c:pt idx="28">
                  <c:v>9.0670000000000002</c:v>
                </c:pt>
                <c:pt idx="29">
                  <c:v>9.7560000000000002</c:v>
                </c:pt>
                <c:pt idx="30">
                  <c:v>10.086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8.5169999999999995</c:v>
                </c:pt>
                <c:pt idx="1">
                  <c:v>8.2530000000000001</c:v>
                </c:pt>
                <c:pt idx="2">
                  <c:v>7.3920000000000003</c:v>
                </c:pt>
                <c:pt idx="3">
                  <c:v>6.9320000000000004</c:v>
                </c:pt>
                <c:pt idx="4">
                  <c:v>7.68</c:v>
                </c:pt>
                <c:pt idx="5">
                  <c:v>8.4879999999999995</c:v>
                </c:pt>
                <c:pt idx="6">
                  <c:v>7.609</c:v>
                </c:pt>
                <c:pt idx="7">
                  <c:v>7.7539999999999996</c:v>
                </c:pt>
                <c:pt idx="8">
                  <c:v>8.6180000000000003</c:v>
                </c:pt>
                <c:pt idx="9">
                  <c:v>5.7409999999999997</c:v>
                </c:pt>
                <c:pt idx="10">
                  <c:v>5.0490000000000004</c:v>
                </c:pt>
                <c:pt idx="11">
                  <c:v>7.1390000000000002</c:v>
                </c:pt>
                <c:pt idx="12">
                  <c:v>8.1229999999999993</c:v>
                </c:pt>
                <c:pt idx="13">
                  <c:v>9.8879999999999999</c:v>
                </c:pt>
                <c:pt idx="14">
                  <c:v>8.5779999999999994</c:v>
                </c:pt>
                <c:pt idx="15">
                  <c:v>7.782</c:v>
                </c:pt>
                <c:pt idx="16">
                  <c:v>8.2059999999999995</c:v>
                </c:pt>
                <c:pt idx="17">
                  <c:v>6.7960000000000003</c:v>
                </c:pt>
                <c:pt idx="18">
                  <c:v>7.4489999999999998</c:v>
                </c:pt>
                <c:pt idx="19">
                  <c:v>8.61</c:v>
                </c:pt>
                <c:pt idx="20">
                  <c:v>7.843</c:v>
                </c:pt>
                <c:pt idx="21">
                  <c:v>6.609</c:v>
                </c:pt>
                <c:pt idx="22">
                  <c:v>10.032999999999999</c:v>
                </c:pt>
                <c:pt idx="23">
                  <c:v>10.835000000000001</c:v>
                </c:pt>
                <c:pt idx="24">
                  <c:v>10.983000000000001</c:v>
                </c:pt>
                <c:pt idx="25">
                  <c:v>10.048999999999999</c:v>
                </c:pt>
                <c:pt idx="26">
                  <c:v>9.718</c:v>
                </c:pt>
                <c:pt idx="27">
                  <c:v>9.9489999999999998</c:v>
                </c:pt>
                <c:pt idx="28">
                  <c:v>9.25</c:v>
                </c:pt>
                <c:pt idx="29">
                  <c:v>9.67</c:v>
                </c:pt>
                <c:pt idx="30">
                  <c:v>12.208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22595.726236999999</c:v>
                </c:pt>
                <c:pt idx="1">
                  <c:v>21274.776162999999</c:v>
                </c:pt>
                <c:pt idx="2">
                  <c:v>22075.624411000001</c:v>
                </c:pt>
                <c:pt idx="3">
                  <c:v>19925.867210815999</c:v>
                </c:pt>
                <c:pt idx="4">
                  <c:v>20083.650125371001</c:v>
                </c:pt>
                <c:pt idx="5">
                  <c:v>20336.407753128002</c:v>
                </c:pt>
                <c:pt idx="6">
                  <c:v>22180.933956064</c:v>
                </c:pt>
                <c:pt idx="7">
                  <c:v>21984.329555839999</c:v>
                </c:pt>
                <c:pt idx="8">
                  <c:v>20742.566139269999</c:v>
                </c:pt>
                <c:pt idx="9">
                  <c:v>20289.253281038</c:v>
                </c:pt>
                <c:pt idx="10">
                  <c:v>20902.808771653999</c:v>
                </c:pt>
                <c:pt idx="11">
                  <c:v>21174.476467412002</c:v>
                </c:pt>
                <c:pt idx="12">
                  <c:v>23296.649045549999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23296.649045549999</c:v>
                </c:pt>
                <c:pt idx="1">
                  <c:v>20154.629677354002</c:v>
                </c:pt>
                <c:pt idx="2">
                  <c:v>20726.400546252</c:v>
                </c:pt>
                <c:pt idx="3">
                  <c:v>19512.678673056002</c:v>
                </c:pt>
                <c:pt idx="4">
                  <c:v>19898.360272188002</c:v>
                </c:pt>
                <c:pt idx="5">
                  <c:v>19966.555829706002</c:v>
                </c:pt>
                <c:pt idx="6">
                  <c:v>22697.667647208</c:v>
                </c:pt>
                <c:pt idx="7">
                  <c:v>21173.912126984</c:v>
                </c:pt>
                <c:pt idx="8">
                  <c:v>19931.712896519999</c:v>
                </c:pt>
                <c:pt idx="9">
                  <c:v>20132.70482427</c:v>
                </c:pt>
                <c:pt idx="10">
                  <c:v>20788.324365470002</c:v>
                </c:pt>
                <c:pt idx="11">
                  <c:v>20864.67341105</c:v>
                </c:pt>
                <c:pt idx="12">
                  <c:v>22562.361592982001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ene-20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ene-20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40423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538.79708578999998</c:v>
                </c:pt>
                <c:pt idx="1">
                  <c:v>682.92273954999996</c:v>
                </c:pt>
                <c:pt idx="2">
                  <c:v>713.96458662999999</c:v>
                </c:pt>
                <c:pt idx="3">
                  <c:v>663.379955</c:v>
                </c:pt>
                <c:pt idx="4">
                  <c:v>614.36813674999996</c:v>
                </c:pt>
                <c:pt idx="5">
                  <c:v>593.55714</c:v>
                </c:pt>
                <c:pt idx="6">
                  <c:v>747.75169786000004</c:v>
                </c:pt>
                <c:pt idx="7">
                  <c:v>778.15027688999999</c:v>
                </c:pt>
                <c:pt idx="8">
                  <c:v>778.78599457600001</c:v>
                </c:pt>
                <c:pt idx="9">
                  <c:v>772.05909951199999</c:v>
                </c:pt>
                <c:pt idx="10">
                  <c:v>692.60613499999999</c:v>
                </c:pt>
                <c:pt idx="11">
                  <c:v>655.35853499999996</c:v>
                </c:pt>
                <c:pt idx="12">
                  <c:v>786.76372100000003</c:v>
                </c:pt>
                <c:pt idx="13">
                  <c:v>802.03497962400002</c:v>
                </c:pt>
                <c:pt idx="14">
                  <c:v>790.81072300000005</c:v>
                </c:pt>
                <c:pt idx="15">
                  <c:v>780.93754062999994</c:v>
                </c:pt>
                <c:pt idx="16">
                  <c:v>766.37018161000003</c:v>
                </c:pt>
                <c:pt idx="17">
                  <c:v>690.21650463000003</c:v>
                </c:pt>
                <c:pt idx="18">
                  <c:v>651.14904829</c:v>
                </c:pt>
                <c:pt idx="19">
                  <c:v>803.688355</c:v>
                </c:pt>
                <c:pt idx="20">
                  <c:v>819.23393300999999</c:v>
                </c:pt>
                <c:pt idx="21">
                  <c:v>798.76078299999995</c:v>
                </c:pt>
                <c:pt idx="22">
                  <c:v>787.13784099999998</c:v>
                </c:pt>
                <c:pt idx="23">
                  <c:v>779.21113000000003</c:v>
                </c:pt>
                <c:pt idx="24">
                  <c:v>694.44920300000001</c:v>
                </c:pt>
                <c:pt idx="25">
                  <c:v>638.33358399999997</c:v>
                </c:pt>
                <c:pt idx="26">
                  <c:v>765.21754213999998</c:v>
                </c:pt>
                <c:pt idx="27">
                  <c:v>764.82781499999999</c:v>
                </c:pt>
                <c:pt idx="28">
                  <c:v>750.75833193999995</c:v>
                </c:pt>
                <c:pt idx="29">
                  <c:v>736.47340366000003</c:v>
                </c:pt>
                <c:pt idx="30">
                  <c:v>724.28558988999998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27699.386999999999</c:v>
                </c:pt>
                <c:pt idx="1">
                  <c:v>34022.076999999997</c:v>
                </c:pt>
                <c:pt idx="2">
                  <c:v>34438.279000000002</c:v>
                </c:pt>
                <c:pt idx="3">
                  <c:v>32001.437999999998</c:v>
                </c:pt>
                <c:pt idx="4">
                  <c:v>29194.632000000001</c:v>
                </c:pt>
                <c:pt idx="5">
                  <c:v>30070.793000000001</c:v>
                </c:pt>
                <c:pt idx="6">
                  <c:v>37495.732000000004</c:v>
                </c:pt>
                <c:pt idx="7">
                  <c:v>38008.684000000001</c:v>
                </c:pt>
                <c:pt idx="8">
                  <c:v>37921.030888000001</c:v>
                </c:pt>
                <c:pt idx="9">
                  <c:v>36925.476999999999</c:v>
                </c:pt>
                <c:pt idx="10">
                  <c:v>33116.137000000002</c:v>
                </c:pt>
                <c:pt idx="11">
                  <c:v>33315.368999999999</c:v>
                </c:pt>
                <c:pt idx="12">
                  <c:v>39136.222000000002</c:v>
                </c:pt>
                <c:pt idx="13">
                  <c:v>39037.557999999997</c:v>
                </c:pt>
                <c:pt idx="14">
                  <c:v>38341.733999999997</c:v>
                </c:pt>
                <c:pt idx="15">
                  <c:v>37863.105000000003</c:v>
                </c:pt>
                <c:pt idx="16">
                  <c:v>36399.055999999997</c:v>
                </c:pt>
                <c:pt idx="17">
                  <c:v>32620.392</c:v>
                </c:pt>
                <c:pt idx="18">
                  <c:v>33377.544999999998</c:v>
                </c:pt>
                <c:pt idx="19">
                  <c:v>39973.061000000002</c:v>
                </c:pt>
                <c:pt idx="20">
                  <c:v>39606.137999999999</c:v>
                </c:pt>
                <c:pt idx="21">
                  <c:v>38367.158000000003</c:v>
                </c:pt>
                <c:pt idx="22">
                  <c:v>37829.843000000001</c:v>
                </c:pt>
                <c:pt idx="23">
                  <c:v>37227.142999999996</c:v>
                </c:pt>
                <c:pt idx="24">
                  <c:v>32773.614000000001</c:v>
                </c:pt>
                <c:pt idx="25">
                  <c:v>32643.612000000001</c:v>
                </c:pt>
                <c:pt idx="26">
                  <c:v>37736.587</c:v>
                </c:pt>
                <c:pt idx="27">
                  <c:v>37005.334000000003</c:v>
                </c:pt>
                <c:pt idx="28">
                  <c:v>36207.377999999997</c:v>
                </c:pt>
                <c:pt idx="29">
                  <c:v>35387.247000000003</c:v>
                </c:pt>
                <c:pt idx="30">
                  <c:v>34117.608999999997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0.61621</cdr:x>
      <cdr:y>0.33907</cdr:y>
    </cdr:from>
    <cdr:to>
      <cdr:x>0.78108</cdr:x>
      <cdr:y>0.42092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43364" y="988262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0.84595</cdr:x>
      <cdr:y>0.76367</cdr:y>
    </cdr:from>
    <cdr:to>
      <cdr:x>1</cdr:x>
      <cdr:y>0.85448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678" y="222581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 enero (20:22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Enero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199</v>
      </c>
    </row>
    <row r="2" spans="1:2">
      <c r="A2" t="s">
        <v>159</v>
      </c>
    </row>
    <row r="3" spans="1:2">
      <c r="A3" t="s">
        <v>192</v>
      </c>
    </row>
    <row r="4" spans="1:2">
      <c r="A4" t="s">
        <v>160</v>
      </c>
    </row>
    <row r="5" spans="1:2">
      <c r="A5" t="s">
        <v>197</v>
      </c>
    </row>
    <row r="6" spans="1:2">
      <c r="A6" t="s">
        <v>161</v>
      </c>
    </row>
    <row r="7" spans="1:2">
      <c r="A7" t="s">
        <v>194</v>
      </c>
    </row>
    <row r="8" spans="1:2">
      <c r="A8" t="s">
        <v>195</v>
      </c>
    </row>
    <row r="9" spans="1:2">
      <c r="A9" t="s">
        <v>156</v>
      </c>
    </row>
    <row r="10" spans="1:2">
      <c r="A10" t="s">
        <v>158</v>
      </c>
    </row>
    <row r="11" spans="1:2">
      <c r="A11" t="s">
        <v>196</v>
      </c>
    </row>
    <row r="12" spans="1:2">
      <c r="A12" t="s">
        <v>198</v>
      </c>
    </row>
    <row r="13" spans="1:2">
      <c r="A13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O14" sqref="N14:O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Enero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Enero 2020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22562.361592982001</v>
      </c>
      <c r="G9" s="47">
        <f>VLOOKUP("Demanda transporte (b.c.)",Dat_01!A4:J29,4,FALSE)*100</f>
        <v>-3.1519015900000005</v>
      </c>
      <c r="H9" s="31">
        <f>VLOOKUP("Demanda transporte (b.c.)",Dat_01!A4:J29,5,FALSE)/1000</f>
        <v>22562.361592982001</v>
      </c>
      <c r="I9" s="47">
        <f>VLOOKUP("Demanda transporte (b.c.)",Dat_01!A4:J29,7,FALSE)*100</f>
        <v>-3.1519015900000005</v>
      </c>
      <c r="J9" s="31">
        <f>VLOOKUP("Demanda transporte (b.c.)",Dat_01!A4:J29,8,FALSE)/1000</f>
        <v>248409.98186304001</v>
      </c>
      <c r="K9" s="47">
        <f>VLOOKUP("Demanda transporte (b.c.)",Dat_01!A4:J29,10,FALSE)*100</f>
        <v>-2.3036230099999999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-1.1639999999999999</v>
      </c>
      <c r="H12" s="43"/>
      <c r="I12" s="43">
        <f>Dat_01!H45*100</f>
        <v>-1.1639999999999999</v>
      </c>
      <c r="J12" s="43"/>
      <c r="K12" s="43">
        <f>Dat_01!L45*100</f>
        <v>0.625</v>
      </c>
    </row>
    <row r="13" spans="3:12">
      <c r="E13" s="34" t="s">
        <v>26</v>
      </c>
      <c r="F13" s="33"/>
      <c r="G13" s="43">
        <f>Dat_01!E45*100</f>
        <v>-0.11299999999999999</v>
      </c>
      <c r="H13" s="43"/>
      <c r="I13" s="43">
        <f>Dat_01!I45*100</f>
        <v>-0.11299999999999999</v>
      </c>
      <c r="J13" s="43"/>
      <c r="K13" s="43">
        <f>Dat_01!M45*100</f>
        <v>4.8000000000000001E-2</v>
      </c>
    </row>
    <row r="14" spans="3:12">
      <c r="E14" s="35" t="s">
        <v>5</v>
      </c>
      <c r="F14" s="36"/>
      <c r="G14" s="44">
        <f>Dat_01!F45*100</f>
        <v>-1.875</v>
      </c>
      <c r="H14" s="44"/>
      <c r="I14" s="44">
        <f>Dat_01!J45*100</f>
        <v>-1.875</v>
      </c>
      <c r="J14" s="44"/>
      <c r="K14" s="44">
        <f>Dat_01!N45*100</f>
        <v>-2.9770000000000003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119</v>
      </c>
      <c r="E7" s="9"/>
    </row>
    <row r="8" spans="3:11">
      <c r="C8" s="134"/>
      <c r="E8" s="9"/>
      <c r="I8" t="s">
        <v>87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Enero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Enero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Enero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Enero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00" workbookViewId="0">
      <selection activeCell="E100" sqref="E100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">
        <v>85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enero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01/01/2020</v>
      </c>
      <c r="C7" s="100">
        <f>Dat_01!B52</f>
        <v>12.281000000000001</v>
      </c>
      <c r="D7" s="100">
        <f>Dat_01!C52</f>
        <v>7.6959999999999997</v>
      </c>
      <c r="E7" s="100">
        <f>Dat_01!D52</f>
        <v>3.1110000000000002</v>
      </c>
      <c r="F7" s="100">
        <f>Dat_01!H52</f>
        <v>5.4632631579000002</v>
      </c>
      <c r="G7" s="100">
        <f>Dat_01!G52</f>
        <v>13.479842105299999</v>
      </c>
      <c r="H7" s="100">
        <f>Dat_01!E52</f>
        <v>8.5169999999999995</v>
      </c>
    </row>
    <row r="8" spans="1:16" ht="11.25" customHeight="1">
      <c r="A8" s="93">
        <v>2</v>
      </c>
      <c r="B8" s="99" t="str">
        <f>Dat_01!A53</f>
        <v>02/01/2020</v>
      </c>
      <c r="C8" s="100">
        <f>Dat_01!B53</f>
        <v>12.207000000000001</v>
      </c>
      <c r="D8" s="100">
        <f>Dat_01!C53</f>
        <v>7.6040000000000001</v>
      </c>
      <c r="E8" s="100">
        <f>Dat_01!D53</f>
        <v>3.0019999999999998</v>
      </c>
      <c r="F8" s="100">
        <f>Dat_01!H53</f>
        <v>6.1252105263000001</v>
      </c>
      <c r="G8" s="100">
        <f>Dat_01!G53</f>
        <v>13.704105263200001</v>
      </c>
      <c r="H8" s="100">
        <f>Dat_01!E53</f>
        <v>8.2530000000000001</v>
      </c>
      <c r="J8" s="120"/>
      <c r="K8" s="120"/>
      <c r="L8" s="120"/>
      <c r="M8" s="120"/>
      <c r="N8" s="120"/>
      <c r="O8" s="120"/>
      <c r="P8" s="120"/>
    </row>
    <row r="9" spans="1:16" ht="11.25" customHeight="1">
      <c r="A9" s="93">
        <v>3</v>
      </c>
      <c r="B9" s="99" t="str">
        <f>Dat_01!A54</f>
        <v>03/01/2020</v>
      </c>
      <c r="C9" s="100">
        <f>Dat_01!B54</f>
        <v>11.698</v>
      </c>
      <c r="D9" s="100">
        <f>Dat_01!C54</f>
        <v>7.7809999999999997</v>
      </c>
      <c r="E9" s="100">
        <f>Dat_01!D54</f>
        <v>3.8650000000000002</v>
      </c>
      <c r="F9" s="100">
        <f>Dat_01!H54</f>
        <v>5.9663157895000003</v>
      </c>
      <c r="G9" s="100">
        <f>Dat_01!G54</f>
        <v>13.8842105263</v>
      </c>
      <c r="H9" s="100">
        <f>Dat_01!E54</f>
        <v>7.3920000000000003</v>
      </c>
      <c r="J9" s="120"/>
      <c r="K9" s="120"/>
      <c r="L9" s="120"/>
      <c r="M9" s="120"/>
      <c r="N9" s="120"/>
      <c r="O9" s="120"/>
      <c r="P9" s="120"/>
    </row>
    <row r="10" spans="1:16" ht="11.25" customHeight="1">
      <c r="A10" s="93">
        <v>4</v>
      </c>
      <c r="B10" s="99" t="str">
        <f>Dat_01!A55</f>
        <v>04/01/2020</v>
      </c>
      <c r="C10" s="100">
        <f>Dat_01!B55</f>
        <v>13.161</v>
      </c>
      <c r="D10" s="100">
        <f>Dat_01!C55</f>
        <v>8.6</v>
      </c>
      <c r="E10" s="100">
        <f>Dat_01!D55</f>
        <v>4.0380000000000003</v>
      </c>
      <c r="F10" s="100">
        <f>Dat_01!H55</f>
        <v>5.5502631578999999</v>
      </c>
      <c r="G10" s="100">
        <f>Dat_01!G55</f>
        <v>13.2222105263</v>
      </c>
      <c r="H10" s="100">
        <f>Dat_01!E55</f>
        <v>6.9320000000000004</v>
      </c>
      <c r="J10" s="120"/>
      <c r="K10" s="120"/>
      <c r="L10" s="120"/>
      <c r="M10" s="120"/>
      <c r="N10" s="120"/>
      <c r="O10" s="120"/>
      <c r="P10" s="120"/>
    </row>
    <row r="11" spans="1:16" ht="11.25" customHeight="1">
      <c r="A11" s="93">
        <v>5</v>
      </c>
      <c r="B11" s="99" t="str">
        <f>Dat_01!A56</f>
        <v>05/01/2020</v>
      </c>
      <c r="C11" s="100">
        <f>Dat_01!B56</f>
        <v>13.64</v>
      </c>
      <c r="D11" s="100">
        <f>Dat_01!C56</f>
        <v>8.5039999999999996</v>
      </c>
      <c r="E11" s="100">
        <f>Dat_01!D56</f>
        <v>3.367</v>
      </c>
      <c r="F11" s="100">
        <f>Dat_01!H56</f>
        <v>4.8844736841999996</v>
      </c>
      <c r="G11" s="100">
        <f>Dat_01!G56</f>
        <v>13.2025263158</v>
      </c>
      <c r="H11" s="100">
        <f>Dat_01!E56</f>
        <v>7.68</v>
      </c>
      <c r="J11" s="120"/>
      <c r="K11" s="120"/>
      <c r="L11" s="120"/>
      <c r="M11" s="120"/>
      <c r="N11" s="120"/>
      <c r="O11" s="120"/>
      <c r="P11" s="120"/>
    </row>
    <row r="12" spans="1:16" ht="11.25" customHeight="1">
      <c r="A12" s="93">
        <v>6</v>
      </c>
      <c r="B12" s="99" t="str">
        <f>Dat_01!A57</f>
        <v>06/01/2020</v>
      </c>
      <c r="C12" s="100">
        <f>Dat_01!B57</f>
        <v>13.189</v>
      </c>
      <c r="D12" s="100">
        <f>Dat_01!C57</f>
        <v>7.79</v>
      </c>
      <c r="E12" s="100">
        <f>Dat_01!D57</f>
        <v>2.391</v>
      </c>
      <c r="F12" s="100">
        <f>Dat_01!H57</f>
        <v>4.8052631578999998</v>
      </c>
      <c r="G12" s="100">
        <f>Dat_01!G57</f>
        <v>12.7618947368</v>
      </c>
      <c r="H12" s="100">
        <f>Dat_01!E57</f>
        <v>8.4879999999999995</v>
      </c>
      <c r="J12" s="120"/>
      <c r="K12" s="120"/>
      <c r="L12" s="120"/>
      <c r="M12" s="120"/>
      <c r="N12" s="120"/>
      <c r="O12" s="120"/>
      <c r="P12" s="120"/>
    </row>
    <row r="13" spans="1:16" ht="11.25" customHeight="1">
      <c r="A13" s="93">
        <v>7</v>
      </c>
      <c r="B13" s="99" t="str">
        <f>Dat_01!A58</f>
        <v>07/01/2020</v>
      </c>
      <c r="C13" s="100">
        <f>Dat_01!B58</f>
        <v>14.096</v>
      </c>
      <c r="D13" s="100">
        <f>Dat_01!C58</f>
        <v>8.3740000000000006</v>
      </c>
      <c r="E13" s="100">
        <f>Dat_01!D58</f>
        <v>2.6520000000000001</v>
      </c>
      <c r="F13" s="100">
        <f>Dat_01!H58</f>
        <v>4.2832631578999996</v>
      </c>
      <c r="G13" s="100">
        <f>Dat_01!G58</f>
        <v>12.4422105263</v>
      </c>
      <c r="H13" s="100">
        <f>Dat_01!E58</f>
        <v>7.609</v>
      </c>
      <c r="J13" s="120"/>
      <c r="K13" s="120"/>
      <c r="L13" s="120"/>
      <c r="M13" s="120"/>
      <c r="N13" s="120"/>
      <c r="O13" s="120"/>
      <c r="P13" s="120"/>
    </row>
    <row r="14" spans="1:16" ht="11.25" customHeight="1">
      <c r="A14" s="93">
        <v>8</v>
      </c>
      <c r="B14" s="99" t="str">
        <f>Dat_01!A59</f>
        <v>08/01/2020</v>
      </c>
      <c r="C14" s="100">
        <f>Dat_01!B59</f>
        <v>15.018000000000001</v>
      </c>
      <c r="D14" s="100">
        <f>Dat_01!C59</f>
        <v>9.3680000000000003</v>
      </c>
      <c r="E14" s="100">
        <f>Dat_01!D59</f>
        <v>3.7170000000000001</v>
      </c>
      <c r="F14" s="100">
        <f>Dat_01!H59</f>
        <v>4.0152105262999997</v>
      </c>
      <c r="G14" s="100">
        <f>Dat_01!G59</f>
        <v>12.2482631579</v>
      </c>
      <c r="H14" s="100">
        <f>Dat_01!E59</f>
        <v>7.7539999999999996</v>
      </c>
      <c r="J14" s="120"/>
      <c r="K14" s="120"/>
      <c r="L14" s="120"/>
      <c r="M14" s="120"/>
      <c r="N14" s="120"/>
      <c r="O14" s="120"/>
      <c r="P14" s="120"/>
    </row>
    <row r="15" spans="1:16" ht="11.25" customHeight="1">
      <c r="A15" s="93">
        <v>9</v>
      </c>
      <c r="B15" s="99" t="str">
        <f>Dat_01!A60</f>
        <v>09/01/2020</v>
      </c>
      <c r="C15" s="100">
        <f>Dat_01!B60</f>
        <v>14.266999999999999</v>
      </c>
      <c r="D15" s="100">
        <f>Dat_01!C60</f>
        <v>9.5890000000000004</v>
      </c>
      <c r="E15" s="100">
        <f>Dat_01!D60</f>
        <v>4.9119999999999999</v>
      </c>
      <c r="F15" s="100">
        <f>Dat_01!H60</f>
        <v>4.4403684210999996</v>
      </c>
      <c r="G15" s="100">
        <f>Dat_01!G60</f>
        <v>12.395368421100001</v>
      </c>
      <c r="H15" s="100">
        <f>Dat_01!E60</f>
        <v>8.6180000000000003</v>
      </c>
      <c r="J15" s="120"/>
      <c r="K15" s="120"/>
      <c r="L15" s="120"/>
      <c r="M15" s="120"/>
      <c r="N15" s="120"/>
      <c r="O15" s="120"/>
      <c r="P15" s="120"/>
    </row>
    <row r="16" spans="1:16" ht="11.25" customHeight="1">
      <c r="A16" s="93">
        <v>10</v>
      </c>
      <c r="B16" s="99" t="str">
        <f>Dat_01!A61</f>
        <v>10/01/2020</v>
      </c>
      <c r="C16" s="100">
        <f>Dat_01!B61</f>
        <v>12.772</v>
      </c>
      <c r="D16" s="100">
        <f>Dat_01!C61</f>
        <v>8.7739999999999991</v>
      </c>
      <c r="E16" s="100">
        <f>Dat_01!D61</f>
        <v>4.7759999999999998</v>
      </c>
      <c r="F16" s="100">
        <f>Dat_01!H61</f>
        <v>4.6401052631999997</v>
      </c>
      <c r="G16" s="100">
        <f>Dat_01!G61</f>
        <v>12.450105263199999</v>
      </c>
      <c r="H16" s="100">
        <f>Dat_01!E61</f>
        <v>5.7409999999999997</v>
      </c>
      <c r="J16" s="120"/>
      <c r="K16" s="120"/>
      <c r="L16" s="120"/>
      <c r="M16" s="120"/>
      <c r="N16" s="120"/>
      <c r="O16" s="120"/>
      <c r="P16" s="120"/>
    </row>
    <row r="17" spans="1:16" ht="11.25" customHeight="1">
      <c r="A17" s="93">
        <v>11</v>
      </c>
      <c r="B17" s="99" t="str">
        <f>Dat_01!A62</f>
        <v>11/01/2020</v>
      </c>
      <c r="C17" s="100">
        <f>Dat_01!B62</f>
        <v>13.189</v>
      </c>
      <c r="D17" s="100">
        <f>Dat_01!C62</f>
        <v>8.016</v>
      </c>
      <c r="E17" s="100">
        <f>Dat_01!D62</f>
        <v>2.8420000000000001</v>
      </c>
      <c r="F17" s="100">
        <f>Dat_01!H62</f>
        <v>4.3976315788999996</v>
      </c>
      <c r="G17" s="100">
        <f>Dat_01!G62</f>
        <v>12.798052631599999</v>
      </c>
      <c r="H17" s="100">
        <f>Dat_01!E62</f>
        <v>5.0490000000000004</v>
      </c>
      <c r="J17" s="120"/>
      <c r="K17" s="120"/>
      <c r="L17" s="120"/>
      <c r="M17" s="120"/>
      <c r="N17" s="120"/>
      <c r="O17" s="120"/>
      <c r="P17" s="120"/>
    </row>
    <row r="18" spans="1:16" ht="11.25" customHeight="1">
      <c r="A18" s="93">
        <v>12</v>
      </c>
      <c r="B18" s="99" t="str">
        <f>Dat_01!A63</f>
        <v>12/01/2020</v>
      </c>
      <c r="C18" s="100">
        <f>Dat_01!B63</f>
        <v>12.837999999999999</v>
      </c>
      <c r="D18" s="100">
        <f>Dat_01!C63</f>
        <v>7.1470000000000002</v>
      </c>
      <c r="E18" s="100">
        <f>Dat_01!D63</f>
        <v>1.4550000000000001</v>
      </c>
      <c r="F18" s="100">
        <f>Dat_01!H63</f>
        <v>3.706</v>
      </c>
      <c r="G18" s="100">
        <f>Dat_01!G63</f>
        <v>12.967421052600001</v>
      </c>
      <c r="H18" s="100">
        <f>Dat_01!E63</f>
        <v>7.1390000000000002</v>
      </c>
      <c r="J18" s="120"/>
      <c r="K18" s="120"/>
      <c r="L18" s="120"/>
      <c r="M18" s="120"/>
      <c r="N18" s="120"/>
      <c r="O18" s="120"/>
      <c r="P18" s="120"/>
    </row>
    <row r="19" spans="1:16" ht="11.25" customHeight="1">
      <c r="A19" s="93">
        <v>13</v>
      </c>
      <c r="B19" s="99" t="str">
        <f>Dat_01!A64</f>
        <v>13/01/2020</v>
      </c>
      <c r="C19" s="100">
        <f>Dat_01!B64</f>
        <v>12.448</v>
      </c>
      <c r="D19" s="100">
        <f>Dat_01!C64</f>
        <v>7.282</v>
      </c>
      <c r="E19" s="100">
        <f>Dat_01!D64</f>
        <v>2.1160000000000001</v>
      </c>
      <c r="F19" s="100">
        <f>Dat_01!H64</f>
        <v>4.2569473683999997</v>
      </c>
      <c r="G19" s="100">
        <f>Dat_01!G64</f>
        <v>12.6062105263</v>
      </c>
      <c r="H19" s="100">
        <f>Dat_01!E64</f>
        <v>8.1229999999999993</v>
      </c>
      <c r="J19" s="120"/>
      <c r="K19" s="120"/>
      <c r="L19" s="120"/>
      <c r="M19" s="120"/>
      <c r="N19" s="120"/>
      <c r="O19" s="120"/>
      <c r="P19" s="120"/>
    </row>
    <row r="20" spans="1:16" ht="11.25" customHeight="1">
      <c r="A20" s="93">
        <v>14</v>
      </c>
      <c r="B20" s="99" t="str">
        <f>Dat_01!A65</f>
        <v>14/01/2020</v>
      </c>
      <c r="C20" s="100">
        <f>Dat_01!B65</f>
        <v>13.371</v>
      </c>
      <c r="D20" s="100">
        <f>Dat_01!C65</f>
        <v>8.4390000000000001</v>
      </c>
      <c r="E20" s="100">
        <f>Dat_01!D65</f>
        <v>3.508</v>
      </c>
      <c r="F20" s="100">
        <f>Dat_01!H65</f>
        <v>4.8481578946999999</v>
      </c>
      <c r="G20" s="100">
        <f>Dat_01!G65</f>
        <v>12.5877368421</v>
      </c>
      <c r="H20" s="100">
        <f>Dat_01!E65</f>
        <v>9.8879999999999999</v>
      </c>
      <c r="J20" s="120"/>
      <c r="K20" s="120"/>
      <c r="L20" s="120"/>
      <c r="M20" s="120"/>
      <c r="N20" s="120"/>
      <c r="O20" s="120"/>
      <c r="P20" s="120"/>
    </row>
    <row r="21" spans="1:16" ht="11.25" customHeight="1">
      <c r="A21" s="93">
        <v>15</v>
      </c>
      <c r="B21" s="99" t="str">
        <f>Dat_01!A66</f>
        <v>15/01/2020</v>
      </c>
      <c r="C21" s="100">
        <f>Dat_01!B66</f>
        <v>14.233000000000001</v>
      </c>
      <c r="D21" s="100">
        <f>Dat_01!C66</f>
        <v>9.4350000000000005</v>
      </c>
      <c r="E21" s="100">
        <f>Dat_01!D66</f>
        <v>4.6379999999999999</v>
      </c>
      <c r="F21" s="100">
        <f>Dat_01!H66</f>
        <v>4.3483684211</v>
      </c>
      <c r="G21" s="100">
        <f>Dat_01!G66</f>
        <v>12.143526315800001</v>
      </c>
      <c r="H21" s="100">
        <f>Dat_01!E66</f>
        <v>8.5779999999999994</v>
      </c>
      <c r="J21" s="120"/>
      <c r="K21" s="120"/>
      <c r="L21" s="120"/>
      <c r="M21" s="120"/>
      <c r="N21" s="120"/>
      <c r="O21" s="120"/>
      <c r="P21" s="120"/>
    </row>
    <row r="22" spans="1:16" ht="11.25" customHeight="1">
      <c r="A22" s="93">
        <v>16</v>
      </c>
      <c r="B22" s="99" t="str">
        <f>Dat_01!A67</f>
        <v>16/01/2020</v>
      </c>
      <c r="C22" s="100">
        <f>Dat_01!B67</f>
        <v>15.901999999999999</v>
      </c>
      <c r="D22" s="100">
        <f>Dat_01!C67</f>
        <v>10.954000000000001</v>
      </c>
      <c r="E22" s="100">
        <f>Dat_01!D67</f>
        <v>6.0049999999999999</v>
      </c>
      <c r="F22" s="100">
        <f>Dat_01!H67</f>
        <v>4.9537368420999996</v>
      </c>
      <c r="G22" s="100">
        <f>Dat_01!G67</f>
        <v>12.5004210526</v>
      </c>
      <c r="H22" s="100">
        <f>Dat_01!E67</f>
        <v>7.782</v>
      </c>
      <c r="J22" s="120"/>
      <c r="K22" s="120"/>
      <c r="L22" s="120"/>
      <c r="M22" s="120"/>
      <c r="N22" s="120"/>
      <c r="O22" s="120"/>
      <c r="P22" s="120"/>
    </row>
    <row r="23" spans="1:16" ht="11.25" customHeight="1">
      <c r="A23" s="93">
        <v>17</v>
      </c>
      <c r="B23" s="99" t="str">
        <f>Dat_01!A68</f>
        <v>17/01/2020</v>
      </c>
      <c r="C23" s="100">
        <f>Dat_01!B68</f>
        <v>15.555</v>
      </c>
      <c r="D23" s="100">
        <f>Dat_01!C68</f>
        <v>10.878</v>
      </c>
      <c r="E23" s="100">
        <f>Dat_01!D68</f>
        <v>6.2</v>
      </c>
      <c r="F23" s="100">
        <f>Dat_01!H68</f>
        <v>4.5708421052999997</v>
      </c>
      <c r="G23" s="100">
        <f>Dat_01!G68</f>
        <v>12.8888421053</v>
      </c>
      <c r="H23" s="100">
        <f>Dat_01!E68</f>
        <v>8.2059999999999995</v>
      </c>
      <c r="J23" s="120"/>
      <c r="K23" s="120"/>
      <c r="L23" s="120"/>
      <c r="M23" s="120"/>
      <c r="N23" s="120"/>
      <c r="O23" s="120"/>
      <c r="P23" s="120"/>
    </row>
    <row r="24" spans="1:16" ht="11.25" customHeight="1">
      <c r="A24" s="93">
        <v>18</v>
      </c>
      <c r="B24" s="99" t="str">
        <f>Dat_01!A69</f>
        <v>18/01/2020</v>
      </c>
      <c r="C24" s="100">
        <f>Dat_01!B69</f>
        <v>13.709</v>
      </c>
      <c r="D24" s="100">
        <f>Dat_01!C69</f>
        <v>9.9659999999999993</v>
      </c>
      <c r="E24" s="100">
        <f>Dat_01!D69</f>
        <v>6.2229999999999999</v>
      </c>
      <c r="F24" s="100">
        <f>Dat_01!H69</f>
        <v>4.6853684210999997</v>
      </c>
      <c r="G24" s="100">
        <f>Dat_01!G69</f>
        <v>12.744052631600001</v>
      </c>
      <c r="H24" s="100">
        <f>Dat_01!E69</f>
        <v>6.7960000000000003</v>
      </c>
      <c r="J24" s="120"/>
      <c r="K24" s="120"/>
      <c r="L24" s="120"/>
      <c r="M24" s="120"/>
      <c r="N24" s="120"/>
      <c r="O24" s="120"/>
      <c r="P24" s="120"/>
    </row>
    <row r="25" spans="1:16" ht="11.25" customHeight="1">
      <c r="A25" s="93">
        <v>19</v>
      </c>
      <c r="B25" s="99" t="str">
        <f>Dat_01!A70</f>
        <v>19/01/2020</v>
      </c>
      <c r="C25" s="100">
        <f>Dat_01!B70</f>
        <v>11.5</v>
      </c>
      <c r="D25" s="100">
        <f>Dat_01!C70</f>
        <v>8.532</v>
      </c>
      <c r="E25" s="100">
        <f>Dat_01!D70</f>
        <v>5.5629999999999997</v>
      </c>
      <c r="F25" s="100">
        <f>Dat_01!H70</f>
        <v>5.2986842105000003</v>
      </c>
      <c r="G25" s="100">
        <f>Dat_01!G70</f>
        <v>13.2539473684</v>
      </c>
      <c r="H25" s="100">
        <f>Dat_01!E70</f>
        <v>7.4489999999999998</v>
      </c>
      <c r="J25" s="120"/>
      <c r="K25" s="120"/>
      <c r="L25" s="120"/>
      <c r="M25" s="120"/>
      <c r="N25" s="120"/>
      <c r="O25" s="120"/>
      <c r="P25" s="120"/>
    </row>
    <row r="26" spans="1:16" ht="11.25" customHeight="1">
      <c r="A26" s="93">
        <v>20</v>
      </c>
      <c r="B26" s="99" t="str">
        <f>Dat_01!A71</f>
        <v>20/01/2020</v>
      </c>
      <c r="C26" s="100">
        <f>Dat_01!B71</f>
        <v>8.5389999999999997</v>
      </c>
      <c r="D26" s="100">
        <f>Dat_01!C71</f>
        <v>6.3230000000000004</v>
      </c>
      <c r="E26" s="100">
        <f>Dat_01!D71</f>
        <v>4.1070000000000002</v>
      </c>
      <c r="F26" s="100">
        <f>Dat_01!H71</f>
        <v>4.8711578946999996</v>
      </c>
      <c r="G26" s="100">
        <f>Dat_01!G71</f>
        <v>13.1015789474</v>
      </c>
      <c r="H26" s="100">
        <f>Dat_01!E71</f>
        <v>8.61</v>
      </c>
      <c r="J26" s="120"/>
      <c r="K26" s="120"/>
      <c r="L26" s="120"/>
      <c r="M26" s="120"/>
      <c r="N26" s="120"/>
      <c r="O26" s="120"/>
      <c r="P26" s="120"/>
    </row>
    <row r="27" spans="1:16" ht="11.25" customHeight="1">
      <c r="A27" s="93">
        <v>21</v>
      </c>
      <c r="B27" s="99" t="str">
        <f>Dat_01!A72</f>
        <v>21/01/2020</v>
      </c>
      <c r="C27" s="100">
        <f>Dat_01!B72</f>
        <v>10.038</v>
      </c>
      <c r="D27" s="100">
        <f>Dat_01!C72</f>
        <v>7.4409999999999998</v>
      </c>
      <c r="E27" s="100">
        <f>Dat_01!D72</f>
        <v>4.8440000000000003</v>
      </c>
      <c r="F27" s="100">
        <f>Dat_01!H72</f>
        <v>4.6751052631999999</v>
      </c>
      <c r="G27" s="100">
        <f>Dat_01!G72</f>
        <v>13.3631052632</v>
      </c>
      <c r="H27" s="100">
        <f>Dat_01!E72</f>
        <v>7.843</v>
      </c>
      <c r="J27" s="120"/>
      <c r="K27" s="120"/>
      <c r="L27" s="120"/>
      <c r="M27" s="120"/>
      <c r="N27" s="120"/>
      <c r="O27" s="120"/>
      <c r="P27" s="120"/>
    </row>
    <row r="28" spans="1:16" ht="11.25" customHeight="1">
      <c r="A28" s="93">
        <v>22</v>
      </c>
      <c r="B28" s="99" t="str">
        <f>Dat_01!A73</f>
        <v>22/01/2020</v>
      </c>
      <c r="C28" s="100">
        <f>Dat_01!B73</f>
        <v>12.029</v>
      </c>
      <c r="D28" s="100">
        <f>Dat_01!C73</f>
        <v>9.2249999999999996</v>
      </c>
      <c r="E28" s="100">
        <f>Dat_01!D73</f>
        <v>6.4210000000000003</v>
      </c>
      <c r="F28" s="100">
        <f>Dat_01!H73</f>
        <v>4.9806842104999998</v>
      </c>
      <c r="G28" s="100">
        <f>Dat_01!G73</f>
        <v>13.1276842105</v>
      </c>
      <c r="H28" s="100">
        <f>Dat_01!E73</f>
        <v>6.609</v>
      </c>
      <c r="J28" s="120"/>
      <c r="K28" s="120"/>
      <c r="L28" s="120"/>
      <c r="M28" s="120"/>
      <c r="N28" s="120"/>
      <c r="O28" s="120"/>
      <c r="P28" s="120"/>
    </row>
    <row r="29" spans="1:16" ht="11.25" customHeight="1">
      <c r="A29" s="93">
        <v>23</v>
      </c>
      <c r="B29" s="99" t="str">
        <f>Dat_01!A74</f>
        <v>23/01/2020</v>
      </c>
      <c r="C29" s="100">
        <f>Dat_01!B74</f>
        <v>12.353</v>
      </c>
      <c r="D29" s="100">
        <f>Dat_01!C74</f>
        <v>8.9629999999999992</v>
      </c>
      <c r="E29" s="100">
        <f>Dat_01!D74</f>
        <v>5.5730000000000004</v>
      </c>
      <c r="F29" s="100">
        <f>Dat_01!H74</f>
        <v>5.6795263157999996</v>
      </c>
      <c r="G29" s="100">
        <f>Dat_01!G74</f>
        <v>14.125999999999999</v>
      </c>
      <c r="H29" s="100">
        <f>Dat_01!E74</f>
        <v>10.032999999999999</v>
      </c>
      <c r="J29" s="120"/>
      <c r="K29" s="120"/>
      <c r="L29" s="120"/>
      <c r="M29" s="120"/>
      <c r="N29" s="120"/>
      <c r="O29" s="120"/>
      <c r="P29" s="120"/>
    </row>
    <row r="30" spans="1:16" ht="11.25" customHeight="1">
      <c r="A30" s="93">
        <v>24</v>
      </c>
      <c r="B30" s="99" t="str">
        <f>Dat_01!A75</f>
        <v>24/01/2020</v>
      </c>
      <c r="C30" s="100">
        <f>Dat_01!B75</f>
        <v>13.207000000000001</v>
      </c>
      <c r="D30" s="100">
        <f>Dat_01!C75</f>
        <v>9.7769999999999992</v>
      </c>
      <c r="E30" s="100">
        <f>Dat_01!D75</f>
        <v>6.3470000000000004</v>
      </c>
      <c r="F30" s="100">
        <f>Dat_01!H75</f>
        <v>5.7038421052999997</v>
      </c>
      <c r="G30" s="100">
        <f>Dat_01!G75</f>
        <v>13.783684210500001</v>
      </c>
      <c r="H30" s="100">
        <f>Dat_01!E75</f>
        <v>10.835000000000001</v>
      </c>
      <c r="J30" s="120"/>
      <c r="K30" s="120"/>
      <c r="L30" s="120"/>
      <c r="M30" s="120"/>
      <c r="N30" s="120"/>
      <c r="O30" s="120"/>
      <c r="P30" s="120"/>
    </row>
    <row r="31" spans="1:16" ht="11.25" customHeight="1">
      <c r="A31" s="93">
        <v>25</v>
      </c>
      <c r="B31" s="99" t="str">
        <f>Dat_01!A76</f>
        <v>25/01/2020</v>
      </c>
      <c r="C31" s="100">
        <f>Dat_01!B76</f>
        <v>12.694000000000001</v>
      </c>
      <c r="D31" s="100">
        <f>Dat_01!C76</f>
        <v>9.7100000000000009</v>
      </c>
      <c r="E31" s="100">
        <f>Dat_01!D76</f>
        <v>6.7270000000000003</v>
      </c>
      <c r="F31" s="100">
        <f>Dat_01!H76</f>
        <v>4.8329473684000002</v>
      </c>
      <c r="G31" s="100">
        <f>Dat_01!G76</f>
        <v>12.877315789500001</v>
      </c>
      <c r="H31" s="100">
        <f>Dat_01!E76</f>
        <v>10.983000000000001</v>
      </c>
      <c r="J31" s="120"/>
      <c r="K31" s="120"/>
      <c r="L31" s="120"/>
      <c r="M31" s="120"/>
      <c r="N31" s="120"/>
      <c r="O31" s="120"/>
      <c r="P31" s="120"/>
    </row>
    <row r="32" spans="1:16" ht="11.25" customHeight="1">
      <c r="A32" s="93">
        <v>26</v>
      </c>
      <c r="B32" s="99" t="str">
        <f>Dat_01!A77</f>
        <v>26/01/2020</v>
      </c>
      <c r="C32" s="100">
        <f>Dat_01!B77</f>
        <v>14.143000000000001</v>
      </c>
      <c r="D32" s="100">
        <f>Dat_01!C77</f>
        <v>9.8160000000000007</v>
      </c>
      <c r="E32" s="100">
        <f>Dat_01!D77</f>
        <v>5.49</v>
      </c>
      <c r="F32" s="100">
        <f>Dat_01!H77</f>
        <v>4.5410526316000004</v>
      </c>
      <c r="G32" s="100">
        <f>Dat_01!G77</f>
        <v>12.499736842100001</v>
      </c>
      <c r="H32" s="100">
        <f>Dat_01!E77</f>
        <v>10.048999999999999</v>
      </c>
      <c r="J32" s="120"/>
      <c r="K32" s="120"/>
      <c r="L32" s="120"/>
      <c r="M32" s="120"/>
      <c r="N32" s="120"/>
      <c r="O32" s="120"/>
      <c r="P32" s="120"/>
    </row>
    <row r="33" spans="1:16" ht="11.25" customHeight="1">
      <c r="A33" s="93">
        <v>27</v>
      </c>
      <c r="B33" s="99" t="str">
        <f>Dat_01!A78</f>
        <v>27/01/2020</v>
      </c>
      <c r="C33" s="100">
        <f>Dat_01!B78</f>
        <v>14.000999999999999</v>
      </c>
      <c r="D33" s="100">
        <f>Dat_01!C78</f>
        <v>9.9689999999999994</v>
      </c>
      <c r="E33" s="100">
        <f>Dat_01!D78</f>
        <v>5.9379999999999997</v>
      </c>
      <c r="F33" s="100">
        <f>Dat_01!H78</f>
        <v>5.3139473684</v>
      </c>
      <c r="G33" s="100">
        <f>Dat_01!G78</f>
        <v>12.7780526316</v>
      </c>
      <c r="H33" s="100">
        <f>Dat_01!E78</f>
        <v>9.718</v>
      </c>
      <c r="J33" s="120"/>
      <c r="K33" s="120"/>
      <c r="L33" s="120"/>
      <c r="M33" s="120"/>
      <c r="N33" s="120"/>
      <c r="O33" s="120"/>
      <c r="P33" s="120"/>
    </row>
    <row r="34" spans="1:16" ht="11.25" customHeight="1">
      <c r="A34" s="93">
        <v>28</v>
      </c>
      <c r="B34" s="99" t="str">
        <f>Dat_01!A79</f>
        <v>28/01/2020</v>
      </c>
      <c r="C34" s="100">
        <f>Dat_01!B79</f>
        <v>15.654999999999999</v>
      </c>
      <c r="D34" s="100">
        <f>Dat_01!C79</f>
        <v>12.212999999999999</v>
      </c>
      <c r="E34" s="100">
        <f>Dat_01!D79</f>
        <v>8.7710000000000008</v>
      </c>
      <c r="F34" s="100">
        <f>Dat_01!H79</f>
        <v>4.3378421053</v>
      </c>
      <c r="G34" s="100">
        <f>Dat_01!G79</f>
        <v>12.949684210499999</v>
      </c>
      <c r="H34" s="100">
        <f>Dat_01!E79</f>
        <v>9.9489999999999998</v>
      </c>
      <c r="J34" s="120"/>
      <c r="K34" s="120"/>
      <c r="L34" s="120"/>
      <c r="M34" s="120"/>
      <c r="N34" s="120"/>
      <c r="O34" s="120"/>
      <c r="P34" s="120"/>
    </row>
    <row r="35" spans="1:16" ht="11.25" customHeight="1">
      <c r="A35" s="93">
        <v>29</v>
      </c>
      <c r="B35" s="99" t="str">
        <f>Dat_01!A80</f>
        <v>29/01/2020</v>
      </c>
      <c r="C35" s="100">
        <f>Dat_01!B80</f>
        <v>16.396999999999998</v>
      </c>
      <c r="D35" s="100">
        <f>Dat_01!C80</f>
        <v>12.731999999999999</v>
      </c>
      <c r="E35" s="100">
        <f>Dat_01!D80</f>
        <v>9.0670000000000002</v>
      </c>
      <c r="F35" s="100">
        <f>Dat_01!H80</f>
        <v>4.3465263158000003</v>
      </c>
      <c r="G35" s="100">
        <f>Dat_01!G80</f>
        <v>13.1052631579</v>
      </c>
      <c r="H35" s="100">
        <f>Dat_01!E80</f>
        <v>9.25</v>
      </c>
      <c r="J35" s="120"/>
      <c r="K35" s="120"/>
      <c r="L35" s="120"/>
      <c r="M35" s="120"/>
      <c r="N35" s="120"/>
      <c r="O35" s="120"/>
      <c r="P35" s="120"/>
    </row>
    <row r="36" spans="1:16" ht="11.25" customHeight="1">
      <c r="A36" s="93">
        <v>30</v>
      </c>
      <c r="B36" s="99" t="str">
        <f>Dat_01!A81</f>
        <v>30/01/2020</v>
      </c>
      <c r="C36" s="100">
        <f>Dat_01!B81</f>
        <v>17.103999999999999</v>
      </c>
      <c r="D36" s="100">
        <f>Dat_01!C81</f>
        <v>13.43</v>
      </c>
      <c r="E36" s="100">
        <f>Dat_01!D81</f>
        <v>9.7560000000000002</v>
      </c>
      <c r="F36" s="100">
        <f>Dat_01!H81</f>
        <v>4.7426315789000002</v>
      </c>
      <c r="G36" s="100">
        <f>Dat_01!G81</f>
        <v>13.4623157895</v>
      </c>
      <c r="H36" s="100">
        <f>Dat_01!E81</f>
        <v>9.67</v>
      </c>
      <c r="J36" s="120"/>
      <c r="K36" s="120"/>
      <c r="L36" s="120"/>
      <c r="M36" s="120"/>
      <c r="N36" s="120"/>
      <c r="O36" s="120"/>
      <c r="P36" s="120"/>
    </row>
    <row r="37" spans="1:16" ht="11.25" customHeight="1">
      <c r="A37" s="93">
        <v>31</v>
      </c>
      <c r="B37" s="99" t="str">
        <f>Dat_01!A82</f>
        <v>31/01/2020</v>
      </c>
      <c r="C37" s="100">
        <f>Dat_01!B82</f>
        <v>18.582999999999998</v>
      </c>
      <c r="D37" s="100">
        <f>Dat_01!C82</f>
        <v>14.334</v>
      </c>
      <c r="E37" s="100">
        <f>Dat_01!D82</f>
        <v>10.086</v>
      </c>
      <c r="F37" s="100">
        <f>Dat_01!H82</f>
        <v>5.4005263157999996</v>
      </c>
      <c r="G37" s="100">
        <f>Dat_01!G82</f>
        <v>13.8987368421</v>
      </c>
      <c r="H37" s="100">
        <f>Dat_01!E82</f>
        <v>12.208</v>
      </c>
      <c r="J37" s="120"/>
      <c r="K37" s="120"/>
      <c r="L37" s="120"/>
      <c r="M37" s="120"/>
      <c r="N37" s="120"/>
      <c r="O37" s="120"/>
      <c r="P37" s="120"/>
    </row>
    <row r="38" spans="1:16" ht="11.25" customHeight="1">
      <c r="A38" s="93"/>
      <c r="B38" s="101" t="s">
        <v>95</v>
      </c>
      <c r="C38" s="102">
        <f>AVERAGE(C7:C37)</f>
        <v>13.542483870967738</v>
      </c>
      <c r="D38" s="102">
        <f>AVERAGE(D7:D37)</f>
        <v>9.3116774193548402</v>
      </c>
      <c r="E38" s="102">
        <f t="shared" ref="E38:G38" si="0">AVERAGE(E7:E37)</f>
        <v>5.0809032258064528</v>
      </c>
      <c r="F38" s="102">
        <f t="shared" si="0"/>
        <v>4.860169779290322</v>
      </c>
      <c r="G38" s="102">
        <f t="shared" si="0"/>
        <v>13.011422750429029</v>
      </c>
      <c r="H38" s="102">
        <f>AVERAGE(H7:H37)</f>
        <v>8.4435806451612887</v>
      </c>
      <c r="J38" s="120"/>
      <c r="K38" s="120"/>
      <c r="L38" s="120"/>
      <c r="M38" s="120"/>
      <c r="N38" s="120"/>
      <c r="O38" s="120"/>
      <c r="P38" s="120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20726.400546252</v>
      </c>
    </row>
    <row r="50" spans="1:3" ht="11.25" customHeight="1">
      <c r="A50" s="104" t="s">
        <v>105</v>
      </c>
      <c r="B50" s="99">
        <v>42855</v>
      </c>
      <c r="C50" s="105">
        <f>Dat_01!B102</f>
        <v>19512.678673056002</v>
      </c>
    </row>
    <row r="51" spans="1:3" ht="11.25" customHeight="1">
      <c r="A51" s="104" t="s">
        <v>98</v>
      </c>
      <c r="B51" s="99">
        <v>42886</v>
      </c>
      <c r="C51" s="105">
        <f>Dat_01!B103</f>
        <v>19898.360272188002</v>
      </c>
    </row>
    <row r="52" spans="1:3" ht="11.25" customHeight="1">
      <c r="A52" s="104" t="s">
        <v>105</v>
      </c>
      <c r="B52" s="99">
        <v>42916</v>
      </c>
      <c r="C52" s="105">
        <f>Dat_01!B104</f>
        <v>19966.555829706002</v>
      </c>
    </row>
    <row r="53" spans="1:3" ht="11.25" customHeight="1">
      <c r="A53" s="104" t="s">
        <v>97</v>
      </c>
      <c r="B53" s="99">
        <v>42947</v>
      </c>
      <c r="C53" s="105">
        <f>Dat_01!B105</f>
        <v>22697.667647208</v>
      </c>
    </row>
    <row r="54" spans="1:3" ht="11.25" customHeight="1">
      <c r="A54" s="104" t="s">
        <v>97</v>
      </c>
      <c r="B54" s="99">
        <v>42978</v>
      </c>
      <c r="C54" s="105">
        <f>Dat_01!B106</f>
        <v>21173.912126984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20132.70482427</v>
      </c>
    </row>
    <row r="57" spans="1:3" ht="11.25" customHeight="1">
      <c r="A57" s="104" t="s">
        <v>100</v>
      </c>
      <c r="B57" s="99">
        <v>43069</v>
      </c>
      <c r="C57" s="105">
        <f>Dat_01!B109</f>
        <v>20788.324365470002</v>
      </c>
    </row>
    <row r="58" spans="1:3" ht="11.25" customHeight="1">
      <c r="A58" s="104" t="s">
        <v>101</v>
      </c>
      <c r="B58" s="99">
        <v>43100</v>
      </c>
      <c r="C58" s="105">
        <f>Dat_01!B110</f>
        <v>20864.67341105</v>
      </c>
    </row>
    <row r="59" spans="1:3" ht="11.25" customHeight="1">
      <c r="A59" s="104" t="s">
        <v>102</v>
      </c>
      <c r="B59" s="99">
        <v>43131</v>
      </c>
      <c r="C59" s="105">
        <f>Dat_01!B111</f>
        <v>22562.361592982001</v>
      </c>
    </row>
    <row r="60" spans="1:3" ht="11.25" customHeight="1">
      <c r="A60" s="104" t="s">
        <v>103</v>
      </c>
      <c r="B60" s="99">
        <v>43159</v>
      </c>
      <c r="C60" s="105">
        <f>Dat_01!B112</f>
        <v>6821.2206999999999</v>
      </c>
    </row>
    <row r="61" spans="1:3" ht="11.25" customHeight="1">
      <c r="A61" s="104" t="s">
        <v>104</v>
      </c>
      <c r="B61" s="99">
        <v>43190</v>
      </c>
      <c r="C61" s="105">
        <f>Dat_01!B113</f>
        <v>0</v>
      </c>
    </row>
    <row r="62" spans="1:3" ht="11.25" customHeight="1">
      <c r="A62" s="104" t="s">
        <v>105</v>
      </c>
      <c r="B62" s="99">
        <v>43220</v>
      </c>
      <c r="C62" s="105">
        <f>Dat_01!B114</f>
        <v>0</v>
      </c>
    </row>
    <row r="63" spans="1:3" ht="11.25" customHeight="1">
      <c r="A63" s="104" t="s">
        <v>98</v>
      </c>
      <c r="B63" s="99">
        <v>43251</v>
      </c>
      <c r="C63" s="105">
        <f>Dat_01!B115</f>
        <v>0</v>
      </c>
    </row>
    <row r="64" spans="1:3" ht="11.25" customHeight="1">
      <c r="A64" s="104" t="s">
        <v>105</v>
      </c>
      <c r="B64" s="99">
        <v>43281</v>
      </c>
      <c r="C64" s="105">
        <f>Dat_01!B116</f>
        <v>0</v>
      </c>
    </row>
    <row r="65" spans="1:4" ht="11.25" customHeight="1">
      <c r="A65" s="104" t="s">
        <v>97</v>
      </c>
      <c r="B65" s="99">
        <v>43312</v>
      </c>
      <c r="C65" s="105">
        <f>Dat_01!B117</f>
        <v>0</v>
      </c>
    </row>
    <row r="66" spans="1:4" ht="11.25" customHeight="1">
      <c r="A66" s="104" t="s">
        <v>97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01/01/2020</v>
      </c>
      <c r="C70" s="105">
        <f>Dat_01!B129</f>
        <v>27699.386999999999</v>
      </c>
      <c r="D70" s="105">
        <f>Dat_01!D129</f>
        <v>538.79708578999998</v>
      </c>
    </row>
    <row r="71" spans="1:4" ht="11.25" customHeight="1">
      <c r="A71" s="93">
        <v>2</v>
      </c>
      <c r="B71" s="99" t="str">
        <f>Dat_01!A130</f>
        <v>02/01/2020</v>
      </c>
      <c r="C71" s="105">
        <f>Dat_01!B130</f>
        <v>34022.076999999997</v>
      </c>
      <c r="D71" s="105">
        <f>Dat_01!D130</f>
        <v>682.92273954999996</v>
      </c>
    </row>
    <row r="72" spans="1:4" ht="11.25" customHeight="1">
      <c r="A72" s="93">
        <v>3</v>
      </c>
      <c r="B72" s="99" t="str">
        <f>Dat_01!A131</f>
        <v>03/01/2020</v>
      </c>
      <c r="C72" s="105">
        <f>Dat_01!B131</f>
        <v>34438.279000000002</v>
      </c>
      <c r="D72" s="105">
        <f>Dat_01!D131</f>
        <v>713.96458662999999</v>
      </c>
    </row>
    <row r="73" spans="1:4" ht="11.25" customHeight="1">
      <c r="A73" s="93">
        <v>4</v>
      </c>
      <c r="B73" s="99" t="str">
        <f>Dat_01!A132</f>
        <v>04/01/2020</v>
      </c>
      <c r="C73" s="105">
        <f>Dat_01!B132</f>
        <v>32001.437999999998</v>
      </c>
      <c r="D73" s="105">
        <f>Dat_01!D132</f>
        <v>663.379955</v>
      </c>
    </row>
    <row r="74" spans="1:4" ht="11.25" customHeight="1">
      <c r="A74" s="93">
        <v>5</v>
      </c>
      <c r="B74" s="99" t="str">
        <f>Dat_01!A133</f>
        <v>05/01/2020</v>
      </c>
      <c r="C74" s="105">
        <f>Dat_01!B133</f>
        <v>29194.632000000001</v>
      </c>
      <c r="D74" s="105">
        <f>Dat_01!D133</f>
        <v>614.36813674999996</v>
      </c>
    </row>
    <row r="75" spans="1:4" ht="11.25" customHeight="1">
      <c r="A75" s="93">
        <v>6</v>
      </c>
      <c r="B75" s="99" t="str">
        <f>Dat_01!A134</f>
        <v>06/01/2020</v>
      </c>
      <c r="C75" s="105">
        <f>Dat_01!B134</f>
        <v>30070.793000000001</v>
      </c>
      <c r="D75" s="105">
        <f>Dat_01!D134</f>
        <v>593.55714</v>
      </c>
    </row>
    <row r="76" spans="1:4" ht="11.25" customHeight="1">
      <c r="A76" s="93">
        <v>7</v>
      </c>
      <c r="B76" s="99" t="str">
        <f>Dat_01!A135</f>
        <v>07/01/2020</v>
      </c>
      <c r="C76" s="105">
        <f>Dat_01!B135</f>
        <v>37495.732000000004</v>
      </c>
      <c r="D76" s="105">
        <f>Dat_01!D135</f>
        <v>747.75169786000004</v>
      </c>
    </row>
    <row r="77" spans="1:4" ht="11.25" customHeight="1">
      <c r="A77" s="93">
        <v>8</v>
      </c>
      <c r="B77" s="99" t="str">
        <f>Dat_01!A136</f>
        <v>08/01/2020</v>
      </c>
      <c r="C77" s="105">
        <f>Dat_01!B136</f>
        <v>38008.684000000001</v>
      </c>
      <c r="D77" s="105">
        <f>Dat_01!D136</f>
        <v>778.15027688999999</v>
      </c>
    </row>
    <row r="78" spans="1:4" ht="11.25" customHeight="1">
      <c r="A78" s="93">
        <v>9</v>
      </c>
      <c r="B78" s="99" t="str">
        <f>Dat_01!A137</f>
        <v>09/01/2020</v>
      </c>
      <c r="C78" s="105">
        <f>Dat_01!B137</f>
        <v>37921.030888000001</v>
      </c>
      <c r="D78" s="105">
        <f>Dat_01!D137</f>
        <v>778.78599457600001</v>
      </c>
    </row>
    <row r="79" spans="1:4" ht="11.25" customHeight="1">
      <c r="A79" s="93">
        <v>10</v>
      </c>
      <c r="B79" s="99" t="str">
        <f>Dat_01!A138</f>
        <v>10/01/2020</v>
      </c>
      <c r="C79" s="105">
        <f>Dat_01!B138</f>
        <v>36925.476999999999</v>
      </c>
      <c r="D79" s="105">
        <f>Dat_01!D138</f>
        <v>772.05909951199999</v>
      </c>
    </row>
    <row r="80" spans="1:4" ht="11.25" customHeight="1">
      <c r="A80" s="93">
        <v>11</v>
      </c>
      <c r="B80" s="99" t="str">
        <f>Dat_01!A139</f>
        <v>11/01/2020</v>
      </c>
      <c r="C80" s="105">
        <f>Dat_01!B139</f>
        <v>33116.137000000002</v>
      </c>
      <c r="D80" s="105">
        <f>Dat_01!D139</f>
        <v>692.60613499999999</v>
      </c>
    </row>
    <row r="81" spans="1:4" ht="11.25" customHeight="1">
      <c r="A81" s="93">
        <v>12</v>
      </c>
      <c r="B81" s="99" t="str">
        <f>Dat_01!A140</f>
        <v>12/01/2020</v>
      </c>
      <c r="C81" s="105">
        <f>Dat_01!B140</f>
        <v>33315.368999999999</v>
      </c>
      <c r="D81" s="105">
        <f>Dat_01!D140</f>
        <v>655.35853499999996</v>
      </c>
    </row>
    <row r="82" spans="1:4" ht="11.25" customHeight="1">
      <c r="A82" s="93">
        <v>13</v>
      </c>
      <c r="B82" s="99" t="str">
        <f>Dat_01!A141</f>
        <v>13/01/2020</v>
      </c>
      <c r="C82" s="105">
        <f>Dat_01!B141</f>
        <v>39136.222000000002</v>
      </c>
      <c r="D82" s="105">
        <f>Dat_01!D141</f>
        <v>786.76372100000003</v>
      </c>
    </row>
    <row r="83" spans="1:4" ht="11.25" customHeight="1">
      <c r="A83" s="93">
        <v>14</v>
      </c>
      <c r="B83" s="99" t="str">
        <f>Dat_01!A142</f>
        <v>14/01/2020</v>
      </c>
      <c r="C83" s="105">
        <f>Dat_01!B142</f>
        <v>39037.557999999997</v>
      </c>
      <c r="D83" s="105">
        <f>Dat_01!D142</f>
        <v>802.03497962400002</v>
      </c>
    </row>
    <row r="84" spans="1:4" ht="11.25" customHeight="1">
      <c r="A84" s="93">
        <v>15</v>
      </c>
      <c r="B84" s="99" t="str">
        <f>Dat_01!A143</f>
        <v>15/01/2020</v>
      </c>
      <c r="C84" s="105">
        <f>Dat_01!B143</f>
        <v>38341.733999999997</v>
      </c>
      <c r="D84" s="105">
        <f>Dat_01!D143</f>
        <v>790.81072300000005</v>
      </c>
    </row>
    <row r="85" spans="1:4" ht="11.25" customHeight="1">
      <c r="A85" s="93">
        <v>16</v>
      </c>
      <c r="B85" s="99" t="str">
        <f>Dat_01!A144</f>
        <v>16/01/2020</v>
      </c>
      <c r="C85" s="105">
        <f>Dat_01!B144</f>
        <v>37863.105000000003</v>
      </c>
      <c r="D85" s="105">
        <f>Dat_01!D144</f>
        <v>780.93754062999994</v>
      </c>
    </row>
    <row r="86" spans="1:4" ht="11.25" customHeight="1">
      <c r="A86" s="93">
        <v>17</v>
      </c>
      <c r="B86" s="99" t="str">
        <f>Dat_01!A145</f>
        <v>17/01/2020</v>
      </c>
      <c r="C86" s="105">
        <f>Dat_01!B145</f>
        <v>36399.055999999997</v>
      </c>
      <c r="D86" s="105">
        <f>Dat_01!D145</f>
        <v>766.37018161000003</v>
      </c>
    </row>
    <row r="87" spans="1:4" ht="11.25" customHeight="1">
      <c r="A87" s="93">
        <v>18</v>
      </c>
      <c r="B87" s="99" t="str">
        <f>Dat_01!A146</f>
        <v>18/01/2020</v>
      </c>
      <c r="C87" s="105">
        <f>Dat_01!B146</f>
        <v>32620.392</v>
      </c>
      <c r="D87" s="105">
        <f>Dat_01!D146</f>
        <v>690.21650463000003</v>
      </c>
    </row>
    <row r="88" spans="1:4" ht="11.25" customHeight="1">
      <c r="A88" s="93">
        <v>19</v>
      </c>
      <c r="B88" s="99" t="str">
        <f>Dat_01!A147</f>
        <v>19/01/2020</v>
      </c>
      <c r="C88" s="105">
        <f>Dat_01!B147</f>
        <v>33377.544999999998</v>
      </c>
      <c r="D88" s="105">
        <f>Dat_01!D147</f>
        <v>651.14904829</v>
      </c>
    </row>
    <row r="89" spans="1:4" ht="11.25" customHeight="1">
      <c r="A89" s="93">
        <v>20</v>
      </c>
      <c r="B89" s="99" t="str">
        <f>Dat_01!A148</f>
        <v>20/01/2020</v>
      </c>
      <c r="C89" s="105">
        <f>Dat_01!B148</f>
        <v>39973.061000000002</v>
      </c>
      <c r="D89" s="105">
        <f>Dat_01!D148</f>
        <v>803.688355</v>
      </c>
    </row>
    <row r="90" spans="1:4" ht="11.25" customHeight="1">
      <c r="A90" s="93">
        <v>21</v>
      </c>
      <c r="B90" s="99" t="str">
        <f>Dat_01!A149</f>
        <v>21/01/2020</v>
      </c>
      <c r="C90" s="105">
        <f>Dat_01!B149</f>
        <v>39606.137999999999</v>
      </c>
      <c r="D90" s="105">
        <f>Dat_01!D149</f>
        <v>819.23393300999999</v>
      </c>
    </row>
    <row r="91" spans="1:4" ht="11.25" customHeight="1">
      <c r="A91" s="93">
        <v>22</v>
      </c>
      <c r="B91" s="99" t="str">
        <f>Dat_01!A150</f>
        <v>22/01/2020</v>
      </c>
      <c r="C91" s="105">
        <f>Dat_01!B150</f>
        <v>38367.158000000003</v>
      </c>
      <c r="D91" s="105">
        <f>Dat_01!D150</f>
        <v>798.76078299999995</v>
      </c>
    </row>
    <row r="92" spans="1:4" ht="11.25" customHeight="1">
      <c r="A92" s="93">
        <v>23</v>
      </c>
      <c r="B92" s="99" t="str">
        <f>Dat_01!A151</f>
        <v>23/01/2020</v>
      </c>
      <c r="C92" s="105">
        <f>Dat_01!B151</f>
        <v>37829.843000000001</v>
      </c>
      <c r="D92" s="105">
        <f>Dat_01!D151</f>
        <v>787.13784099999998</v>
      </c>
    </row>
    <row r="93" spans="1:4" ht="11.25" customHeight="1">
      <c r="A93" s="93">
        <v>24</v>
      </c>
      <c r="B93" s="99" t="str">
        <f>Dat_01!A152</f>
        <v>24/01/2020</v>
      </c>
      <c r="C93" s="105">
        <f>Dat_01!B152</f>
        <v>37227.142999999996</v>
      </c>
      <c r="D93" s="105">
        <f>Dat_01!D152</f>
        <v>779.21113000000003</v>
      </c>
    </row>
    <row r="94" spans="1:4" ht="11.25" customHeight="1">
      <c r="A94" s="93">
        <v>25</v>
      </c>
      <c r="B94" s="99" t="str">
        <f>Dat_01!A153</f>
        <v>25/01/2020</v>
      </c>
      <c r="C94" s="105">
        <f>Dat_01!B153</f>
        <v>32773.614000000001</v>
      </c>
      <c r="D94" s="105">
        <f>Dat_01!D153</f>
        <v>694.44920300000001</v>
      </c>
    </row>
    <row r="95" spans="1:4" ht="11.25" customHeight="1">
      <c r="A95" s="93">
        <v>26</v>
      </c>
      <c r="B95" s="99" t="str">
        <f>Dat_01!A154</f>
        <v>26/01/2020</v>
      </c>
      <c r="C95" s="105">
        <f>Dat_01!B154</f>
        <v>32643.612000000001</v>
      </c>
      <c r="D95" s="105">
        <f>Dat_01!D154</f>
        <v>638.33358399999997</v>
      </c>
    </row>
    <row r="96" spans="1:4" ht="11.25" customHeight="1">
      <c r="A96" s="93">
        <v>27</v>
      </c>
      <c r="B96" s="99" t="str">
        <f>Dat_01!A155</f>
        <v>27/01/2020</v>
      </c>
      <c r="C96" s="105">
        <f>Dat_01!B155</f>
        <v>37736.587</v>
      </c>
      <c r="D96" s="105">
        <f>Dat_01!D155</f>
        <v>765.21754213999998</v>
      </c>
    </row>
    <row r="97" spans="1:9" ht="11.25" customHeight="1">
      <c r="A97" s="93">
        <v>28</v>
      </c>
      <c r="B97" s="99" t="str">
        <f>Dat_01!A156</f>
        <v>28/01/2020</v>
      </c>
      <c r="C97" s="105">
        <f>Dat_01!B156</f>
        <v>37005.334000000003</v>
      </c>
      <c r="D97" s="105">
        <f>Dat_01!D156</f>
        <v>764.82781499999999</v>
      </c>
    </row>
    <row r="98" spans="1:9" ht="11.25" customHeight="1">
      <c r="A98" s="93">
        <v>29</v>
      </c>
      <c r="B98" s="99" t="str">
        <f>Dat_01!A157</f>
        <v>29/01/2020</v>
      </c>
      <c r="C98" s="105">
        <f>Dat_01!B157</f>
        <v>36207.377999999997</v>
      </c>
      <c r="D98" s="105">
        <f>Dat_01!D157</f>
        <v>750.75833193999995</v>
      </c>
    </row>
    <row r="99" spans="1:9" ht="11.25" customHeight="1">
      <c r="A99" s="93">
        <v>30</v>
      </c>
      <c r="B99" s="99" t="str">
        <f>Dat_01!A158</f>
        <v>30/01/2020</v>
      </c>
      <c r="C99" s="105">
        <f>Dat_01!B158</f>
        <v>35387.247000000003</v>
      </c>
      <c r="D99" s="105">
        <f>Dat_01!D158</f>
        <v>736.47340366000003</v>
      </c>
    </row>
    <row r="100" spans="1:9" ht="11.25" customHeight="1">
      <c r="A100" s="93">
        <v>31</v>
      </c>
      <c r="B100" s="99" t="str">
        <f>Dat_01!A159</f>
        <v>31/01/2020</v>
      </c>
      <c r="C100" s="105">
        <f>Dat_01!B159</f>
        <v>34117.608999999997</v>
      </c>
      <c r="D100" s="105">
        <f>Dat_01!D159</f>
        <v>724.28558988999998</v>
      </c>
    </row>
    <row r="101" spans="1:9" ht="11.25" customHeight="1">
      <c r="A101" s="93"/>
      <c r="B101" s="101" t="s">
        <v>107</v>
      </c>
      <c r="C101" s="108">
        <f>MAX(C70:C100)</f>
        <v>39973.061000000002</v>
      </c>
      <c r="D101" s="108">
        <f>MAX(D70:D100)</f>
        <v>819.23393300999999</v>
      </c>
      <c r="E101" s="109">
        <v>782</v>
      </c>
      <c r="F101" s="122">
        <f>(D101/E101-1)*100</f>
        <v>4.7613725076726343</v>
      </c>
    </row>
    <row r="103" spans="1:9" ht="11.25" customHeight="1">
      <c r="B103" s="94" t="s">
        <v>108</v>
      </c>
    </row>
    <row r="104" spans="1:9" ht="11.25" customHeight="1">
      <c r="B104" s="97"/>
      <c r="C104" s="110" t="s">
        <v>14</v>
      </c>
      <c r="D104" s="110" t="s">
        <v>13</v>
      </c>
      <c r="E104" s="110"/>
      <c r="F104" s="110" t="s">
        <v>12</v>
      </c>
      <c r="G104" s="97" t="s">
        <v>11</v>
      </c>
    </row>
    <row r="105" spans="1:9" ht="11.25" customHeight="1">
      <c r="B105" s="111" t="str">
        <f>Dat_01!A183</f>
        <v>Histórico</v>
      </c>
      <c r="C105" s="112">
        <f>Dat_01!D179</f>
        <v>41318</v>
      </c>
      <c r="D105" s="112">
        <f>Dat_01!B179</f>
        <v>45450</v>
      </c>
      <c r="E105" s="112"/>
      <c r="F105" s="113" t="str">
        <f>Dat_01!D183</f>
        <v>19 julio 2010 (13:26 h)</v>
      </c>
      <c r="G105" s="113" t="str">
        <f>Dat_01!E183</f>
        <v>17 diciembre 2007 (18:53 h)</v>
      </c>
    </row>
    <row r="106" spans="1:9" ht="11.25" customHeight="1">
      <c r="B106" s="111"/>
      <c r="C106" s="112"/>
      <c r="D106" s="112"/>
      <c r="E106" s="112"/>
      <c r="F106" s="113"/>
      <c r="G106" s="113"/>
    </row>
    <row r="107" spans="1:9" ht="11.25" customHeight="1">
      <c r="B107" s="111">
        <f>Dat_01!A185</f>
        <v>2019</v>
      </c>
      <c r="C107" s="112">
        <f>Dat_01!D173</f>
        <v>40021</v>
      </c>
      <c r="D107" s="112">
        <f>Dat_01!B173</f>
        <v>40455</v>
      </c>
      <c r="E107" s="112"/>
      <c r="F107" s="113" t="str">
        <f>Dat_01!D185</f>
        <v>23 julio (13:25 h)</v>
      </c>
      <c r="G107" s="113" t="str">
        <f>Dat_01!E185</f>
        <v>22 enero (20:08 h)</v>
      </c>
    </row>
    <row r="108" spans="1:9" ht="11.25" customHeight="1">
      <c r="B108" s="111">
        <f>Dat_01!A186</f>
        <v>2020</v>
      </c>
      <c r="C108" s="112">
        <f>Dat_01!D174</f>
        <v>0</v>
      </c>
      <c r="D108" s="112">
        <f>Dat_01!B174</f>
        <v>40423</v>
      </c>
      <c r="E108" s="112"/>
      <c r="F108" s="113">
        <f>Dat_01!D186</f>
        <v>0</v>
      </c>
      <c r="G108" s="113" t="str">
        <f>Dat_01!E186</f>
        <v>20 enero (20:22 h)</v>
      </c>
    </row>
    <row r="109" spans="1:9" ht="11.25" customHeight="1">
      <c r="B109" s="114" t="str">
        <f>Dat_01!A187</f>
        <v>ene-20</v>
      </c>
      <c r="C109" s="115">
        <f>Dat_01!B166</f>
        <v>40423</v>
      </c>
      <c r="D109" s="115"/>
      <c r="E109" s="115"/>
      <c r="F109" s="116" t="str">
        <f>Dat_01!D187</f>
        <v/>
      </c>
      <c r="G109" s="116"/>
      <c r="H109" s="117">
        <v>37832</v>
      </c>
      <c r="I109" s="122">
        <f>(C109/H109-1)*100</f>
        <v>6.8486995136392448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8" t="s">
        <v>4</v>
      </c>
      <c r="D112" s="118" t="s">
        <v>0</v>
      </c>
      <c r="E112" s="118" t="s">
        <v>22</v>
      </c>
      <c r="F112" s="118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E</v>
      </c>
      <c r="B113" s="99" t="str">
        <f>Dat_01!A33</f>
        <v>Enero 2019</v>
      </c>
      <c r="C113" s="100">
        <f>Dat_01!C33*100</f>
        <v>3.1019999999999999</v>
      </c>
      <c r="D113" s="100">
        <f>Dat_01!D33*100</f>
        <v>3.7999999999999999E-2</v>
      </c>
      <c r="E113" s="100">
        <f>Dat_01!E33*100</f>
        <v>1.8499999999999999</v>
      </c>
      <c r="F113" s="100">
        <f>Dat_01!F33*100</f>
        <v>1.214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F</v>
      </c>
      <c r="B114" s="99" t="str">
        <f>Dat_01!A34</f>
        <v>Febrero 2019</v>
      </c>
      <c r="C114" s="100">
        <f>Dat_01!C34*100</f>
        <v>-5.2650000000000006</v>
      </c>
      <c r="D114" s="100">
        <f>Dat_01!D34*100</f>
        <v>0.20799999999999999</v>
      </c>
      <c r="E114" s="100">
        <f>Dat_01!E34*100</f>
        <v>-3.4840000000000004</v>
      </c>
      <c r="F114" s="100">
        <f>Dat_01!F34*100</f>
        <v>-1.9890000000000001</v>
      </c>
    </row>
    <row r="115" spans="1:6" ht="11.25" customHeight="1">
      <c r="A115" s="104" t="str">
        <f t="shared" si="1"/>
        <v>M</v>
      </c>
      <c r="B115" s="99" t="str">
        <f>Dat_01!A35</f>
        <v>Marzo 2019</v>
      </c>
      <c r="C115" s="100">
        <f>Dat_01!C35*100</f>
        <v>-6.1120000000000001</v>
      </c>
      <c r="D115" s="100">
        <f>Dat_01!D35*100</f>
        <v>1.2670000000000001</v>
      </c>
      <c r="E115" s="100">
        <f>Dat_01!E35*100</f>
        <v>-2.948</v>
      </c>
      <c r="F115" s="100">
        <f>Dat_01!F35*100</f>
        <v>-4.431</v>
      </c>
    </row>
    <row r="116" spans="1:6" ht="11.25" customHeight="1">
      <c r="A116" s="104" t="str">
        <f t="shared" si="1"/>
        <v>A</v>
      </c>
      <c r="B116" s="99" t="str">
        <f>Dat_01!A36</f>
        <v>Abril 2019</v>
      </c>
      <c r="C116" s="100">
        <f>Dat_01!C36*100</f>
        <v>-2.0740000000000003</v>
      </c>
      <c r="D116" s="100">
        <f>Dat_01!D36*100</f>
        <v>-0.92400000000000004</v>
      </c>
      <c r="E116" s="100">
        <f>Dat_01!E36*100</f>
        <v>-7.3999999999999996E-2</v>
      </c>
      <c r="F116" s="100">
        <f>Dat_01!F36*100</f>
        <v>-1.0760000000000001</v>
      </c>
    </row>
    <row r="117" spans="1:6" ht="11.25" customHeight="1">
      <c r="A117" s="104" t="str">
        <f t="shared" si="1"/>
        <v>M</v>
      </c>
      <c r="B117" s="99" t="str">
        <f>Dat_01!A37</f>
        <v>Mayo 2019</v>
      </c>
      <c r="C117" s="100">
        <f>Dat_01!C37*100</f>
        <v>-0.92300000000000004</v>
      </c>
      <c r="D117" s="100">
        <f>Dat_01!D37*100</f>
        <v>0.68300000000000005</v>
      </c>
      <c r="E117" s="100">
        <f>Dat_01!E37*100</f>
        <v>0.90300000000000002</v>
      </c>
      <c r="F117" s="100">
        <f>Dat_01!F37*100</f>
        <v>-2.5090000000000003</v>
      </c>
    </row>
    <row r="118" spans="1:6" ht="11.25" customHeight="1">
      <c r="A118" s="104" t="str">
        <f t="shared" si="1"/>
        <v>J</v>
      </c>
      <c r="B118" s="99" t="str">
        <f>Dat_01!A38</f>
        <v>Junio 2019</v>
      </c>
      <c r="C118" s="100">
        <f>Dat_01!C38*100</f>
        <v>-1.8190000000000002</v>
      </c>
      <c r="D118" s="100">
        <f>Dat_01!D38*100</f>
        <v>-0.84399999999999997</v>
      </c>
      <c r="E118" s="100">
        <f>Dat_01!E38*100</f>
        <v>1.5820000000000001</v>
      </c>
      <c r="F118" s="100">
        <f>Dat_01!F38*100</f>
        <v>-2.5569999999999999</v>
      </c>
    </row>
    <row r="119" spans="1:6" ht="11.25" customHeight="1">
      <c r="A119" s="104" t="str">
        <f t="shared" si="1"/>
        <v>J</v>
      </c>
      <c r="B119" s="99" t="str">
        <f>Dat_01!A39</f>
        <v>Julio 2019</v>
      </c>
      <c r="C119" s="100">
        <f>Dat_01!C39*100</f>
        <v>2.33</v>
      </c>
      <c r="D119" s="100">
        <f>Dat_01!D39*100</f>
        <v>2.3330000000000002</v>
      </c>
      <c r="E119" s="100">
        <f>Dat_01!E39*100</f>
        <v>2.94</v>
      </c>
      <c r="F119" s="100">
        <f>Dat_01!F39*100</f>
        <v>-2.9430000000000001</v>
      </c>
    </row>
    <row r="120" spans="1:6" ht="11.25" customHeight="1">
      <c r="A120" s="104" t="str">
        <f t="shared" si="1"/>
        <v>A</v>
      </c>
      <c r="B120" s="99" t="str">
        <f>Dat_01!A40</f>
        <v>Agosto 2019</v>
      </c>
      <c r="C120" s="100">
        <f>Dat_01!C40*100</f>
        <v>-3.6859999999999995</v>
      </c>
      <c r="D120" s="100">
        <f>Dat_01!D40*100</f>
        <v>3.2689999999999997</v>
      </c>
      <c r="E120" s="100">
        <f>Dat_01!E40*100</f>
        <v>1.038</v>
      </c>
      <c r="F120" s="100">
        <f>Dat_01!F40*100</f>
        <v>-7.9930000000000003</v>
      </c>
    </row>
    <row r="121" spans="1:6" ht="11.25" customHeight="1">
      <c r="A121" s="104" t="str">
        <f t="shared" si="1"/>
        <v>S</v>
      </c>
      <c r="B121" s="99" t="str">
        <f>Dat_01!A41</f>
        <v>Septiembre 2019</v>
      </c>
      <c r="C121" s="100">
        <f>Dat_01!C41*100</f>
        <v>-3.9089999999999998</v>
      </c>
      <c r="D121" s="100">
        <f>Dat_01!D41*100</f>
        <v>1.4789999999999999</v>
      </c>
      <c r="E121" s="100">
        <f>Dat_01!E41*100</f>
        <v>-0.496</v>
      </c>
      <c r="F121" s="100">
        <f>Dat_01!F41*100</f>
        <v>-4.8919999999999995</v>
      </c>
    </row>
    <row r="122" spans="1:6" ht="11.25" customHeight="1">
      <c r="A122" s="104" t="str">
        <f t="shared" si="1"/>
        <v>O</v>
      </c>
      <c r="B122" s="99" t="str">
        <f>Dat_01!A42</f>
        <v>Octubre 2019</v>
      </c>
      <c r="C122" s="100">
        <f>Dat_01!C42*100</f>
        <v>-0.77200000000000002</v>
      </c>
      <c r="D122" s="100">
        <f>Dat_01!D42*100</f>
        <v>1.1339999999999999</v>
      </c>
      <c r="E122" s="100">
        <f>Dat_01!E42*100</f>
        <v>0.13500000000000001</v>
      </c>
      <c r="F122" s="100">
        <f>Dat_01!F42*100</f>
        <v>-2.0409999999999999</v>
      </c>
    </row>
    <row r="123" spans="1:6" ht="11.25" customHeight="1">
      <c r="A123" s="104" t="str">
        <f t="shared" si="1"/>
        <v>N</v>
      </c>
      <c r="B123" s="99" t="str">
        <f>Dat_01!A43</f>
        <v>Noviembre 2019</v>
      </c>
      <c r="C123" s="100">
        <f>Dat_01!C43*100</f>
        <v>-0.54799999999999993</v>
      </c>
      <c r="D123" s="100">
        <f>Dat_01!D43*100</f>
        <v>-4.2000000000000003E-2</v>
      </c>
      <c r="E123" s="100">
        <f>Dat_01!E43*100</f>
        <v>0.92700000000000005</v>
      </c>
      <c r="F123" s="100">
        <f>Dat_01!F43*100</f>
        <v>-1.4330000000000001</v>
      </c>
    </row>
    <row r="124" spans="1:6" ht="11.25" customHeight="1">
      <c r="A124" s="104" t="str">
        <f t="shared" si="1"/>
        <v>D</v>
      </c>
      <c r="B124" s="99" t="str">
        <f>Dat_01!A44</f>
        <v>Diciembre 2019</v>
      </c>
      <c r="C124" s="100">
        <f>Dat_01!C44*100</f>
        <v>-1.4630000000000001</v>
      </c>
      <c r="D124" s="100">
        <f>Dat_01!D44*100</f>
        <v>-0.23600000000000002</v>
      </c>
      <c r="E124" s="100">
        <f>Dat_01!E44*100</f>
        <v>0.36</v>
      </c>
      <c r="F124" s="100">
        <f>Dat_01!F44*100</f>
        <v>-1.587</v>
      </c>
    </row>
    <row r="125" spans="1:6" ht="11.25" customHeight="1">
      <c r="A125" s="104" t="str">
        <f t="shared" si="1"/>
        <v>E</v>
      </c>
      <c r="B125" s="106" t="str">
        <f>Dat_01!A45</f>
        <v>Enero 2020</v>
      </c>
      <c r="C125" s="100">
        <f>Dat_01!C45*100</f>
        <v>-3.1520000000000001</v>
      </c>
      <c r="D125" s="100">
        <f>Dat_01!D45*100</f>
        <v>-1.1639999999999999</v>
      </c>
      <c r="E125" s="119">
        <f>Dat_01!E45*100</f>
        <v>-0.11299999999999999</v>
      </c>
      <c r="F125" s="119">
        <f>Dat_01!F45*100</f>
        <v>-1.875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F159" sqref="F159"/>
    </sheetView>
  </sheetViews>
  <sheetFormatPr baseColWidth="10" defaultColWidth="11.42578125" defaultRowHeight="14.25"/>
  <cols>
    <col min="1" max="1" width="12.5703125" style="49" bestFit="1" customWidth="1"/>
    <col min="2" max="2" width="14.5703125" style="49" bestFit="1" customWidth="1"/>
    <col min="3" max="3" width="26.5703125" style="49" bestFit="1" customWidth="1"/>
    <col min="4" max="4" width="22.42578125" style="49" bestFit="1" customWidth="1"/>
    <col min="5" max="5" width="23.5703125" style="49" bestFit="1" customWidth="1"/>
    <col min="6" max="6" width="36.140625" style="49" bestFit="1" customWidth="1"/>
    <col min="7" max="7" width="26.140625" style="49" bestFit="1" customWidth="1"/>
    <col min="8" max="8" width="22.140625" style="49" bestFit="1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154</v>
      </c>
      <c r="B2" s="53" t="s">
        <v>155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enero</v>
      </c>
    </row>
    <row r="4" spans="1:10">
      <c r="A4" s="51" t="s">
        <v>53</v>
      </c>
      <c r="B4" s="139" t="s">
        <v>154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54</v>
      </c>
      <c r="B5" s="141" t="s">
        <v>46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3724468.6389299999</v>
      </c>
      <c r="C8" s="86">
        <v>2126922.1412559999</v>
      </c>
      <c r="D8" s="66">
        <v>0.7511071829</v>
      </c>
      <c r="E8" s="86">
        <v>3724468.6389299999</v>
      </c>
      <c r="F8" s="86">
        <v>2126922.1412559999</v>
      </c>
      <c r="G8" s="66">
        <v>0.7511071829</v>
      </c>
      <c r="H8" s="86">
        <v>26289207.354185998</v>
      </c>
      <c r="I8" s="86">
        <v>34046283.805342004</v>
      </c>
      <c r="J8" s="66">
        <v>-0.22783915260000001</v>
      </c>
    </row>
    <row r="9" spans="1:10">
      <c r="A9" s="53" t="s">
        <v>33</v>
      </c>
      <c r="B9" s="86">
        <v>233778.88705200001</v>
      </c>
      <c r="C9" s="86">
        <v>160236.136726</v>
      </c>
      <c r="D9" s="66">
        <v>0.45896482420000001</v>
      </c>
      <c r="E9" s="86">
        <v>233778.88705200001</v>
      </c>
      <c r="F9" s="86">
        <v>160236.136726</v>
      </c>
      <c r="G9" s="66">
        <v>0.45896482420000001</v>
      </c>
      <c r="H9" s="86">
        <v>1715857.7016680001</v>
      </c>
      <c r="I9" s="86">
        <v>1880795.6492059999</v>
      </c>
      <c r="J9" s="66">
        <v>-8.7695836400000005E-2</v>
      </c>
    </row>
    <row r="10" spans="1:10">
      <c r="A10" s="53" t="s">
        <v>34</v>
      </c>
      <c r="B10" s="86">
        <v>5289227.216</v>
      </c>
      <c r="C10" s="86">
        <v>5041388.8260000004</v>
      </c>
      <c r="D10" s="66">
        <v>4.9160737000000003E-2</v>
      </c>
      <c r="E10" s="86">
        <v>5289227.216</v>
      </c>
      <c r="F10" s="86">
        <v>5041388.8260000004</v>
      </c>
      <c r="G10" s="66">
        <v>4.9160737000000003E-2</v>
      </c>
      <c r="H10" s="86">
        <v>56072245.783</v>
      </c>
      <c r="I10" s="86">
        <v>53142681.028999999</v>
      </c>
      <c r="J10" s="66">
        <v>5.5126401200000001E-2</v>
      </c>
    </row>
    <row r="11" spans="1:10">
      <c r="A11" s="53" t="s">
        <v>35</v>
      </c>
      <c r="B11" s="86">
        <v>869079.08900000004</v>
      </c>
      <c r="C11" s="86">
        <v>3075012.6260000002</v>
      </c>
      <c r="D11" s="66">
        <v>-0.71737381450000004</v>
      </c>
      <c r="E11" s="86">
        <v>869079.08900000004</v>
      </c>
      <c r="F11" s="86">
        <v>3075012.6260000002</v>
      </c>
      <c r="G11" s="66">
        <v>-0.71737381450000004</v>
      </c>
      <c r="H11" s="86">
        <v>8466883.3509999998</v>
      </c>
      <c r="I11" s="86">
        <v>34935976.542000003</v>
      </c>
      <c r="J11" s="66">
        <v>-0.75764572259999996</v>
      </c>
    </row>
    <row r="12" spans="1:10">
      <c r="A12" s="53" t="s">
        <v>36</v>
      </c>
      <c r="B12" s="86">
        <v>0</v>
      </c>
      <c r="C12" s="86">
        <v>0</v>
      </c>
      <c r="D12" s="66">
        <v>0</v>
      </c>
      <c r="E12" s="86">
        <v>0</v>
      </c>
      <c r="F12" s="86">
        <v>0</v>
      </c>
      <c r="G12" s="66">
        <v>0</v>
      </c>
      <c r="H12" s="86">
        <v>-1E-3</v>
      </c>
      <c r="I12" s="86">
        <v>-1E-3</v>
      </c>
      <c r="J12" s="66">
        <v>0</v>
      </c>
    </row>
    <row r="13" spans="1:10">
      <c r="A13" s="53" t="s">
        <v>37</v>
      </c>
      <c r="B13" s="86">
        <v>3272278.1949999998</v>
      </c>
      <c r="C13" s="86">
        <v>3198741.031</v>
      </c>
      <c r="D13" s="66">
        <v>2.2989408400000001E-2</v>
      </c>
      <c r="E13" s="86">
        <v>3272278.1949999998</v>
      </c>
      <c r="F13" s="86">
        <v>3198741.031</v>
      </c>
      <c r="G13" s="66">
        <v>2.2989408400000001E-2</v>
      </c>
      <c r="H13" s="86">
        <v>51213893.564999998</v>
      </c>
      <c r="I13" s="86">
        <v>27347031.730999999</v>
      </c>
      <c r="J13" s="66">
        <v>0.87274048859999998</v>
      </c>
    </row>
    <row r="14" spans="1:10">
      <c r="A14" s="53" t="s">
        <v>38</v>
      </c>
      <c r="B14" s="86">
        <v>4562674.4749999996</v>
      </c>
      <c r="C14" s="86">
        <v>5970682.2620000001</v>
      </c>
      <c r="D14" s="66">
        <v>-0.2358202506</v>
      </c>
      <c r="E14" s="86">
        <v>4562674.4749999996</v>
      </c>
      <c r="F14" s="86">
        <v>5970682.2620000001</v>
      </c>
      <c r="G14" s="66">
        <v>-0.2358202506</v>
      </c>
      <c r="H14" s="86">
        <v>51659807.608999997</v>
      </c>
      <c r="I14" s="86">
        <v>49634965.939000003</v>
      </c>
      <c r="J14" s="66">
        <v>4.0794662199999998E-2</v>
      </c>
    </row>
    <row r="15" spans="1:10">
      <c r="A15" s="53" t="s">
        <v>39</v>
      </c>
      <c r="B15" s="86">
        <v>596070.33299999998</v>
      </c>
      <c r="C15" s="86">
        <v>482131.61499999999</v>
      </c>
      <c r="D15" s="66">
        <v>0.23632285140000001</v>
      </c>
      <c r="E15" s="86">
        <v>596070.33299999998</v>
      </c>
      <c r="F15" s="86">
        <v>482131.61499999999</v>
      </c>
      <c r="G15" s="66">
        <v>0.23632285140000001</v>
      </c>
      <c r="H15" s="86">
        <v>8937710.852</v>
      </c>
      <c r="I15" s="86">
        <v>7444258.1359999999</v>
      </c>
      <c r="J15" s="66">
        <v>0.2006180722</v>
      </c>
    </row>
    <row r="16" spans="1:10">
      <c r="A16" s="53" t="s">
        <v>40</v>
      </c>
      <c r="B16" s="86">
        <v>85969.312999999995</v>
      </c>
      <c r="C16" s="86">
        <v>166150.12899999999</v>
      </c>
      <c r="D16" s="66">
        <v>-0.48258052210000002</v>
      </c>
      <c r="E16" s="86">
        <v>85969.312999999995</v>
      </c>
      <c r="F16" s="86">
        <v>166150.12899999999</v>
      </c>
      <c r="G16" s="66">
        <v>-0.48258052210000002</v>
      </c>
      <c r="H16" s="86">
        <v>5086250.4469999997</v>
      </c>
      <c r="I16" s="86">
        <v>4478089.2860000003</v>
      </c>
      <c r="J16" s="66">
        <v>0.13580818119999999</v>
      </c>
    </row>
    <row r="17" spans="1:14">
      <c r="A17" s="53" t="s">
        <v>41</v>
      </c>
      <c r="B17" s="86">
        <v>333995.51299999998</v>
      </c>
      <c r="C17" s="86">
        <v>303483.12599999999</v>
      </c>
      <c r="D17" s="66">
        <v>0.1005406376</v>
      </c>
      <c r="E17" s="86">
        <v>333995.51299999998</v>
      </c>
      <c r="F17" s="86">
        <v>303483.12599999999</v>
      </c>
      <c r="G17" s="66">
        <v>0.1005406376</v>
      </c>
      <c r="H17" s="86">
        <v>3635839.0789999999</v>
      </c>
      <c r="I17" s="86">
        <v>3555308.0469999998</v>
      </c>
      <c r="J17" s="66">
        <v>2.26509295E-2</v>
      </c>
    </row>
    <row r="18" spans="1:14">
      <c r="A18" s="53" t="s">
        <v>42</v>
      </c>
      <c r="B18" s="86">
        <v>2435442.9240000001</v>
      </c>
      <c r="C18" s="86">
        <v>2671458.9550000001</v>
      </c>
      <c r="D18" s="66">
        <v>-8.8347242100000001E-2</v>
      </c>
      <c r="E18" s="86">
        <v>2435442.9240000001</v>
      </c>
      <c r="F18" s="86">
        <v>2671458.9550000001</v>
      </c>
      <c r="G18" s="66">
        <v>-8.8347242100000001E-2</v>
      </c>
      <c r="H18" s="86">
        <v>29320251.249000002</v>
      </c>
      <c r="I18" s="86">
        <v>29162632.620000001</v>
      </c>
      <c r="J18" s="66">
        <v>5.4048148000000002E-3</v>
      </c>
    </row>
    <row r="19" spans="1:14">
      <c r="A19" s="53" t="s">
        <v>44</v>
      </c>
      <c r="B19" s="86">
        <v>55184.336000000003</v>
      </c>
      <c r="C19" s="86">
        <v>63503.646000000001</v>
      </c>
      <c r="D19" s="66">
        <v>-0.13100523389999999</v>
      </c>
      <c r="E19" s="86">
        <v>55184.336000000003</v>
      </c>
      <c r="F19" s="86">
        <v>63503.646000000001</v>
      </c>
      <c r="G19" s="66">
        <v>-0.13100523389999999</v>
      </c>
      <c r="H19" s="86">
        <v>730634.18050000002</v>
      </c>
      <c r="I19" s="86">
        <v>727210.73699999996</v>
      </c>
      <c r="J19" s="66">
        <v>4.7076360999999999E-3</v>
      </c>
    </row>
    <row r="20" spans="1:14">
      <c r="A20" s="53" t="s">
        <v>43</v>
      </c>
      <c r="B20" s="86">
        <v>157347.9</v>
      </c>
      <c r="C20" s="86">
        <v>196595.054</v>
      </c>
      <c r="D20" s="66">
        <v>-0.19963449329999999</v>
      </c>
      <c r="E20" s="86">
        <v>157347.9</v>
      </c>
      <c r="F20" s="86">
        <v>196595.054</v>
      </c>
      <c r="G20" s="66">
        <v>-0.19963449329999999</v>
      </c>
      <c r="H20" s="86">
        <v>2032383.7054999999</v>
      </c>
      <c r="I20" s="86">
        <v>2263881.6940000001</v>
      </c>
      <c r="J20" s="66">
        <v>-0.1022571052</v>
      </c>
    </row>
    <row r="21" spans="1:14">
      <c r="A21" s="67" t="s">
        <v>80</v>
      </c>
      <c r="B21" s="87">
        <v>21615516.819982</v>
      </c>
      <c r="C21" s="87">
        <v>23456305.547982</v>
      </c>
      <c r="D21" s="68">
        <v>-7.8477351200000003E-2</v>
      </c>
      <c r="E21" s="87">
        <v>21615516.819982</v>
      </c>
      <c r="F21" s="87">
        <v>23456305.547982</v>
      </c>
      <c r="G21" s="68">
        <v>-7.8477351200000003E-2</v>
      </c>
      <c r="H21" s="87">
        <v>245160964.87585399</v>
      </c>
      <c r="I21" s="87">
        <v>248619115.21454799</v>
      </c>
      <c r="J21" s="68">
        <v>-1.39094306E-2</v>
      </c>
    </row>
    <row r="22" spans="1:14">
      <c r="A22" s="53" t="s">
        <v>81</v>
      </c>
      <c r="B22" s="86">
        <v>-399378.15299999999</v>
      </c>
      <c r="C22" s="86">
        <v>-268754.95043199998</v>
      </c>
      <c r="D22" s="66">
        <v>0.48603087070000001</v>
      </c>
      <c r="E22" s="86">
        <v>-399378.15299999999</v>
      </c>
      <c r="F22" s="86">
        <v>-268754.95043199998</v>
      </c>
      <c r="G22" s="66">
        <v>0.48603087070000001</v>
      </c>
      <c r="H22" s="86">
        <v>-3155592.0178140001</v>
      </c>
      <c r="I22" s="86">
        <v>-3075729.352405</v>
      </c>
      <c r="J22" s="66">
        <v>2.59654398E-2</v>
      </c>
    </row>
    <row r="23" spans="1:14">
      <c r="A23" s="53" t="s">
        <v>45</v>
      </c>
      <c r="B23" s="86">
        <v>-136155.90100000001</v>
      </c>
      <c r="C23" s="86">
        <v>-137254.99799999999</v>
      </c>
      <c r="D23" s="66">
        <v>-8.0077011000000003E-3</v>
      </c>
      <c r="E23" s="86">
        <v>-136155.90100000001</v>
      </c>
      <c r="F23" s="86">
        <v>-137254.99799999999</v>
      </c>
      <c r="G23" s="66">
        <v>-8.0077011000000003E-3</v>
      </c>
      <c r="H23" s="86">
        <v>-1693741.425</v>
      </c>
      <c r="I23" s="86">
        <v>-1284409.311</v>
      </c>
      <c r="J23" s="66">
        <v>0.31869288899999998</v>
      </c>
    </row>
    <row r="24" spans="1:14">
      <c r="A24" s="53" t="s">
        <v>82</v>
      </c>
      <c r="B24" s="86">
        <v>1482378.827</v>
      </c>
      <c r="C24" s="86">
        <v>246353.446</v>
      </c>
      <c r="D24" s="66">
        <v>5.0172847227000004</v>
      </c>
      <c r="E24" s="86">
        <v>1482378.827</v>
      </c>
      <c r="F24" s="86">
        <v>246353.446</v>
      </c>
      <c r="G24" s="66">
        <v>5.0172847227000004</v>
      </c>
      <c r="H24" s="86">
        <v>8098350.4299999997</v>
      </c>
      <c r="I24" s="86">
        <v>10008366.329</v>
      </c>
      <c r="J24" s="66">
        <v>-0.19084192529999999</v>
      </c>
    </row>
    <row r="25" spans="1:14">
      <c r="A25" s="67" t="s">
        <v>83</v>
      </c>
      <c r="B25" s="87">
        <v>22562361.592982002</v>
      </c>
      <c r="C25" s="87">
        <v>23296649.04555</v>
      </c>
      <c r="D25" s="68">
        <v>-3.1519015900000003E-2</v>
      </c>
      <c r="E25" s="87">
        <v>22562361.592982002</v>
      </c>
      <c r="F25" s="87">
        <v>23296649.04555</v>
      </c>
      <c r="G25" s="68">
        <v>-3.1519015900000003E-2</v>
      </c>
      <c r="H25" s="87">
        <v>248409981.86304</v>
      </c>
      <c r="I25" s="87">
        <v>254267342.88014299</v>
      </c>
      <c r="J25" s="68">
        <v>-2.3036230099999999E-2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4"/>
      <c r="B30" s="124" t="s">
        <v>54</v>
      </c>
      <c r="C30" s="144" t="s">
        <v>46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4"/>
      <c r="B31" s="124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4" t="s">
        <v>53</v>
      </c>
      <c r="B32" s="124" t="s">
        <v>61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1:15">
      <c r="A33" s="126" t="s">
        <v>112</v>
      </c>
      <c r="B33" s="126" t="s">
        <v>139</v>
      </c>
      <c r="C33" s="130">
        <v>3.1019999999999999E-2</v>
      </c>
      <c r="D33" s="130">
        <v>3.8000000000000002E-4</v>
      </c>
      <c r="E33" s="130">
        <v>1.8499999999999999E-2</v>
      </c>
      <c r="F33" s="130">
        <v>1.214E-2</v>
      </c>
      <c r="G33" s="130">
        <v>3.1019999999999999E-2</v>
      </c>
      <c r="H33" s="130">
        <v>3.8000000000000002E-4</v>
      </c>
      <c r="I33" s="130">
        <v>1.8499999999999999E-2</v>
      </c>
      <c r="J33" s="130">
        <v>1.214E-2</v>
      </c>
      <c r="K33" s="130">
        <v>8.8999999999999999E-3</v>
      </c>
      <c r="L33" s="130">
        <v>-4.0099999999999997E-3</v>
      </c>
      <c r="M33" s="130">
        <v>4.8300000000000001E-3</v>
      </c>
      <c r="N33" s="130">
        <v>8.0800000000000004E-3</v>
      </c>
      <c r="O33" s="65" t="str">
        <f t="shared" ref="O33:O45" si="0">MID(UPPER(TEXT(A33,"mmm")),1,1)</f>
        <v>E</v>
      </c>
    </row>
    <row r="34" spans="1:15">
      <c r="A34" s="126" t="s">
        <v>113</v>
      </c>
      <c r="B34" s="126" t="s">
        <v>140</v>
      </c>
      <c r="C34" s="130">
        <v>-5.2650000000000002E-2</v>
      </c>
      <c r="D34" s="130">
        <v>2.0799999999999998E-3</v>
      </c>
      <c r="E34" s="130">
        <v>-3.4840000000000003E-2</v>
      </c>
      <c r="F34" s="130">
        <v>-1.9890000000000001E-2</v>
      </c>
      <c r="G34" s="130">
        <v>-9.5600000000000008E-3</v>
      </c>
      <c r="H34" s="130">
        <v>1.06E-3</v>
      </c>
      <c r="I34" s="130">
        <v>-7.5100000000000002E-3</v>
      </c>
      <c r="J34" s="130">
        <v>-3.1099999999999999E-3</v>
      </c>
      <c r="K34" s="130">
        <v>-7.6000000000000004E-4</v>
      </c>
      <c r="L34" s="130">
        <v>-3.8700000000000002E-3</v>
      </c>
      <c r="M34" s="130">
        <v>-1.08E-3</v>
      </c>
      <c r="N34" s="130">
        <v>4.1900000000000001E-3</v>
      </c>
      <c r="O34" s="65" t="str">
        <f t="shared" si="0"/>
        <v>F</v>
      </c>
    </row>
    <row r="35" spans="1:15">
      <c r="A35" s="126" t="s">
        <v>115</v>
      </c>
      <c r="B35" s="126" t="s">
        <v>141</v>
      </c>
      <c r="C35" s="130">
        <v>-6.1120000000000001E-2</v>
      </c>
      <c r="D35" s="130">
        <v>1.2670000000000001E-2</v>
      </c>
      <c r="E35" s="130">
        <v>-2.9479999999999999E-2</v>
      </c>
      <c r="F35" s="130">
        <v>-4.4310000000000002E-2</v>
      </c>
      <c r="G35" s="130">
        <v>-2.682E-2</v>
      </c>
      <c r="H35" s="130">
        <v>5.1999999999999998E-3</v>
      </c>
      <c r="I35" s="130">
        <v>-1.473E-2</v>
      </c>
      <c r="J35" s="130">
        <v>-1.729E-2</v>
      </c>
      <c r="K35" s="130">
        <v>-9.9500000000000005E-3</v>
      </c>
      <c r="L35" s="130">
        <v>-5.4000000000000001E-4</v>
      </c>
      <c r="M35" s="130">
        <v>-5.5399999999999998E-3</v>
      </c>
      <c r="N35" s="130">
        <v>-3.8700000000000002E-3</v>
      </c>
      <c r="O35" s="65" t="str">
        <f t="shared" si="0"/>
        <v>M</v>
      </c>
    </row>
    <row r="36" spans="1:15">
      <c r="A36" s="126" t="s">
        <v>116</v>
      </c>
      <c r="B36" s="126" t="s">
        <v>142</v>
      </c>
      <c r="C36" s="130">
        <v>-2.0740000000000001E-2</v>
      </c>
      <c r="D36" s="130">
        <v>-9.2399999999999999E-3</v>
      </c>
      <c r="E36" s="130">
        <v>-7.3999999999999999E-4</v>
      </c>
      <c r="F36" s="130">
        <v>-1.076E-2</v>
      </c>
      <c r="G36" s="130">
        <v>-2.5409999999999999E-2</v>
      </c>
      <c r="H36" s="130">
        <v>1.82E-3</v>
      </c>
      <c r="I36" s="130">
        <v>-1.1429999999999999E-2</v>
      </c>
      <c r="J36" s="130">
        <v>-1.5800000000000002E-2</v>
      </c>
      <c r="K36" s="130">
        <v>-1.5299999999999999E-2</v>
      </c>
      <c r="L36" s="130">
        <v>-2.8800000000000002E-3</v>
      </c>
      <c r="M36" s="130">
        <v>-6.2300000000000003E-3</v>
      </c>
      <c r="N36" s="130">
        <v>-6.1900000000000002E-3</v>
      </c>
      <c r="O36" s="65" t="str">
        <f t="shared" si="0"/>
        <v>A</v>
      </c>
    </row>
    <row r="37" spans="1:15">
      <c r="A37" s="126" t="s">
        <v>117</v>
      </c>
      <c r="B37" s="126" t="s">
        <v>143</v>
      </c>
      <c r="C37" s="130">
        <v>-9.2300000000000004E-3</v>
      </c>
      <c r="D37" s="130">
        <v>6.8300000000000001E-3</v>
      </c>
      <c r="E37" s="130">
        <v>9.0299999999999998E-3</v>
      </c>
      <c r="F37" s="130">
        <v>-2.5090000000000001E-2</v>
      </c>
      <c r="G37" s="130">
        <v>-2.2339999999999999E-2</v>
      </c>
      <c r="H37" s="130">
        <v>2.7699999999999999E-3</v>
      </c>
      <c r="I37" s="130">
        <v>-7.5199999999999998E-3</v>
      </c>
      <c r="J37" s="130">
        <v>-1.7590000000000001E-2</v>
      </c>
      <c r="K37" s="130">
        <v>-1.5559999999999999E-2</v>
      </c>
      <c r="L37" s="130">
        <v>-2.0100000000000001E-3</v>
      </c>
      <c r="M37" s="130">
        <v>-4.2399999999999998E-3</v>
      </c>
      <c r="N37" s="130">
        <v>-9.3100000000000006E-3</v>
      </c>
      <c r="O37" s="65" t="str">
        <f t="shared" si="0"/>
        <v>M</v>
      </c>
    </row>
    <row r="38" spans="1:15">
      <c r="A38" s="126" t="s">
        <v>118</v>
      </c>
      <c r="B38" s="126" t="s">
        <v>144</v>
      </c>
      <c r="C38" s="130">
        <v>-1.8190000000000001E-2</v>
      </c>
      <c r="D38" s="130">
        <v>-8.4399999999999996E-3</v>
      </c>
      <c r="E38" s="130">
        <v>1.5820000000000001E-2</v>
      </c>
      <c r="F38" s="130">
        <v>-2.5569999999999999E-2</v>
      </c>
      <c r="G38" s="130">
        <v>-2.1669999999999998E-2</v>
      </c>
      <c r="H38" s="130">
        <v>9.7000000000000005E-4</v>
      </c>
      <c r="I38" s="130">
        <v>-3.7399999999999998E-3</v>
      </c>
      <c r="J38" s="130">
        <v>-1.89E-2</v>
      </c>
      <c r="K38" s="130">
        <v>-1.18E-2</v>
      </c>
      <c r="L38" s="130">
        <v>-2.2200000000000002E-3</v>
      </c>
      <c r="M38" s="130">
        <v>-6.4999999999999997E-4</v>
      </c>
      <c r="N38" s="130">
        <v>-8.9300000000000004E-3</v>
      </c>
      <c r="O38" s="65" t="str">
        <f t="shared" si="0"/>
        <v>J</v>
      </c>
    </row>
    <row r="39" spans="1:15">
      <c r="A39" s="126" t="s">
        <v>135</v>
      </c>
      <c r="B39" s="126" t="s">
        <v>136</v>
      </c>
      <c r="C39" s="130">
        <v>2.3300000000000001E-2</v>
      </c>
      <c r="D39" s="130">
        <v>2.333E-2</v>
      </c>
      <c r="E39" s="130">
        <v>2.9399999999999999E-2</v>
      </c>
      <c r="F39" s="130">
        <v>-2.9430000000000001E-2</v>
      </c>
      <c r="G39" s="130">
        <v>-1.495E-2</v>
      </c>
      <c r="H39" s="130">
        <v>4.2700000000000004E-3</v>
      </c>
      <c r="I39" s="130">
        <v>1.25E-3</v>
      </c>
      <c r="J39" s="130">
        <v>-2.0469999999999999E-2</v>
      </c>
      <c r="K39" s="130">
        <v>-8.8599999999999998E-3</v>
      </c>
      <c r="L39" s="130">
        <v>4.4000000000000002E-4</v>
      </c>
      <c r="M39" s="130">
        <v>2.2200000000000002E-3</v>
      </c>
      <c r="N39" s="130">
        <v>-1.1520000000000001E-2</v>
      </c>
      <c r="O39" s="65" t="str">
        <f t="shared" si="0"/>
        <v>J</v>
      </c>
    </row>
    <row r="40" spans="1:15">
      <c r="A40" s="126" t="s">
        <v>138</v>
      </c>
      <c r="B40" s="126" t="s">
        <v>145</v>
      </c>
      <c r="C40" s="130">
        <v>-3.6859999999999997E-2</v>
      </c>
      <c r="D40" s="130">
        <v>3.2689999999999997E-2</v>
      </c>
      <c r="E40" s="130">
        <v>1.038E-2</v>
      </c>
      <c r="F40" s="130">
        <v>-7.9930000000000001E-2</v>
      </c>
      <c r="G40" s="130">
        <v>-1.7780000000000001E-2</v>
      </c>
      <c r="H40" s="130">
        <v>8.2500000000000004E-3</v>
      </c>
      <c r="I40" s="130">
        <v>2.31E-3</v>
      </c>
      <c r="J40" s="130">
        <v>-2.8340000000000001E-2</v>
      </c>
      <c r="K40" s="130">
        <v>-1.289E-2</v>
      </c>
      <c r="L40" s="130">
        <v>4.8999999999999998E-3</v>
      </c>
      <c r="M40" s="130">
        <v>2.3900000000000002E-3</v>
      </c>
      <c r="N40" s="130">
        <v>-2.018E-2</v>
      </c>
      <c r="O40" s="65" t="str">
        <f t="shared" si="0"/>
        <v>A</v>
      </c>
    </row>
    <row r="41" spans="1:15">
      <c r="A41" s="126" t="s">
        <v>146</v>
      </c>
      <c r="B41" s="126" t="s">
        <v>147</v>
      </c>
      <c r="C41" s="130">
        <v>-3.909E-2</v>
      </c>
      <c r="D41" s="130">
        <v>1.4789999999999999E-2</v>
      </c>
      <c r="E41" s="130">
        <v>-4.96E-3</v>
      </c>
      <c r="F41" s="130">
        <v>-4.8919999999999998E-2</v>
      </c>
      <c r="G41" s="130">
        <v>-2.009E-2</v>
      </c>
      <c r="H41" s="130">
        <v>8.9599999999999992E-3</v>
      </c>
      <c r="I41" s="130">
        <v>1.5200000000000001E-3</v>
      </c>
      <c r="J41" s="130">
        <v>-3.057E-2</v>
      </c>
      <c r="K41" s="130">
        <v>-1.84E-2</v>
      </c>
      <c r="L41" s="130">
        <v>7.45E-3</v>
      </c>
      <c r="M41" s="130">
        <v>5.6999999999999998E-4</v>
      </c>
      <c r="N41" s="130">
        <v>-2.6419999999999999E-2</v>
      </c>
      <c r="O41" s="65" t="str">
        <f t="shared" si="0"/>
        <v>S</v>
      </c>
    </row>
    <row r="42" spans="1:15">
      <c r="A42" s="126" t="s">
        <v>148</v>
      </c>
      <c r="B42" s="126" t="s">
        <v>149</v>
      </c>
      <c r="C42" s="130">
        <v>-7.7200000000000003E-3</v>
      </c>
      <c r="D42" s="130">
        <v>1.1339999999999999E-2</v>
      </c>
      <c r="E42" s="130">
        <v>1.3500000000000001E-3</v>
      </c>
      <c r="F42" s="130">
        <v>-2.0410000000000001E-2</v>
      </c>
      <c r="G42" s="130">
        <v>-1.89E-2</v>
      </c>
      <c r="H42" s="130">
        <v>9.2099999999999994E-3</v>
      </c>
      <c r="I42" s="130">
        <v>1.48E-3</v>
      </c>
      <c r="J42" s="130">
        <v>-2.9590000000000002E-2</v>
      </c>
      <c r="K42" s="130">
        <v>-1.951E-2</v>
      </c>
      <c r="L42" s="130">
        <v>7.6499999999999997E-3</v>
      </c>
      <c r="M42" s="130">
        <v>8.8000000000000003E-4</v>
      </c>
      <c r="N42" s="130">
        <v>-2.8039999999999999E-2</v>
      </c>
      <c r="O42" s="65" t="str">
        <f t="shared" si="0"/>
        <v>O</v>
      </c>
    </row>
    <row r="43" spans="1:15">
      <c r="A43" s="126" t="s">
        <v>150</v>
      </c>
      <c r="B43" s="126" t="s">
        <v>151</v>
      </c>
      <c r="C43" s="130">
        <v>-5.4799999999999996E-3</v>
      </c>
      <c r="D43" s="130">
        <v>-4.2000000000000002E-4</v>
      </c>
      <c r="E43" s="130">
        <v>9.2700000000000005E-3</v>
      </c>
      <c r="F43" s="130">
        <v>-1.4330000000000001E-2</v>
      </c>
      <c r="G43" s="130">
        <v>-1.77E-2</v>
      </c>
      <c r="H43" s="130">
        <v>8.3599999999999994E-3</v>
      </c>
      <c r="I43" s="130">
        <v>2.1700000000000001E-3</v>
      </c>
      <c r="J43" s="130">
        <v>-2.8230000000000002E-2</v>
      </c>
      <c r="K43" s="130">
        <v>-0.02</v>
      </c>
      <c r="L43" s="130">
        <v>7.9500000000000005E-3</v>
      </c>
      <c r="M43" s="130">
        <v>6.4000000000000005E-4</v>
      </c>
      <c r="N43" s="130">
        <v>-2.8590000000000001E-2</v>
      </c>
      <c r="O43" s="65" t="str">
        <f t="shared" si="0"/>
        <v>N</v>
      </c>
    </row>
    <row r="44" spans="1:15">
      <c r="A44" s="126" t="s">
        <v>152</v>
      </c>
      <c r="B44" s="126" t="s">
        <v>153</v>
      </c>
      <c r="C44" s="130">
        <v>-1.4630000000000001E-2</v>
      </c>
      <c r="D44" s="130">
        <v>-2.3600000000000001E-3</v>
      </c>
      <c r="E44" s="130">
        <v>3.5999999999999999E-3</v>
      </c>
      <c r="F44" s="130">
        <v>-1.5869999999999999E-2</v>
      </c>
      <c r="G44" s="130">
        <v>-1.7440000000000001E-2</v>
      </c>
      <c r="H44" s="130">
        <v>7.4400000000000004E-3</v>
      </c>
      <c r="I44" s="130">
        <v>2.2899999999999999E-3</v>
      </c>
      <c r="J44" s="130">
        <v>-2.717E-2</v>
      </c>
      <c r="K44" s="130">
        <v>-1.7440000000000001E-2</v>
      </c>
      <c r="L44" s="130">
        <v>7.4400000000000004E-3</v>
      </c>
      <c r="M44" s="130">
        <v>2.2899999999999999E-3</v>
      </c>
      <c r="N44" s="130">
        <v>-2.717E-2</v>
      </c>
      <c r="O44" s="65" t="str">
        <f t="shared" si="0"/>
        <v>D</v>
      </c>
    </row>
    <row r="45" spans="1:15">
      <c r="A45" s="126" t="s">
        <v>154</v>
      </c>
      <c r="B45" s="126" t="s">
        <v>155</v>
      </c>
      <c r="C45" s="130">
        <v>-3.1519999999999999E-2</v>
      </c>
      <c r="D45" s="130">
        <v>-1.1639999999999999E-2</v>
      </c>
      <c r="E45" s="130">
        <v>-1.1299999999999999E-3</v>
      </c>
      <c r="F45" s="130">
        <v>-1.8749999999999999E-2</v>
      </c>
      <c r="G45" s="130">
        <v>-3.1519999999999999E-2</v>
      </c>
      <c r="H45" s="130">
        <v>-1.1639999999999999E-2</v>
      </c>
      <c r="I45" s="130">
        <v>-1.1299999999999999E-3</v>
      </c>
      <c r="J45" s="130">
        <v>-1.8749999999999999E-2</v>
      </c>
      <c r="K45" s="130">
        <v>-2.3040000000000001E-2</v>
      </c>
      <c r="L45" s="130">
        <v>6.2500000000000003E-3</v>
      </c>
      <c r="M45" s="130">
        <v>4.8000000000000001E-4</v>
      </c>
      <c r="N45" s="130">
        <v>-2.9770000000000001E-2</v>
      </c>
      <c r="O45" s="65" t="str">
        <f t="shared" si="0"/>
        <v>E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162</v>
      </c>
      <c r="B52" s="54">
        <v>12.281000000000001</v>
      </c>
      <c r="C52" s="54">
        <v>7.6959999999999997</v>
      </c>
      <c r="D52" s="54">
        <v>3.1110000000000002</v>
      </c>
      <c r="E52" s="54">
        <v>8.5169999999999995</v>
      </c>
      <c r="F52" s="55">
        <v>1</v>
      </c>
      <c r="G52" s="54">
        <v>13.479842105299999</v>
      </c>
      <c r="H52" s="54">
        <v>5.4632631579000002</v>
      </c>
      <c r="I52" s="129"/>
    </row>
    <row r="53" spans="1:9">
      <c r="A53" s="53" t="s">
        <v>163</v>
      </c>
      <c r="B53" s="54">
        <v>12.207000000000001</v>
      </c>
      <c r="C53" s="54">
        <v>7.6040000000000001</v>
      </c>
      <c r="D53" s="54">
        <v>3.0019999999999998</v>
      </c>
      <c r="E53" s="54">
        <v>8.2530000000000001</v>
      </c>
      <c r="F53" s="55">
        <v>2</v>
      </c>
      <c r="G53" s="54">
        <v>13.704105263200001</v>
      </c>
      <c r="H53" s="54">
        <v>6.1252105263000001</v>
      </c>
      <c r="I53" s="129"/>
    </row>
    <row r="54" spans="1:9">
      <c r="A54" s="53" t="s">
        <v>164</v>
      </c>
      <c r="B54" s="54">
        <v>11.698</v>
      </c>
      <c r="C54" s="54">
        <v>7.7809999999999997</v>
      </c>
      <c r="D54" s="54">
        <v>3.8650000000000002</v>
      </c>
      <c r="E54" s="54">
        <v>7.3920000000000003</v>
      </c>
      <c r="F54" s="55">
        <v>3</v>
      </c>
      <c r="G54" s="54">
        <v>13.8842105263</v>
      </c>
      <c r="H54" s="54">
        <v>5.9663157895000003</v>
      </c>
      <c r="I54" s="129"/>
    </row>
    <row r="55" spans="1:9">
      <c r="A55" s="53" t="s">
        <v>165</v>
      </c>
      <c r="B55" s="54">
        <v>13.161</v>
      </c>
      <c r="C55" s="54">
        <v>8.6</v>
      </c>
      <c r="D55" s="54">
        <v>4.0380000000000003</v>
      </c>
      <c r="E55" s="54">
        <v>6.9320000000000004</v>
      </c>
      <c r="F55" s="55">
        <v>4</v>
      </c>
      <c r="G55" s="54">
        <v>13.2222105263</v>
      </c>
      <c r="H55" s="54">
        <v>5.5502631578999999</v>
      </c>
      <c r="I55" s="129"/>
    </row>
    <row r="56" spans="1:9">
      <c r="A56" s="53" t="s">
        <v>166</v>
      </c>
      <c r="B56" s="54">
        <v>13.64</v>
      </c>
      <c r="C56" s="54">
        <v>8.5039999999999996</v>
      </c>
      <c r="D56" s="54">
        <v>3.367</v>
      </c>
      <c r="E56" s="54">
        <v>7.68</v>
      </c>
      <c r="F56" s="55">
        <v>5</v>
      </c>
      <c r="G56" s="54">
        <v>13.2025263158</v>
      </c>
      <c r="H56" s="54">
        <v>4.8844736841999996</v>
      </c>
      <c r="I56" s="129"/>
    </row>
    <row r="57" spans="1:9">
      <c r="A57" s="53" t="s">
        <v>167</v>
      </c>
      <c r="B57" s="54">
        <v>13.189</v>
      </c>
      <c r="C57" s="54">
        <v>7.79</v>
      </c>
      <c r="D57" s="54">
        <v>2.391</v>
      </c>
      <c r="E57" s="54">
        <v>8.4879999999999995</v>
      </c>
      <c r="F57" s="55">
        <v>6</v>
      </c>
      <c r="G57" s="54">
        <v>12.7618947368</v>
      </c>
      <c r="H57" s="54">
        <v>4.8052631578999998</v>
      </c>
      <c r="I57" s="129"/>
    </row>
    <row r="58" spans="1:9">
      <c r="A58" s="53" t="s">
        <v>168</v>
      </c>
      <c r="B58" s="54">
        <v>14.096</v>
      </c>
      <c r="C58" s="54">
        <v>8.3740000000000006</v>
      </c>
      <c r="D58" s="54">
        <v>2.6520000000000001</v>
      </c>
      <c r="E58" s="54">
        <v>7.609</v>
      </c>
      <c r="F58" s="55">
        <v>7</v>
      </c>
      <c r="G58" s="54">
        <v>12.4422105263</v>
      </c>
      <c r="H58" s="54">
        <v>4.2832631578999996</v>
      </c>
      <c r="I58" s="129"/>
    </row>
    <row r="59" spans="1:9">
      <c r="A59" s="53" t="s">
        <v>169</v>
      </c>
      <c r="B59" s="54">
        <v>15.018000000000001</v>
      </c>
      <c r="C59" s="54">
        <v>9.3680000000000003</v>
      </c>
      <c r="D59" s="54">
        <v>3.7170000000000001</v>
      </c>
      <c r="E59" s="54">
        <v>7.7539999999999996</v>
      </c>
      <c r="F59" s="55">
        <v>8</v>
      </c>
      <c r="G59" s="54">
        <v>12.2482631579</v>
      </c>
      <c r="H59" s="54">
        <v>4.0152105262999997</v>
      </c>
      <c r="I59" s="129"/>
    </row>
    <row r="60" spans="1:9">
      <c r="A60" s="53" t="s">
        <v>170</v>
      </c>
      <c r="B60" s="54">
        <v>14.266999999999999</v>
      </c>
      <c r="C60" s="54">
        <v>9.5890000000000004</v>
      </c>
      <c r="D60" s="54">
        <v>4.9119999999999999</v>
      </c>
      <c r="E60" s="54">
        <v>8.6180000000000003</v>
      </c>
      <c r="F60" s="55">
        <v>9</v>
      </c>
      <c r="G60" s="54">
        <v>12.395368421100001</v>
      </c>
      <c r="H60" s="54">
        <v>4.4403684210999996</v>
      </c>
      <c r="I60" s="129"/>
    </row>
    <row r="61" spans="1:9">
      <c r="A61" s="53" t="s">
        <v>171</v>
      </c>
      <c r="B61" s="54">
        <v>12.772</v>
      </c>
      <c r="C61" s="54">
        <v>8.7739999999999991</v>
      </c>
      <c r="D61" s="54">
        <v>4.7759999999999998</v>
      </c>
      <c r="E61" s="54">
        <v>5.7409999999999997</v>
      </c>
      <c r="F61" s="55">
        <v>10</v>
      </c>
      <c r="G61" s="54">
        <v>12.450105263199999</v>
      </c>
      <c r="H61" s="54">
        <v>4.6401052631999997</v>
      </c>
      <c r="I61" s="129"/>
    </row>
    <row r="62" spans="1:9">
      <c r="A62" s="53" t="s">
        <v>172</v>
      </c>
      <c r="B62" s="54">
        <v>13.189</v>
      </c>
      <c r="C62" s="54">
        <v>8.016</v>
      </c>
      <c r="D62" s="54">
        <v>2.8420000000000001</v>
      </c>
      <c r="E62" s="54">
        <v>5.0490000000000004</v>
      </c>
      <c r="F62" s="55">
        <v>11</v>
      </c>
      <c r="G62" s="54">
        <v>12.798052631599999</v>
      </c>
      <c r="H62" s="54">
        <v>4.3976315788999996</v>
      </c>
      <c r="I62" s="129"/>
    </row>
    <row r="63" spans="1:9">
      <c r="A63" s="53" t="s">
        <v>173</v>
      </c>
      <c r="B63" s="54">
        <v>12.837999999999999</v>
      </c>
      <c r="C63" s="54">
        <v>7.1470000000000002</v>
      </c>
      <c r="D63" s="54">
        <v>1.4550000000000001</v>
      </c>
      <c r="E63" s="54">
        <v>7.1390000000000002</v>
      </c>
      <c r="F63" s="55">
        <v>12</v>
      </c>
      <c r="G63" s="54">
        <v>12.967421052600001</v>
      </c>
      <c r="H63" s="54">
        <v>3.706</v>
      </c>
      <c r="I63" s="129"/>
    </row>
    <row r="64" spans="1:9">
      <c r="A64" s="53" t="s">
        <v>174</v>
      </c>
      <c r="B64" s="54">
        <v>12.448</v>
      </c>
      <c r="C64" s="54">
        <v>7.282</v>
      </c>
      <c r="D64" s="54">
        <v>2.1160000000000001</v>
      </c>
      <c r="E64" s="54">
        <v>8.1229999999999993</v>
      </c>
      <c r="F64" s="55">
        <v>13</v>
      </c>
      <c r="G64" s="54">
        <v>12.6062105263</v>
      </c>
      <c r="H64" s="54">
        <v>4.2569473683999997</v>
      </c>
      <c r="I64" s="129"/>
    </row>
    <row r="65" spans="1:9">
      <c r="A65" s="53" t="s">
        <v>175</v>
      </c>
      <c r="B65" s="54">
        <v>13.371</v>
      </c>
      <c r="C65" s="54">
        <v>8.4390000000000001</v>
      </c>
      <c r="D65" s="54">
        <v>3.508</v>
      </c>
      <c r="E65" s="54">
        <v>9.8879999999999999</v>
      </c>
      <c r="F65" s="55">
        <v>14</v>
      </c>
      <c r="G65" s="54">
        <v>12.5877368421</v>
      </c>
      <c r="H65" s="54">
        <v>4.8481578946999999</v>
      </c>
      <c r="I65" s="129"/>
    </row>
    <row r="66" spans="1:9">
      <c r="A66" s="53" t="s">
        <v>176</v>
      </c>
      <c r="B66" s="54">
        <v>14.233000000000001</v>
      </c>
      <c r="C66" s="54">
        <v>9.4350000000000005</v>
      </c>
      <c r="D66" s="54">
        <v>4.6379999999999999</v>
      </c>
      <c r="E66" s="54">
        <v>8.5779999999999994</v>
      </c>
      <c r="F66" s="55">
        <v>15</v>
      </c>
      <c r="G66" s="54">
        <v>12.143526315800001</v>
      </c>
      <c r="H66" s="54">
        <v>4.3483684211</v>
      </c>
      <c r="I66" s="129"/>
    </row>
    <row r="67" spans="1:9">
      <c r="A67" s="53" t="s">
        <v>177</v>
      </c>
      <c r="B67" s="54">
        <v>15.901999999999999</v>
      </c>
      <c r="C67" s="54">
        <v>10.954000000000001</v>
      </c>
      <c r="D67" s="54">
        <v>6.0049999999999999</v>
      </c>
      <c r="E67" s="54">
        <v>7.782</v>
      </c>
      <c r="F67" s="55">
        <v>16</v>
      </c>
      <c r="G67" s="54">
        <v>12.5004210526</v>
      </c>
      <c r="H67" s="54">
        <v>4.9537368420999996</v>
      </c>
      <c r="I67" s="129"/>
    </row>
    <row r="68" spans="1:9">
      <c r="A68" s="53" t="s">
        <v>178</v>
      </c>
      <c r="B68" s="54">
        <v>15.555</v>
      </c>
      <c r="C68" s="54">
        <v>10.878</v>
      </c>
      <c r="D68" s="54">
        <v>6.2</v>
      </c>
      <c r="E68" s="54">
        <v>8.2059999999999995</v>
      </c>
      <c r="F68" s="55">
        <v>17</v>
      </c>
      <c r="G68" s="54">
        <v>12.8888421053</v>
      </c>
      <c r="H68" s="54">
        <v>4.5708421052999997</v>
      </c>
      <c r="I68" s="129"/>
    </row>
    <row r="69" spans="1:9">
      <c r="A69" s="53" t="s">
        <v>179</v>
      </c>
      <c r="B69" s="54">
        <v>13.709</v>
      </c>
      <c r="C69" s="54">
        <v>9.9659999999999993</v>
      </c>
      <c r="D69" s="54">
        <v>6.2229999999999999</v>
      </c>
      <c r="E69" s="54">
        <v>6.7960000000000003</v>
      </c>
      <c r="F69" s="55">
        <v>18</v>
      </c>
      <c r="G69" s="54">
        <v>12.744052631600001</v>
      </c>
      <c r="H69" s="54">
        <v>4.6853684210999997</v>
      </c>
      <c r="I69" s="129"/>
    </row>
    <row r="70" spans="1:9">
      <c r="A70" s="53" t="s">
        <v>180</v>
      </c>
      <c r="B70" s="54">
        <v>11.5</v>
      </c>
      <c r="C70" s="54">
        <v>8.532</v>
      </c>
      <c r="D70" s="54">
        <v>5.5629999999999997</v>
      </c>
      <c r="E70" s="54">
        <v>7.4489999999999998</v>
      </c>
      <c r="F70" s="55">
        <v>19</v>
      </c>
      <c r="G70" s="54">
        <v>13.2539473684</v>
      </c>
      <c r="H70" s="54">
        <v>5.2986842105000003</v>
      </c>
      <c r="I70" s="129"/>
    </row>
    <row r="71" spans="1:9">
      <c r="A71" s="53" t="s">
        <v>181</v>
      </c>
      <c r="B71" s="54">
        <v>8.5389999999999997</v>
      </c>
      <c r="C71" s="54">
        <v>6.3230000000000004</v>
      </c>
      <c r="D71" s="54">
        <v>4.1070000000000002</v>
      </c>
      <c r="E71" s="54">
        <v>8.61</v>
      </c>
      <c r="F71" s="55">
        <v>20</v>
      </c>
      <c r="G71" s="54">
        <v>13.1015789474</v>
      </c>
      <c r="H71" s="54">
        <v>4.8711578946999996</v>
      </c>
      <c r="I71" s="129"/>
    </row>
    <row r="72" spans="1:9">
      <c r="A72" s="53" t="s">
        <v>182</v>
      </c>
      <c r="B72" s="54">
        <v>10.038</v>
      </c>
      <c r="C72" s="54">
        <v>7.4409999999999998</v>
      </c>
      <c r="D72" s="54">
        <v>4.8440000000000003</v>
      </c>
      <c r="E72" s="54">
        <v>7.843</v>
      </c>
      <c r="F72" s="55">
        <v>21</v>
      </c>
      <c r="G72" s="54">
        <v>13.3631052632</v>
      </c>
      <c r="H72" s="54">
        <v>4.6751052631999999</v>
      </c>
      <c r="I72" s="129"/>
    </row>
    <row r="73" spans="1:9">
      <c r="A73" s="53" t="s">
        <v>183</v>
      </c>
      <c r="B73" s="54">
        <v>12.029</v>
      </c>
      <c r="C73" s="54">
        <v>9.2249999999999996</v>
      </c>
      <c r="D73" s="54">
        <v>6.4210000000000003</v>
      </c>
      <c r="E73" s="54">
        <v>6.609</v>
      </c>
      <c r="F73" s="55">
        <v>22</v>
      </c>
      <c r="G73" s="54">
        <v>13.1276842105</v>
      </c>
      <c r="H73" s="54">
        <v>4.9806842104999998</v>
      </c>
      <c r="I73" s="129"/>
    </row>
    <row r="74" spans="1:9">
      <c r="A74" s="53" t="s">
        <v>184</v>
      </c>
      <c r="B74" s="54">
        <v>12.353</v>
      </c>
      <c r="C74" s="54">
        <v>8.9629999999999992</v>
      </c>
      <c r="D74" s="54">
        <v>5.5730000000000004</v>
      </c>
      <c r="E74" s="54">
        <v>10.032999999999999</v>
      </c>
      <c r="F74" s="55">
        <v>23</v>
      </c>
      <c r="G74" s="54">
        <v>14.125999999999999</v>
      </c>
      <c r="H74" s="54">
        <v>5.6795263157999996</v>
      </c>
      <c r="I74" s="129"/>
    </row>
    <row r="75" spans="1:9">
      <c r="A75" s="53" t="s">
        <v>185</v>
      </c>
      <c r="B75" s="54">
        <v>13.207000000000001</v>
      </c>
      <c r="C75" s="54">
        <v>9.7769999999999992</v>
      </c>
      <c r="D75" s="54">
        <v>6.3470000000000004</v>
      </c>
      <c r="E75" s="54">
        <v>10.835000000000001</v>
      </c>
      <c r="F75" s="55">
        <v>24</v>
      </c>
      <c r="G75" s="54">
        <v>13.783684210500001</v>
      </c>
      <c r="H75" s="54">
        <v>5.7038421052999997</v>
      </c>
      <c r="I75" s="129"/>
    </row>
    <row r="76" spans="1:9">
      <c r="A76" s="53" t="s">
        <v>186</v>
      </c>
      <c r="B76" s="54">
        <v>12.694000000000001</v>
      </c>
      <c r="C76" s="54">
        <v>9.7100000000000009</v>
      </c>
      <c r="D76" s="54">
        <v>6.7270000000000003</v>
      </c>
      <c r="E76" s="54">
        <v>10.983000000000001</v>
      </c>
      <c r="F76" s="55">
        <v>25</v>
      </c>
      <c r="G76" s="54">
        <v>12.877315789500001</v>
      </c>
      <c r="H76" s="54">
        <v>4.8329473684000002</v>
      </c>
      <c r="I76" s="129"/>
    </row>
    <row r="77" spans="1:9">
      <c r="A77" s="53" t="s">
        <v>187</v>
      </c>
      <c r="B77" s="54">
        <v>14.143000000000001</v>
      </c>
      <c r="C77" s="54">
        <v>9.8160000000000007</v>
      </c>
      <c r="D77" s="54">
        <v>5.49</v>
      </c>
      <c r="E77" s="54">
        <v>10.048999999999999</v>
      </c>
      <c r="F77" s="55">
        <v>26</v>
      </c>
      <c r="G77" s="54">
        <v>12.499736842100001</v>
      </c>
      <c r="H77" s="54">
        <v>4.5410526316000004</v>
      </c>
      <c r="I77" s="129"/>
    </row>
    <row r="78" spans="1:9">
      <c r="A78" s="53" t="s">
        <v>188</v>
      </c>
      <c r="B78" s="54">
        <v>14.000999999999999</v>
      </c>
      <c r="C78" s="54">
        <v>9.9689999999999994</v>
      </c>
      <c r="D78" s="54">
        <v>5.9379999999999997</v>
      </c>
      <c r="E78" s="54">
        <v>9.718</v>
      </c>
      <c r="F78" s="55">
        <v>27</v>
      </c>
      <c r="G78" s="54">
        <v>12.7780526316</v>
      </c>
      <c r="H78" s="54">
        <v>5.3139473684</v>
      </c>
      <c r="I78" s="129"/>
    </row>
    <row r="79" spans="1:9">
      <c r="A79" s="53" t="s">
        <v>189</v>
      </c>
      <c r="B79" s="54">
        <v>15.654999999999999</v>
      </c>
      <c r="C79" s="54">
        <v>12.212999999999999</v>
      </c>
      <c r="D79" s="54">
        <v>8.7710000000000008</v>
      </c>
      <c r="E79" s="54">
        <v>9.9489999999999998</v>
      </c>
      <c r="F79" s="55">
        <v>28</v>
      </c>
      <c r="G79" s="54">
        <v>12.949684210499999</v>
      </c>
      <c r="H79" s="54">
        <v>4.3378421053</v>
      </c>
      <c r="I79" s="129"/>
    </row>
    <row r="80" spans="1:9">
      <c r="A80" s="53" t="s">
        <v>190</v>
      </c>
      <c r="B80" s="54">
        <v>16.396999999999998</v>
      </c>
      <c r="C80" s="54">
        <v>12.731999999999999</v>
      </c>
      <c r="D80" s="54">
        <v>9.0670000000000002</v>
      </c>
      <c r="E80" s="54">
        <v>9.25</v>
      </c>
      <c r="F80" s="55">
        <v>29</v>
      </c>
      <c r="G80" s="54">
        <v>13.1052631579</v>
      </c>
      <c r="H80" s="54">
        <v>4.3465263158000003</v>
      </c>
      <c r="I80" s="129"/>
    </row>
    <row r="81" spans="1:9">
      <c r="A81" s="53" t="s">
        <v>191</v>
      </c>
      <c r="B81" s="54">
        <v>17.103999999999999</v>
      </c>
      <c r="C81" s="54">
        <v>13.43</v>
      </c>
      <c r="D81" s="54">
        <v>9.7560000000000002</v>
      </c>
      <c r="E81" s="54">
        <v>9.67</v>
      </c>
      <c r="F81" s="55">
        <v>30</v>
      </c>
      <c r="G81" s="54">
        <v>13.4623157895</v>
      </c>
      <c r="H81" s="54">
        <v>4.7426315789000002</v>
      </c>
      <c r="I81" s="129"/>
    </row>
    <row r="82" spans="1:9">
      <c r="A82" s="53" t="s">
        <v>155</v>
      </c>
      <c r="B82" s="54">
        <v>18.582999999999998</v>
      </c>
      <c r="C82" s="54">
        <v>14.334</v>
      </c>
      <c r="D82" s="54">
        <v>10.086</v>
      </c>
      <c r="E82" s="54">
        <v>12.208</v>
      </c>
      <c r="F82" s="55">
        <v>31</v>
      </c>
      <c r="G82" s="54">
        <v>13.8987368421</v>
      </c>
      <c r="H82" s="54">
        <v>5.4005263157999996</v>
      </c>
      <c r="I82" s="128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E</v>
      </c>
      <c r="D87" s="80" t="str">
        <f t="shared" ref="D87:D109" si="1">TEXT(EDATE(D88,-1),"mmmm aaaa")</f>
        <v>enero 2018</v>
      </c>
      <c r="E87" s="81">
        <f>VLOOKUP(D87,A$87:B$122,2,FALSE)</f>
        <v>22595.726236999999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F</v>
      </c>
      <c r="D88" s="82" t="str">
        <f t="shared" si="1"/>
        <v>febrero 2018</v>
      </c>
      <c r="E88" s="83">
        <f t="shared" ref="E88:E111" si="3">VLOOKUP(D88,A$87:B$122,2,FALSE)</f>
        <v>21274.776162999999</v>
      </c>
    </row>
    <row r="89" spans="1:9">
      <c r="A89" s="53" t="s">
        <v>76</v>
      </c>
      <c r="B89" s="63">
        <v>22075.624411000001</v>
      </c>
      <c r="C89" s="78" t="str">
        <f t="shared" si="2"/>
        <v>M</v>
      </c>
      <c r="D89" s="82" t="str">
        <f t="shared" si="1"/>
        <v>marzo 2018</v>
      </c>
      <c r="E89" s="83">
        <f t="shared" si="3"/>
        <v>22075.624411000001</v>
      </c>
    </row>
    <row r="90" spans="1:9">
      <c r="A90" s="53" t="s">
        <v>75</v>
      </c>
      <c r="B90" s="63">
        <v>19925.867210815999</v>
      </c>
      <c r="C90" s="78" t="str">
        <f t="shared" si="2"/>
        <v>A</v>
      </c>
      <c r="D90" s="82" t="str">
        <f t="shared" si="1"/>
        <v>abril 2018</v>
      </c>
      <c r="E90" s="83">
        <f t="shared" si="3"/>
        <v>19925.867210815999</v>
      </c>
    </row>
    <row r="91" spans="1:9">
      <c r="A91" s="53" t="s">
        <v>77</v>
      </c>
      <c r="B91" s="63">
        <v>20083.650125371001</v>
      </c>
      <c r="C91" s="78" t="str">
        <f t="shared" si="2"/>
        <v>M</v>
      </c>
      <c r="D91" s="82" t="str">
        <f t="shared" si="1"/>
        <v>mayo 2018</v>
      </c>
      <c r="E91" s="83">
        <f t="shared" si="3"/>
        <v>20083.650125371001</v>
      </c>
    </row>
    <row r="92" spans="1:9">
      <c r="A92" s="53" t="s">
        <v>84</v>
      </c>
      <c r="B92" s="63">
        <v>20336.407753128002</v>
      </c>
      <c r="C92" s="78" t="str">
        <f t="shared" si="2"/>
        <v>J</v>
      </c>
      <c r="D92" s="82" t="str">
        <f t="shared" si="1"/>
        <v>junio 2018</v>
      </c>
      <c r="E92" s="83">
        <f t="shared" si="3"/>
        <v>20336.407753128002</v>
      </c>
    </row>
    <row r="93" spans="1:9">
      <c r="A93" s="53" t="s">
        <v>85</v>
      </c>
      <c r="B93" s="63">
        <v>22180.933956064</v>
      </c>
      <c r="C93" s="78" t="str">
        <f t="shared" si="2"/>
        <v>J</v>
      </c>
      <c r="D93" s="82" t="str">
        <f t="shared" si="1"/>
        <v>julio 2018</v>
      </c>
      <c r="E93" s="83">
        <f t="shared" si="3"/>
        <v>22180.933956064</v>
      </c>
    </row>
    <row r="94" spans="1:9">
      <c r="A94" s="53" t="s">
        <v>79</v>
      </c>
      <c r="B94" s="63">
        <v>21984.329555839999</v>
      </c>
      <c r="C94" s="78" t="str">
        <f t="shared" si="2"/>
        <v>A</v>
      </c>
      <c r="D94" s="82" t="str">
        <f t="shared" si="1"/>
        <v>agosto 2018</v>
      </c>
      <c r="E94" s="83">
        <f t="shared" si="3"/>
        <v>21984.329555839999</v>
      </c>
    </row>
    <row r="95" spans="1:9">
      <c r="A95" s="53" t="s">
        <v>86</v>
      </c>
      <c r="B95" s="63">
        <v>20742.566139269999</v>
      </c>
      <c r="C95" s="78" t="str">
        <f t="shared" si="2"/>
        <v>S</v>
      </c>
      <c r="D95" s="82" t="str">
        <f t="shared" si="1"/>
        <v>septiembre 2018</v>
      </c>
      <c r="E95" s="83">
        <f t="shared" si="3"/>
        <v>20742.566139269999</v>
      </c>
    </row>
    <row r="96" spans="1:9">
      <c r="A96" s="53" t="s">
        <v>109</v>
      </c>
      <c r="B96" s="63">
        <v>20289.253281038</v>
      </c>
      <c r="C96" s="78" t="str">
        <f t="shared" si="2"/>
        <v>O</v>
      </c>
      <c r="D96" s="82" t="str">
        <f t="shared" si="1"/>
        <v>octubre 2018</v>
      </c>
      <c r="E96" s="83">
        <f t="shared" si="3"/>
        <v>20289.253281038</v>
      </c>
    </row>
    <row r="97" spans="1:5">
      <c r="A97" s="53" t="s">
        <v>110</v>
      </c>
      <c r="B97" s="63">
        <v>20902.808771653999</v>
      </c>
      <c r="C97" s="78" t="str">
        <f t="shared" si="2"/>
        <v>N</v>
      </c>
      <c r="D97" s="82" t="str">
        <f t="shared" si="1"/>
        <v>noviembre 2018</v>
      </c>
      <c r="E97" s="83">
        <f t="shared" si="3"/>
        <v>20902.808771653999</v>
      </c>
    </row>
    <row r="98" spans="1:5">
      <c r="A98" s="53" t="s">
        <v>111</v>
      </c>
      <c r="B98" s="63">
        <v>21174.476467412002</v>
      </c>
      <c r="C98" s="78" t="str">
        <f t="shared" si="2"/>
        <v>D</v>
      </c>
      <c r="D98" s="82" t="str">
        <f t="shared" si="1"/>
        <v>diciembre 2018</v>
      </c>
      <c r="E98" s="83">
        <f t="shared" si="3"/>
        <v>21174.476467412002</v>
      </c>
    </row>
    <row r="99" spans="1:5">
      <c r="A99" s="53" t="s">
        <v>112</v>
      </c>
      <c r="B99" s="63">
        <v>23296.649045549999</v>
      </c>
      <c r="C99" s="78" t="str">
        <f t="shared" si="2"/>
        <v>E</v>
      </c>
      <c r="D99" s="82" t="str">
        <f t="shared" si="1"/>
        <v>enero 2019</v>
      </c>
      <c r="E99" s="83">
        <f t="shared" si="3"/>
        <v>23296.649045549999</v>
      </c>
    </row>
    <row r="100" spans="1:5">
      <c r="A100" s="53" t="s">
        <v>113</v>
      </c>
      <c r="B100" s="63">
        <v>20154.629677354002</v>
      </c>
      <c r="C100" s="78" t="str">
        <f t="shared" si="2"/>
        <v>F</v>
      </c>
      <c r="D100" s="82" t="str">
        <f t="shared" si="1"/>
        <v>febrero 2019</v>
      </c>
      <c r="E100" s="83">
        <f t="shared" si="3"/>
        <v>20154.629677354002</v>
      </c>
    </row>
    <row r="101" spans="1:5">
      <c r="A101" s="53" t="s">
        <v>115</v>
      </c>
      <c r="B101" s="63">
        <v>20726.400546252</v>
      </c>
      <c r="C101" s="78" t="str">
        <f t="shared" si="2"/>
        <v>M</v>
      </c>
      <c r="D101" s="82" t="str">
        <f t="shared" si="1"/>
        <v>marzo 2019</v>
      </c>
      <c r="E101" s="83">
        <f t="shared" si="3"/>
        <v>20726.400546252</v>
      </c>
    </row>
    <row r="102" spans="1:5">
      <c r="A102" s="53" t="s">
        <v>116</v>
      </c>
      <c r="B102" s="63">
        <v>19512.678673056002</v>
      </c>
      <c r="C102" s="78" t="str">
        <f t="shared" si="2"/>
        <v>A</v>
      </c>
      <c r="D102" s="82" t="str">
        <f t="shared" si="1"/>
        <v>abril 2019</v>
      </c>
      <c r="E102" s="83">
        <f t="shared" si="3"/>
        <v>19512.678673056002</v>
      </c>
    </row>
    <row r="103" spans="1:5">
      <c r="A103" s="53" t="s">
        <v>117</v>
      </c>
      <c r="B103" s="63">
        <v>19898.360272188002</v>
      </c>
      <c r="C103" s="78" t="str">
        <f t="shared" si="2"/>
        <v>M</v>
      </c>
      <c r="D103" s="82" t="str">
        <f t="shared" si="1"/>
        <v>mayo 2019</v>
      </c>
      <c r="E103" s="83">
        <f t="shared" si="3"/>
        <v>19898.360272188002</v>
      </c>
    </row>
    <row r="104" spans="1:5">
      <c r="A104" s="53" t="s">
        <v>118</v>
      </c>
      <c r="B104" s="63">
        <v>19966.555829706002</v>
      </c>
      <c r="C104" s="78" t="str">
        <f t="shared" si="2"/>
        <v>J</v>
      </c>
      <c r="D104" s="82" t="str">
        <f t="shared" si="1"/>
        <v>junio 2019</v>
      </c>
      <c r="E104" s="83">
        <f t="shared" si="3"/>
        <v>19966.555829706002</v>
      </c>
    </row>
    <row r="105" spans="1:5">
      <c r="A105" s="53" t="s">
        <v>135</v>
      </c>
      <c r="B105" s="63">
        <v>22697.667647208</v>
      </c>
      <c r="C105" s="78" t="str">
        <f t="shared" si="2"/>
        <v>J</v>
      </c>
      <c r="D105" s="82" t="str">
        <f t="shared" si="1"/>
        <v>julio 2019</v>
      </c>
      <c r="E105" s="83">
        <f t="shared" si="3"/>
        <v>22697.667647208</v>
      </c>
    </row>
    <row r="106" spans="1:5">
      <c r="A106" s="53" t="s">
        <v>138</v>
      </c>
      <c r="B106" s="63">
        <v>21173.912126984</v>
      </c>
      <c r="C106" s="78" t="str">
        <f t="shared" si="2"/>
        <v>A</v>
      </c>
      <c r="D106" s="82" t="str">
        <f t="shared" si="1"/>
        <v>agosto 2019</v>
      </c>
      <c r="E106" s="83">
        <f t="shared" si="3"/>
        <v>21173.912126984</v>
      </c>
    </row>
    <row r="107" spans="1:5">
      <c r="A107" s="53" t="s">
        <v>146</v>
      </c>
      <c r="B107" s="63">
        <v>19931.712896519999</v>
      </c>
      <c r="C107" s="78" t="str">
        <f t="shared" si="2"/>
        <v>S</v>
      </c>
      <c r="D107" s="82" t="str">
        <f t="shared" si="1"/>
        <v>septiembre 2019</v>
      </c>
      <c r="E107" s="83">
        <f t="shared" si="3"/>
        <v>19931.712896519999</v>
      </c>
    </row>
    <row r="108" spans="1:5">
      <c r="A108" s="53" t="s">
        <v>148</v>
      </c>
      <c r="B108" s="63">
        <v>20132.70482427</v>
      </c>
      <c r="C108" s="78" t="str">
        <f t="shared" si="2"/>
        <v>O</v>
      </c>
      <c r="D108" s="82" t="str">
        <f t="shared" si="1"/>
        <v>octubre 2019</v>
      </c>
      <c r="E108" s="83">
        <f t="shared" si="3"/>
        <v>20132.70482427</v>
      </c>
    </row>
    <row r="109" spans="1:5">
      <c r="A109" s="53" t="s">
        <v>150</v>
      </c>
      <c r="B109" s="63">
        <v>20788.324365470002</v>
      </c>
      <c r="C109" s="78" t="str">
        <f t="shared" si="2"/>
        <v>N</v>
      </c>
      <c r="D109" s="82" t="str">
        <f t="shared" si="1"/>
        <v>noviembre 2019</v>
      </c>
      <c r="E109" s="83">
        <f t="shared" si="3"/>
        <v>20788.324365470002</v>
      </c>
    </row>
    <row r="110" spans="1:5">
      <c r="A110" s="53" t="s">
        <v>152</v>
      </c>
      <c r="B110" s="63">
        <v>20864.67341105</v>
      </c>
      <c r="C110" s="78" t="str">
        <f t="shared" si="2"/>
        <v>D</v>
      </c>
      <c r="D110" s="82" t="str">
        <f>TEXT(EDATE(D111,-1),"mmmm aaaa")</f>
        <v>diciembre 2019</v>
      </c>
      <c r="E110" s="83">
        <f t="shared" si="3"/>
        <v>20864.67341105</v>
      </c>
    </row>
    <row r="111" spans="1:5" ht="15" thickBot="1">
      <c r="A111" s="53" t="s">
        <v>154</v>
      </c>
      <c r="B111" s="63">
        <v>22562.361592982001</v>
      </c>
      <c r="C111" s="79" t="str">
        <f t="shared" si="2"/>
        <v>E</v>
      </c>
      <c r="D111" s="84" t="str">
        <f>A2</f>
        <v>Enero 2020</v>
      </c>
      <c r="E111" s="85">
        <f t="shared" si="3"/>
        <v>22562.361592982001</v>
      </c>
    </row>
    <row r="112" spans="1:5">
      <c r="A112" s="53" t="s">
        <v>193</v>
      </c>
      <c r="B112" s="63">
        <v>6821.2206999999999</v>
      </c>
    </row>
    <row r="113" spans="1:4">
      <c r="A113"/>
      <c r="B113"/>
    </row>
    <row r="114" spans="1:4">
      <c r="A114"/>
      <c r="B114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162</v>
      </c>
      <c r="B129" s="62">
        <v>27699.386999999999</v>
      </c>
      <c r="C129" s="55">
        <v>1</v>
      </c>
      <c r="D129" s="62">
        <v>538.79708578999998</v>
      </c>
      <c r="E129" s="88">
        <f>MAX(D129:D159)</f>
        <v>819.23393300999999</v>
      </c>
    </row>
    <row r="130" spans="1:5">
      <c r="A130" s="53" t="s">
        <v>163</v>
      </c>
      <c r="B130" s="62">
        <v>34022.076999999997</v>
      </c>
      <c r="C130" s="55">
        <v>2</v>
      </c>
      <c r="D130" s="62">
        <v>682.92273954999996</v>
      </c>
    </row>
    <row r="131" spans="1:5">
      <c r="A131" s="53" t="s">
        <v>164</v>
      </c>
      <c r="B131" s="62">
        <v>34438.279000000002</v>
      </c>
      <c r="C131" s="55">
        <v>3</v>
      </c>
      <c r="D131" s="62">
        <v>713.96458662999999</v>
      </c>
    </row>
    <row r="132" spans="1:5">
      <c r="A132" s="53" t="s">
        <v>165</v>
      </c>
      <c r="B132" s="62">
        <v>32001.437999999998</v>
      </c>
      <c r="C132" s="55">
        <v>4</v>
      </c>
      <c r="D132" s="62">
        <v>663.379955</v>
      </c>
    </row>
    <row r="133" spans="1:5">
      <c r="A133" s="53" t="s">
        <v>166</v>
      </c>
      <c r="B133" s="62">
        <v>29194.632000000001</v>
      </c>
      <c r="C133" s="55">
        <v>5</v>
      </c>
      <c r="D133" s="62">
        <v>614.36813674999996</v>
      </c>
    </row>
    <row r="134" spans="1:5">
      <c r="A134" s="53" t="s">
        <v>167</v>
      </c>
      <c r="B134" s="62">
        <v>30070.793000000001</v>
      </c>
      <c r="C134" s="55">
        <v>6</v>
      </c>
      <c r="D134" s="62">
        <v>593.55714</v>
      </c>
    </row>
    <row r="135" spans="1:5">
      <c r="A135" s="53" t="s">
        <v>168</v>
      </c>
      <c r="B135" s="62">
        <v>37495.732000000004</v>
      </c>
      <c r="C135" s="55">
        <v>7</v>
      </c>
      <c r="D135" s="62">
        <v>747.75169786000004</v>
      </c>
    </row>
    <row r="136" spans="1:5">
      <c r="A136" s="53" t="s">
        <v>169</v>
      </c>
      <c r="B136" s="62">
        <v>38008.684000000001</v>
      </c>
      <c r="C136" s="55">
        <v>8</v>
      </c>
      <c r="D136" s="62">
        <v>778.15027688999999</v>
      </c>
    </row>
    <row r="137" spans="1:5">
      <c r="A137" s="53" t="s">
        <v>170</v>
      </c>
      <c r="B137" s="62">
        <v>37921.030888000001</v>
      </c>
      <c r="C137" s="55">
        <v>9</v>
      </c>
      <c r="D137" s="62">
        <v>778.78599457600001</v>
      </c>
    </row>
    <row r="138" spans="1:5">
      <c r="A138" s="53" t="s">
        <v>171</v>
      </c>
      <c r="B138" s="62">
        <v>36925.476999999999</v>
      </c>
      <c r="C138" s="55">
        <v>10</v>
      </c>
      <c r="D138" s="62">
        <v>772.05909951199999</v>
      </c>
    </row>
    <row r="139" spans="1:5">
      <c r="A139" s="53" t="s">
        <v>172</v>
      </c>
      <c r="B139" s="62">
        <v>33116.137000000002</v>
      </c>
      <c r="C139" s="55">
        <v>11</v>
      </c>
      <c r="D139" s="62">
        <v>692.60613499999999</v>
      </c>
    </row>
    <row r="140" spans="1:5">
      <c r="A140" s="53" t="s">
        <v>173</v>
      </c>
      <c r="B140" s="62">
        <v>33315.368999999999</v>
      </c>
      <c r="C140" s="55">
        <v>12</v>
      </c>
      <c r="D140" s="62">
        <v>655.35853499999996</v>
      </c>
    </row>
    <row r="141" spans="1:5">
      <c r="A141" s="53" t="s">
        <v>174</v>
      </c>
      <c r="B141" s="62">
        <v>39136.222000000002</v>
      </c>
      <c r="C141" s="55">
        <v>13</v>
      </c>
      <c r="D141" s="62">
        <v>786.76372100000003</v>
      </c>
    </row>
    <row r="142" spans="1:5">
      <c r="A142" s="53" t="s">
        <v>175</v>
      </c>
      <c r="B142" s="62">
        <v>39037.557999999997</v>
      </c>
      <c r="C142" s="55">
        <v>14</v>
      </c>
      <c r="D142" s="62">
        <v>802.03497962400002</v>
      </c>
    </row>
    <row r="143" spans="1:5">
      <c r="A143" s="53" t="s">
        <v>176</v>
      </c>
      <c r="B143" s="62">
        <v>38341.733999999997</v>
      </c>
      <c r="C143" s="55">
        <v>15</v>
      </c>
      <c r="D143" s="62">
        <v>790.81072300000005</v>
      </c>
    </row>
    <row r="144" spans="1:5">
      <c r="A144" s="53" t="s">
        <v>177</v>
      </c>
      <c r="B144" s="62">
        <v>37863.105000000003</v>
      </c>
      <c r="C144" s="55">
        <v>16</v>
      </c>
      <c r="D144" s="62">
        <v>780.93754062999994</v>
      </c>
    </row>
    <row r="145" spans="1:5">
      <c r="A145" s="53" t="s">
        <v>178</v>
      </c>
      <c r="B145" s="62">
        <v>36399.055999999997</v>
      </c>
      <c r="C145" s="55">
        <v>17</v>
      </c>
      <c r="D145" s="62">
        <v>766.37018161000003</v>
      </c>
    </row>
    <row r="146" spans="1:5">
      <c r="A146" s="53" t="s">
        <v>179</v>
      </c>
      <c r="B146" s="62">
        <v>32620.392</v>
      </c>
      <c r="C146" s="55">
        <v>18</v>
      </c>
      <c r="D146" s="62">
        <v>690.21650463000003</v>
      </c>
    </row>
    <row r="147" spans="1:5">
      <c r="A147" s="53" t="s">
        <v>180</v>
      </c>
      <c r="B147" s="62">
        <v>33377.544999999998</v>
      </c>
      <c r="C147" s="55">
        <v>19</v>
      </c>
      <c r="D147" s="62">
        <v>651.14904829</v>
      </c>
    </row>
    <row r="148" spans="1:5">
      <c r="A148" s="53" t="s">
        <v>181</v>
      </c>
      <c r="B148" s="62">
        <v>39973.061000000002</v>
      </c>
      <c r="C148" s="55">
        <v>20</v>
      </c>
      <c r="D148" s="62">
        <v>803.688355</v>
      </c>
    </row>
    <row r="149" spans="1:5">
      <c r="A149" s="53" t="s">
        <v>182</v>
      </c>
      <c r="B149" s="62">
        <v>39606.137999999999</v>
      </c>
      <c r="C149" s="55">
        <v>21</v>
      </c>
      <c r="D149" s="62">
        <v>819.23393300999999</v>
      </c>
    </row>
    <row r="150" spans="1:5">
      <c r="A150" s="53" t="s">
        <v>183</v>
      </c>
      <c r="B150" s="62">
        <v>38367.158000000003</v>
      </c>
      <c r="C150" s="55">
        <v>22</v>
      </c>
      <c r="D150" s="62">
        <v>798.76078299999995</v>
      </c>
    </row>
    <row r="151" spans="1:5">
      <c r="A151" s="53" t="s">
        <v>184</v>
      </c>
      <c r="B151" s="62">
        <v>37829.843000000001</v>
      </c>
      <c r="C151" s="55">
        <v>23</v>
      </c>
      <c r="D151" s="62">
        <v>787.13784099999998</v>
      </c>
    </row>
    <row r="152" spans="1:5">
      <c r="A152" s="53" t="s">
        <v>185</v>
      </c>
      <c r="B152" s="62">
        <v>37227.142999999996</v>
      </c>
      <c r="C152" s="55">
        <v>24</v>
      </c>
      <c r="D152" s="62">
        <v>779.21113000000003</v>
      </c>
    </row>
    <row r="153" spans="1:5">
      <c r="A153" s="53" t="s">
        <v>186</v>
      </c>
      <c r="B153" s="62">
        <v>32773.614000000001</v>
      </c>
      <c r="C153" s="55">
        <v>25</v>
      </c>
      <c r="D153" s="62">
        <v>694.44920300000001</v>
      </c>
    </row>
    <row r="154" spans="1:5">
      <c r="A154" s="53" t="s">
        <v>187</v>
      </c>
      <c r="B154" s="62">
        <v>32643.612000000001</v>
      </c>
      <c r="C154" s="55">
        <v>26</v>
      </c>
      <c r="D154" s="62">
        <v>638.33358399999997</v>
      </c>
    </row>
    <row r="155" spans="1:5">
      <c r="A155" s="53" t="s">
        <v>188</v>
      </c>
      <c r="B155" s="62">
        <v>37736.587</v>
      </c>
      <c r="C155" s="55">
        <v>27</v>
      </c>
      <c r="D155" s="62">
        <v>765.21754213999998</v>
      </c>
    </row>
    <row r="156" spans="1:5">
      <c r="A156" s="53" t="s">
        <v>189</v>
      </c>
      <c r="B156" s="62">
        <v>37005.334000000003</v>
      </c>
      <c r="C156" s="55">
        <v>28</v>
      </c>
      <c r="D156" s="62">
        <v>764.82781499999999</v>
      </c>
    </row>
    <row r="157" spans="1:5">
      <c r="A157" s="53" t="s">
        <v>190</v>
      </c>
      <c r="B157" s="62">
        <v>36207.377999999997</v>
      </c>
      <c r="C157" s="55">
        <v>29</v>
      </c>
      <c r="D157" s="62">
        <v>750.75833193999995</v>
      </c>
      <c r="E157"/>
    </row>
    <row r="158" spans="1:5">
      <c r="A158" s="53" t="s">
        <v>191</v>
      </c>
      <c r="B158" s="62">
        <v>35387.247000000003</v>
      </c>
      <c r="C158" s="55">
        <v>30</v>
      </c>
      <c r="D158" s="62">
        <v>736.47340366000003</v>
      </c>
      <c r="E158"/>
    </row>
    <row r="159" spans="1:5">
      <c r="A159" s="53" t="s">
        <v>155</v>
      </c>
      <c r="B159" s="62">
        <v>34117.608999999997</v>
      </c>
      <c r="C159" s="55">
        <v>31</v>
      </c>
      <c r="D159" s="62">
        <v>724.28558988999998</v>
      </c>
      <c r="E159"/>
    </row>
    <row r="160" spans="1:5">
      <c r="A160"/>
      <c r="C160"/>
      <c r="D160" s="89">
        <v>824</v>
      </c>
      <c r="E160" s="121">
        <f>(MAX(D129:D159)/D160-1)*100</f>
        <v>-0.57840618810679478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9" t="s">
        <v>13</v>
      </c>
      <c r="C163" s="140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154</v>
      </c>
      <c r="B166" s="63">
        <v>40423</v>
      </c>
      <c r="C166" s="123" t="s">
        <v>157</v>
      </c>
      <c r="D166" s="89">
        <v>40455</v>
      </c>
      <c r="E166" s="121">
        <f>(B166/D166-1)*100</f>
        <v>-7.9100234828821669E-2</v>
      </c>
    </row>
    <row r="167" spans="1:5">
      <c r="A167"/>
      <c r="B167"/>
      <c r="C167"/>
    </row>
    <row r="169" spans="1:5">
      <c r="A169" s="51" t="s">
        <v>69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3" t="s">
        <v>66</v>
      </c>
      <c r="D172" s="63">
        <v>39996</v>
      </c>
      <c r="E172" s="123" t="s">
        <v>78</v>
      </c>
    </row>
    <row r="173" spans="1:5">
      <c r="A173" s="55">
        <v>2019</v>
      </c>
      <c r="B173" s="63">
        <v>40455</v>
      </c>
      <c r="C173" s="123" t="s">
        <v>114</v>
      </c>
      <c r="D173" s="63">
        <v>40021</v>
      </c>
      <c r="E173" s="123" t="s">
        <v>137</v>
      </c>
    </row>
    <row r="174" spans="1:5">
      <c r="A174" s="55">
        <v>2020</v>
      </c>
      <c r="B174" s="63">
        <v>40423</v>
      </c>
      <c r="C174" s="123" t="s">
        <v>157</v>
      </c>
      <c r="D174" s="63"/>
      <c r="E174" s="133"/>
    </row>
    <row r="176" spans="1:5">
      <c r="A176"/>
      <c r="B176"/>
      <c r="C176"/>
      <c r="D176"/>
      <c r="E176"/>
    </row>
    <row r="177" spans="1:6">
      <c r="A177" s="51" t="s">
        <v>69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3" t="s">
        <v>71</v>
      </c>
      <c r="D179" s="63">
        <v>41318</v>
      </c>
      <c r="E179" s="123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>
        <f>D174</f>
        <v>0</v>
      </c>
      <c r="C186" s="70">
        <f>B174</f>
        <v>40423</v>
      </c>
      <c r="D186" s="71"/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ene-20</v>
      </c>
      <c r="B187" s="74" t="str">
        <f>IF(B163="Invierno","",B166)</f>
        <v/>
      </c>
      <c r="C187" s="74">
        <f>IF(B163="Invierno",B166,"")</f>
        <v>40423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20 enero (20:22 h)</v>
      </c>
    </row>
    <row r="188" spans="1:6" ht="15">
      <c r="E188" s="127" t="str">
        <f>CONCATENATE(MID(E187,1,FIND(" ",E187)+3)," ",MID(E187,FIND("(",E187)+1,7))</f>
        <v>20 ene 20:22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2020-02-14T07:18:48Z</dcterms:modified>
</cp:coreProperties>
</file>