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ENE\INF_ELABORADA\"/>
    </mc:Choice>
  </mc:AlternateContent>
  <bookViews>
    <workbookView xWindow="0" yWindow="0" windowWidth="28800" windowHeight="12135" tabRatio="756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6" l="1"/>
  <c r="E101" i="16"/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I109" i="16" l="1"/>
  <c r="C101" i="16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<sst xmlns="http://schemas.openxmlformats.org/spreadsheetml/2006/main" count="292" uniqueCount="172">
  <si>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</si>
  <si>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</si>
  <si>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</si>
  <si>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</si>
  <si>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</si>
  <si>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</si>
  <si>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</si>
  <si>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</si>
  <si>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</si>
  <si>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</si>
  <si>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</si>
  <si>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</si>
  <si>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</si>
  <si>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</si>
  <si>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</si>
  <si>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</si>
  <si>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</si>
  <si>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</si>
  <si>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</si>
  <si>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</si>
  <si>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</si>
  <si>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</si>
  <si>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</si>
  <si>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</si>
  <si>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</si>
  <si>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</si>
  <si>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</si>
  <si>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</si>
  <si>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</si>
  <si>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</si>
  <si>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</si>
  <si>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</si>
  <si>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</si>
  <si>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</si>
  <si>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</si>
  <si>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</si>
  <si>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</si>
  <si>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</si>
  <si>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</si>
  <si>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</si>
  <si>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</si>
  <si>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</si>
  <si>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</si>
  <si>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</si>
  <si>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</si>
  <si>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</si>
  <si>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</si>
  <si>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</si>
  <si>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</si>
  <si>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</si>
  <si>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</si>
  <si>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</si>
  <si>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</si>
  <si>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</si>
  <si>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</si>
  <si>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</si>
  <si>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</si>
  <si>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</si>
  <si>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</si>
  <si>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</si>
  <si>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</si>
  <si>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</si>
  <si>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</si>
  <si>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</si>
  <si>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</si>
  <si>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</si>
  <si>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</si>
  <si>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</si>
  <si>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</si>
  <si>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</si>
  <si>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</si>
  <si>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</si>
  <si>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</si>
  <si>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</si>
  <si>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</si>
  <si>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</si>
  <si>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</si>
  <si>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</si>
  <si>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</si>
  <si>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</si>
  <si>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</si>
  <si>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</si>
  <si>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</si>
  <si>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</si>
  <si>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</si>
  <si>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</si>
  <si>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</si>
  <si>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</si>
  <si>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</si>
  <si>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</si>
  <si>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</si>
  <si>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</si>
  <si>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</si>
  <si>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</si>
  <si>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</si>
  <si>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</si>
  <si>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</si>
  <si>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</si>
  <si>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</si>
  <si>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</si>
  <si>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</si>
  <si>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</si>
  <si>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</si>
  <si>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</si>
  <si>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</si>
  <si>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</si>
  <si>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</si>
  <si>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</si>
  <si>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</si>
  <si>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</si>
  <si>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</si>
  <si>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</si>
  <si>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</si>
  <si>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</si>
  <si>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</si>
  <si>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</si>
  <si>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</si>
  <si>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</si>
  <si>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</si>
  <si>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</si>
  <si>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</si>
  <si>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</si>
  <si>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</si>
  <si>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</si>
  <si>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</si>
  <si>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</si>
  <si>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</si>
  <si>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</si>
  <si>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</si>
  <si>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</si>
  <si>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</si>
  <si>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</si>
  <si>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</si>
  <si>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</si>
  <si>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</si>
  <si>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</si>
  <si>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</si>
  <si>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</si>
  <si>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</si>
  <si>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</si>
  <si>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</si>
  <si>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</si>
  <si>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</si>
  <si>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</si>
  <si>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</si>
  <si>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</si>
  <si>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</si>
  <si>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</si>
  <si>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</si>
  <si>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</si>
  <si>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</si>
  <si>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</si>
  <si>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</si>
  <si>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</si>
  <si>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</si>
  <si>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</si>
  <si>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</si>
  <si>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</si>
  <si>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ut="02/04/2019 08:27:14" si="2.00000001cc948b8d7bc4c8cf749b8df812c0ff558310178ccc08f009a2230cd6cb65b1cf05a4461891dbdd943f888abbdefdebd719007cb9b0a48cbcace8d9d381cd556bb9a826e57ef9d731ed098ca8ebe8132dee204a0d825c245e5dd1b5af62e13703d3c2add2a6992d36423d4099953abbeb8064660ff906fe3a785c9bc87e9a.3082.0.1.Europe/Madrid.upriv*_1*_pidn2*_1*_session*-lat*_1.000000018a2013c01701ce1110a6a51e8e47b7adb5ee3e72af17427834b593a6afe0a964dcb14ef418f4e0c93f7c914c3ef3b5e03cebb84c.0000000131f01f13efecc6434b8423b9cb69d4d2b5ee3e725f799938ecb96fda18bf5612ddcae6b6b4b01fb905f9945098bb3390f00087cb.0.1.1.BDEbi.D066E1C611E6257C10D00080EF253B44.0-3082.1.1_-0.1.0_-3082.1.1_5.5.0.*0.00000001c0acfa259de19175e92e3444bf496df2c911585a2704858bb81cf93f5ee500ac07ecf457.0.10*.25*.15*.214.23.10*.4*.0400*.0074J.e.000000016f6d35c30e4a8e2c87384528e53ace68c911585a0c9f443caa38fa19f16a8b911075dbc7.0" msgID="9EB70E6511E92856CB930080EF75A266"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nrr="690" nrc="92"&gt;&lt;pg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</si>
  <si>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Enero 2019</t>
  </si>
  <si>
    <t>Febrero 2019</t>
  </si>
  <si>
    <t>22/01/2019 20:08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</si>
  <si>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ut="02/04/2019 08:27:32" si="2.00000001cc948b8d7bc4c8cf749b8df812c0ff558310178ccc08f009a2230cd6cb65b1cf05a4461891dbdd943f888abbdefdebd719007cb9b0a48cbcace8d9d381cd556bb9a826e57ef9d731ed098ca8ebe8132dee204a0d825c245e5dd1b5af62e13703d3c2add2a6992d36423d4099953abbeb8064660ff906fe3a785c9bc87e9a.3082.0.1.Europe/Madrid.upriv*_1*_pidn2*_1*_session*-lat*_1.000000018a2013c01701ce1110a6a51e8e47b7adb5ee3e72af17427834b593a6afe0a964dcb14ef418f4e0c93f7c914c3ef3b5e03cebb84c.0000000131f01f13efecc6434b8423b9cb69d4d2b5ee3e725f799938ecb96fda18bf5612ddcae6b6b4b01fb905f9945098bb3390f00087cb.0.1.1.BDEbi.D066E1C611E6257C10D00080EF253B44.0-3082.1.1_-0.1.0_-3082.1.1_5.5.0.*0.00000001c0acfa259de19175e92e3444bf496df2c911585a2704858bb81cf93f5ee500ac07ecf457.0.10*.25*.15*.214.23.10*.4*.0400*.0074J.e.000000016f6d35c30e4a8e2c87384528e53ace68c911585a0c9f443caa38fa19f16a8b911075dbc7.0" msgID="9E9F943C11E92856CB930080EF05C469"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nrr="750" nrc="50"&gt;&lt;pg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</si>
  <si>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08:26:15"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msgID="311A907E11E92B7BCB930080EF75A266"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nrr="27" nrc="108"&gt;&lt;pg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</si>
  <si>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08:26:20"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msgID="34BC2C1B11E92B7BCB930080EFA50266"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nrr="78" nrc="112"&gt;&lt;pg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</si>
  <si>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08:26:24"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msgID="373CD32311E92B7BCB930080EF75A368"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nrr="22"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</si>
  <si>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08:26:29"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msgID="3A34212011E92B7BCB930080EFA5046A"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nrr="27" nrc="54"&gt;&lt;pg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</si>
  <si>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ut="02/08/2019 08:26:31"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msgID="31156D7511E92B7BCB930080EFF5A469"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nrr="844" nrc="30"&gt;&lt;pg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</si>
  <si>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08:26:34"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msgID="3124F54611E92B7BCB930080EF250367"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rows="28" cols="2" /&gt;&lt;esdo ews="" ece="" ptn="" /&gt;&lt;/excel&gt;&lt;pgs&gt;&lt;pg rows="26" cols="1" nrr="692" nrc="24"&gt;&lt;pg /&gt;&lt;bls&gt;&lt;bl sr="1" sc="1" rfetch="26" cfetch="1" posid="1" darows="0" dacols="1"&gt;&lt;excel&gt;&lt;epo ews="Dat_01" ece="A85" enr="MSTR.Serie_Balance_B.C._Mensual" ptn="" qtn="" rows="28" cols="2" /&gt;&lt;esdo ews="" ece="" ptn="" /&gt;&lt;/excel&gt;&lt;gridRng&gt;&lt;sect id="TITLE_AREA" rngprop="1:1:2:1" /&gt;&lt;sect id="ROWHEADERS_AREA" rngprop="3:1:26:1" /&gt;&lt;sect id="COLUMNHEADERS_AREA" rngprop="1:2:2:1" /&gt;&lt;sect id="DATA_AREA" rngprop="3:2:26:1"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</si>
  <si>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08:28:26"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msgID="311AB3A611E92B7BCB930080EF556367"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nrr="460" nrc="144"&gt;&lt;pg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</si>
  <si>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dc8c670109794d4e847b038621a8333f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</si>
  <si>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08:29:15" si="2.0000000153ee24a90090147e21436b75bf8436c752fe61572bc89913a6d538f87405571a0002dcc362dc93043da5b9c3cf5608f4eb86e123b9b948a9f0e4ee15bd7d33361695b572b908c25437eafe5c455d837176fc4ca9158c1355a19991cc12b757fd3d75248e9add1bf4e4028a0e708a5fa05f372e641477a28d9a5cdca2b992.3082.0.1.Europe/Madrid.upriv*_1*_pidn2*_19*_session*-lat*_1.000000017a59a154fda83b4e2496f6ca3d0dd88cb5ee3e728ea2de98b9ccba9ac79d1976fdbdbcd0b3cb505d53b9b26be66d0c809ddc172e.00000001ae1043b1e2723a61a633a8ae9b9ba5acb5ee3e7208986ddaa65e1440c0f2169fa3d19843770798f4f7184e6c2aaf648b88263673.0.1.1.BDEbi.D066E1C611E6257C10D00080EF253B44.0-3082.1.1_-0.1.0_-3082.1.1_5.5.0.*0.00000001a951b38a19bb592f497b943f4f82e122c911585af2f5365f625896118be98d47829fc941.0.10*.25*.15*.214.23.10*.4*.0400*.0074J.e.000000016675c976c1dd5db4f3a8828f2afd203ac911585afc4c9e8e73e03585f64f562e2ee8345a.0" msgID="3115B2A211E92B7BCB930080EF352265"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nrr="814" nrc="29"&gt;&lt;pg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</si>
</sst>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</cellStyleXfs>
  <cellXfs count="148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4" fillId="6" borderId="6" xfId="20" quotePrefix="1" applyAlignment="1">
      <alignment horizontal="center"/>
    </xf>
    <xf numFmtId="164" fontId="25" fillId="4" borderId="6" xfId="27" quotePrefix="1" applyAlignment="1">
      <alignment horizontal="right" vertical="center"/>
    </xf>
    <xf numFmtId="164" fontId="25" fillId="4" borderId="6" xfId="27" applyAlignment="1">
      <alignment horizontal="right" vertical="center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/>
    <cellStyle name="MSTRStyle.Todos.c1_2c913d8e-cf7b-4366-94f2-1adc5f40bb97" xfId="19"/>
    <cellStyle name="MSTRStyle.Todos.c12_f704ee73-96a5-4086-bfc3-d56b88a938df" xfId="22"/>
    <cellStyle name="MSTRStyle.Todos.c13_4e2c9c7a-2f85-403c-8a48-2ddc8d18a8ca" xfId="17"/>
    <cellStyle name="MSTRStyle.Todos.c15_15fbff46-fe6a-4e3e-a0de-d99014ad5935" xfId="24"/>
    <cellStyle name="MSTRStyle.Todos.c16_60f84142-38ce-4c0a-b495-2d8596d6b2b4" xfId="27"/>
    <cellStyle name="MSTRStyle.Todos.c16_9385c3dc-f9cb-498f-b97e-db2bbb43de3a" xfId="13"/>
    <cellStyle name="MSTRStyle.Todos.c16_d62fb555-b642-4aa7-9c1a-a58cdf9c66eb" xfId="23"/>
    <cellStyle name="MSTRStyle.Todos.c18_c74e16a5-566e-4e4a-bdc3-b6cacdd638cc" xfId="14"/>
    <cellStyle name="MSTRStyle.Todos.c19_5273395b-330c-4453-bb5e-3d097a5f9a38" xfId="25"/>
    <cellStyle name="MSTRStyle.Todos.c2_3a581374-dd4c-4b65-a07e-d5e7fd3fec7a" xfId="11"/>
    <cellStyle name="MSTRStyle.Todos.c20_42996945-cecb-47d3-b352-9514bde58bf7" xfId="9"/>
    <cellStyle name="MSTRStyle.Todos.c21_73aef9dd-ca35-490f-bae6-5a1e9031cba5" xfId="16"/>
    <cellStyle name="MSTRStyle.Todos.c22_8ff8ac70-2ad1-4e8d-b36a-325273c52159" xfId="18"/>
    <cellStyle name="MSTRStyle.Todos.c23_20f3c4b4-7f1b-493f-a6a4-7e0091975384" xfId="10"/>
    <cellStyle name="MSTRStyle.Todos.c24_08dad9a3-f282-4d8f-8754-383bda6f9464" xfId="12"/>
    <cellStyle name="MSTRStyle.Todos.c3_12fa68d3-c457-4d25-994e-10345e19d365" xfId="15"/>
    <cellStyle name="MSTRStyle.Todos.c7_b84543c2-03f4-4e81-b8f7-f2c3af7c6370" xfId="21"/>
    <cellStyle name="MSTRStyle.Todos.c9_4640f619-39fa-4d3e-98e7-beb9e4e71513" xfId="20"/>
    <cellStyle name="Normal" xfId="0" builtinId="0"/>
    <cellStyle name="Normal 2" xfId="4"/>
    <cellStyle name="Normal 2 2" xfId="6"/>
    <cellStyle name="Normal 3" xfId="3"/>
    <cellStyle name="Normal 4" xfId="8"/>
    <cellStyle name="Normal 4 2" xfId="26"/>
    <cellStyle name="Normal 7" xfId="2"/>
    <cellStyle name="Normal_A1 Comparacion Internacional" xfId="1"/>
    <cellStyle name="Normal_Plantilla CUADROS INF.OPE" xfId="5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1.5060782363353953</c:v>
                </c:pt>
                <c:pt idx="1">
                  <c:v>-0.14002200906282347</c:v>
                </c:pt>
                <c:pt idx="2">
                  <c:v>-2.8250612894685556</c:v>
                </c:pt>
                <c:pt idx="3">
                  <c:v>2.2658307139816092</c:v>
                </c:pt>
                <c:pt idx="4">
                  <c:v>-0.42905792720324687</c:v>
                </c:pt>
                <c:pt idx="5">
                  <c:v>-0.4864798511772026</c:v>
                </c:pt>
                <c:pt idx="6">
                  <c:v>-0.71396157129065552</c:v>
                </c:pt>
                <c:pt idx="7">
                  <c:v>-1.4754783626463874</c:v>
                </c:pt>
                <c:pt idx="8">
                  <c:v>-1.8306262218946268</c:v>
                </c:pt>
                <c:pt idx="9">
                  <c:v>0.87446389212507691</c:v>
                </c:pt>
                <c:pt idx="10">
                  <c:v>-0.44744165197523333</c:v>
                </c:pt>
                <c:pt idx="11">
                  <c:v>2.0637523411552889</c:v>
                </c:pt>
                <c:pt idx="12">
                  <c:v>0.61101933162770461</c:v>
                </c:pt>
              </c:numCache>
            </c:numRef>
          </c:val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-1.6089130443288746</c:v>
                </c:pt>
                <c:pt idx="1">
                  <c:v>3.6965286851976975</c:v>
                </c:pt>
                <c:pt idx="2">
                  <c:v>2.3743739143770481</c:v>
                </c:pt>
                <c:pt idx="3">
                  <c:v>1.1062434206777105</c:v>
                </c:pt>
                <c:pt idx="4">
                  <c:v>-1.5440245458743673</c:v>
                </c:pt>
                <c:pt idx="5">
                  <c:v>-2.6747369714020928</c:v>
                </c:pt>
                <c:pt idx="6">
                  <c:v>-0.35399188282606575</c:v>
                </c:pt>
                <c:pt idx="7">
                  <c:v>0.70129453712288736</c:v>
                </c:pt>
                <c:pt idx="8">
                  <c:v>1.7894521619491233</c:v>
                </c:pt>
                <c:pt idx="9">
                  <c:v>-0.22134430335545296</c:v>
                </c:pt>
                <c:pt idx="10">
                  <c:v>1.5251728040039714</c:v>
                </c:pt>
                <c:pt idx="11">
                  <c:v>-1.5548532956937695</c:v>
                </c:pt>
                <c:pt idx="12">
                  <c:v>1.8318525201182156</c:v>
                </c:pt>
              </c:numCache>
            </c:numRef>
          </c:val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-1.9883101201786602</c:v>
                </c:pt>
                <c:pt idx="1">
                  <c:v>3.0341924982508317</c:v>
                </c:pt>
                <c:pt idx="2">
                  <c:v>5.0195907385145899</c:v>
                </c:pt>
                <c:pt idx="3">
                  <c:v>1.6821969048298913</c:v>
                </c:pt>
                <c:pt idx="4">
                  <c:v>1.3557524701456547</c:v>
                </c:pt>
                <c:pt idx="5">
                  <c:v>-3.0983795626049679</c:v>
                </c:pt>
                <c:pt idx="6">
                  <c:v>8.855631973359035E-3</c:v>
                </c:pt>
                <c:pt idx="7">
                  <c:v>1.738635366042196</c:v>
                </c:pt>
                <c:pt idx="8">
                  <c:v>2.9844332245951843</c:v>
                </c:pt>
                <c:pt idx="9">
                  <c:v>-3.3785388621299095E-2</c:v>
                </c:pt>
                <c:pt idx="10">
                  <c:v>-1.0267906953472794</c:v>
                </c:pt>
                <c:pt idx="11">
                  <c:v>-4.9557972774946562</c:v>
                </c:pt>
                <c:pt idx="12">
                  <c:v>0.46224073509852914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053616"/>
        <c:axId val="187053224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-2.0911449281721395</c:v>
                </c:pt>
                <c:pt idx="1">
                  <c:v>6.5906991743857057</c:v>
                </c:pt>
                <c:pt idx="2">
                  <c:v>4.5689033634230825</c:v>
                </c:pt>
                <c:pt idx="3">
                  <c:v>5.054271039489211</c:v>
                </c:pt>
                <c:pt idx="4">
                  <c:v>-0.6173300029319595</c:v>
                </c:pt>
                <c:pt idx="5">
                  <c:v>-6.2595963851842633</c:v>
                </c:pt>
                <c:pt idx="6">
                  <c:v>-1.0590978221433622</c:v>
                </c:pt>
                <c:pt idx="7">
                  <c:v>0.96445154051869597</c:v>
                </c:pt>
                <c:pt idx="8">
                  <c:v>2.9432591646496808</c:v>
                </c:pt>
                <c:pt idx="9">
                  <c:v>0.61933420014832485</c:v>
                </c:pt>
                <c:pt idx="10">
                  <c:v>5.0940456681458635E-2</c:v>
                </c:pt>
                <c:pt idx="11">
                  <c:v>-4.4468982320331367</c:v>
                </c:pt>
                <c:pt idx="12">
                  <c:v>2.9051125868444494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053616"/>
        <c:axId val="187053224"/>
      </c:lineChart>
      <c:catAx>
        <c:axId val="18705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053224"/>
        <c:crosses val="autoZero"/>
        <c:auto val="1"/>
        <c:lblAlgn val="ctr"/>
        <c:lblOffset val="100"/>
        <c:noMultiLvlLbl val="0"/>
      </c:catAx>
      <c:valAx>
        <c:axId val="18705322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187053616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13.2897368421</c:v>
                </c:pt>
                <c:pt idx="1">
                  <c:v>13.6504736842</c:v>
                </c:pt>
                <c:pt idx="2">
                  <c:v>13.9272105263</c:v>
                </c:pt>
                <c:pt idx="3">
                  <c:v>13.332315789500001</c:v>
                </c:pt>
                <c:pt idx="4">
                  <c:v>13.3682631579</c:v>
                </c:pt>
                <c:pt idx="5">
                  <c:v>12.895</c:v>
                </c:pt>
                <c:pt idx="6">
                  <c:v>12.6228421053</c:v>
                </c:pt>
                <c:pt idx="7">
                  <c:v>12.3427894737</c:v>
                </c:pt>
                <c:pt idx="8">
                  <c:v>12.2675263158</c:v>
                </c:pt>
                <c:pt idx="9">
                  <c:v>12.408473684200001</c:v>
                </c:pt>
                <c:pt idx="10">
                  <c:v>12.693157894700001</c:v>
                </c:pt>
                <c:pt idx="11">
                  <c:v>12.769</c:v>
                </c:pt>
                <c:pt idx="12">
                  <c:v>12.5101052632</c:v>
                </c:pt>
                <c:pt idx="13">
                  <c:v>12.4322631579</c:v>
                </c:pt>
                <c:pt idx="14">
                  <c:v>12.102736842100001</c:v>
                </c:pt>
                <c:pt idx="15">
                  <c:v>12.494263157900001</c:v>
                </c:pt>
                <c:pt idx="16">
                  <c:v>12.8408421053</c:v>
                </c:pt>
                <c:pt idx="17">
                  <c:v>12.8061578947</c:v>
                </c:pt>
                <c:pt idx="18">
                  <c:v>13.381157894699999</c:v>
                </c:pt>
                <c:pt idx="19">
                  <c:v>13.2046842105</c:v>
                </c:pt>
                <c:pt idx="20">
                  <c:v>13.390421052600001</c:v>
                </c:pt>
                <c:pt idx="21">
                  <c:v>13.2404210526</c:v>
                </c:pt>
                <c:pt idx="22">
                  <c:v>14.1295263158</c:v>
                </c:pt>
                <c:pt idx="23">
                  <c:v>13.7984210526</c:v>
                </c:pt>
                <c:pt idx="24">
                  <c:v>12.7928421053</c:v>
                </c:pt>
                <c:pt idx="25">
                  <c:v>12.3642631579</c:v>
                </c:pt>
                <c:pt idx="26">
                  <c:v>12.790947368399999</c:v>
                </c:pt>
                <c:pt idx="27">
                  <c:v>13.066105263200001</c:v>
                </c:pt>
                <c:pt idx="28">
                  <c:v>13.3115263158</c:v>
                </c:pt>
                <c:pt idx="29">
                  <c:v>13.5410526316</c:v>
                </c:pt>
                <c:pt idx="30">
                  <c:v>13.5708947368</c:v>
                </c:pt>
              </c:numCache>
            </c:numRef>
          </c:val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5.5976315788999997</c:v>
                </c:pt>
                <c:pt idx="1">
                  <c:v>6.2226842104999998</c:v>
                </c:pt>
                <c:pt idx="2">
                  <c:v>6.1632105263000003</c:v>
                </c:pt>
                <c:pt idx="3">
                  <c:v>5.8160526315999999</c:v>
                </c:pt>
                <c:pt idx="4">
                  <c:v>5.0758947367999996</c:v>
                </c:pt>
                <c:pt idx="5">
                  <c:v>5.0149999999999997</c:v>
                </c:pt>
                <c:pt idx="6">
                  <c:v>4.4483157894999996</c:v>
                </c:pt>
                <c:pt idx="7">
                  <c:v>4.1986842104999997</c:v>
                </c:pt>
                <c:pt idx="8">
                  <c:v>4.6289473684000004</c:v>
                </c:pt>
                <c:pt idx="9">
                  <c:v>4.8690526315999998</c:v>
                </c:pt>
                <c:pt idx="10">
                  <c:v>4.4496315789000001</c:v>
                </c:pt>
                <c:pt idx="11">
                  <c:v>3.6771052632000001</c:v>
                </c:pt>
                <c:pt idx="12">
                  <c:v>4.2034736841999996</c:v>
                </c:pt>
                <c:pt idx="13">
                  <c:v>4.8126315788999996</c:v>
                </c:pt>
                <c:pt idx="14">
                  <c:v>4.3617368421</c:v>
                </c:pt>
                <c:pt idx="15">
                  <c:v>5.0066842104999996</c:v>
                </c:pt>
                <c:pt idx="16">
                  <c:v>4.6930526315999996</c:v>
                </c:pt>
                <c:pt idx="17">
                  <c:v>4.7468947367999998</c:v>
                </c:pt>
                <c:pt idx="18">
                  <c:v>5.2755263157999996</c:v>
                </c:pt>
                <c:pt idx="19">
                  <c:v>4.7783157894999997</c:v>
                </c:pt>
                <c:pt idx="20">
                  <c:v>4.7319473684000002</c:v>
                </c:pt>
                <c:pt idx="21">
                  <c:v>5.1960526315999997</c:v>
                </c:pt>
                <c:pt idx="22">
                  <c:v>5.6377368420999998</c:v>
                </c:pt>
                <c:pt idx="23">
                  <c:v>5.5113684211000002</c:v>
                </c:pt>
                <c:pt idx="24">
                  <c:v>4.7302105262999996</c:v>
                </c:pt>
                <c:pt idx="25">
                  <c:v>4.5442631578999997</c:v>
                </c:pt>
                <c:pt idx="26">
                  <c:v>5.4006842104999997</c:v>
                </c:pt>
                <c:pt idx="27">
                  <c:v>4.4027368421000004</c:v>
                </c:pt>
                <c:pt idx="28">
                  <c:v>4.4208947368000002</c:v>
                </c:pt>
                <c:pt idx="29">
                  <c:v>4.7539473684000004</c:v>
                </c:pt>
                <c:pt idx="30">
                  <c:v>5.0754210526000003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893192"/>
        <c:axId val="370893584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14.411</c:v>
                </c:pt>
                <c:pt idx="1">
                  <c:v>13.65</c:v>
                </c:pt>
                <c:pt idx="2">
                  <c:v>12.72</c:v>
                </c:pt>
                <c:pt idx="3">
                  <c:v>12.574999999999999</c:v>
                </c:pt>
                <c:pt idx="4">
                  <c:v>14.186999999999999</c:v>
                </c:pt>
                <c:pt idx="5">
                  <c:v>15.326000000000001</c:v>
                </c:pt>
                <c:pt idx="6">
                  <c:v>13.225</c:v>
                </c:pt>
                <c:pt idx="7">
                  <c:v>13.426</c:v>
                </c:pt>
                <c:pt idx="8">
                  <c:v>14.234</c:v>
                </c:pt>
                <c:pt idx="9">
                  <c:v>10.635</c:v>
                </c:pt>
                <c:pt idx="10">
                  <c:v>10.472</c:v>
                </c:pt>
                <c:pt idx="11">
                  <c:v>12.776999999999999</c:v>
                </c:pt>
                <c:pt idx="12">
                  <c:v>13.843</c:v>
                </c:pt>
                <c:pt idx="13">
                  <c:v>15.412000000000001</c:v>
                </c:pt>
                <c:pt idx="14">
                  <c:v>13.914999999999999</c:v>
                </c:pt>
                <c:pt idx="15">
                  <c:v>13.196</c:v>
                </c:pt>
                <c:pt idx="16">
                  <c:v>12.122999999999999</c:v>
                </c:pt>
                <c:pt idx="17">
                  <c:v>10.632999999999999</c:v>
                </c:pt>
                <c:pt idx="18">
                  <c:v>11.071999999999999</c:v>
                </c:pt>
                <c:pt idx="19">
                  <c:v>11.648</c:v>
                </c:pt>
                <c:pt idx="20">
                  <c:v>12.053000000000001</c:v>
                </c:pt>
                <c:pt idx="21">
                  <c:v>10.396000000000001</c:v>
                </c:pt>
                <c:pt idx="22">
                  <c:v>13.555999999999999</c:v>
                </c:pt>
                <c:pt idx="23">
                  <c:v>13.993</c:v>
                </c:pt>
                <c:pt idx="24">
                  <c:v>16.065999999999999</c:v>
                </c:pt>
                <c:pt idx="25">
                  <c:v>15.827999999999999</c:v>
                </c:pt>
                <c:pt idx="26">
                  <c:v>14.148</c:v>
                </c:pt>
                <c:pt idx="27">
                  <c:v>14.284000000000001</c:v>
                </c:pt>
                <c:pt idx="28">
                  <c:v>12.673999999999999</c:v>
                </c:pt>
                <c:pt idx="29">
                  <c:v>12.965999999999999</c:v>
                </c:pt>
                <c:pt idx="30">
                  <c:v>15.893000000000001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8.5169999999999995</c:v>
                </c:pt>
                <c:pt idx="1">
                  <c:v>8.2530000000000001</c:v>
                </c:pt>
                <c:pt idx="2">
                  <c:v>7.3920000000000003</c:v>
                </c:pt>
                <c:pt idx="3">
                  <c:v>6.9320000000000004</c:v>
                </c:pt>
                <c:pt idx="4">
                  <c:v>7.68</c:v>
                </c:pt>
                <c:pt idx="5">
                  <c:v>8.4879999999999995</c:v>
                </c:pt>
                <c:pt idx="6">
                  <c:v>7.609</c:v>
                </c:pt>
                <c:pt idx="7">
                  <c:v>7.7539999999999996</c:v>
                </c:pt>
                <c:pt idx="8">
                  <c:v>8.6180000000000003</c:v>
                </c:pt>
                <c:pt idx="9">
                  <c:v>5.7409999999999997</c:v>
                </c:pt>
                <c:pt idx="10">
                  <c:v>5.0490000000000004</c:v>
                </c:pt>
                <c:pt idx="11">
                  <c:v>7.1390000000000002</c:v>
                </c:pt>
                <c:pt idx="12">
                  <c:v>8.1229999999999993</c:v>
                </c:pt>
                <c:pt idx="13">
                  <c:v>9.8879999999999999</c:v>
                </c:pt>
                <c:pt idx="14">
                  <c:v>8.5779999999999994</c:v>
                </c:pt>
                <c:pt idx="15">
                  <c:v>7.782</c:v>
                </c:pt>
                <c:pt idx="16">
                  <c:v>8.2059999999999995</c:v>
                </c:pt>
                <c:pt idx="17">
                  <c:v>6.7960000000000003</c:v>
                </c:pt>
                <c:pt idx="18">
                  <c:v>7.4489999999999998</c:v>
                </c:pt>
                <c:pt idx="19">
                  <c:v>8.61</c:v>
                </c:pt>
                <c:pt idx="20">
                  <c:v>7.843</c:v>
                </c:pt>
                <c:pt idx="21">
                  <c:v>6.609</c:v>
                </c:pt>
                <c:pt idx="22">
                  <c:v>10.032999999999999</c:v>
                </c:pt>
                <c:pt idx="23">
                  <c:v>10.835000000000001</c:v>
                </c:pt>
                <c:pt idx="24">
                  <c:v>10.983000000000001</c:v>
                </c:pt>
                <c:pt idx="25">
                  <c:v>10.048999999999999</c:v>
                </c:pt>
                <c:pt idx="26">
                  <c:v>9.718</c:v>
                </c:pt>
                <c:pt idx="27">
                  <c:v>9.9489999999999998</c:v>
                </c:pt>
                <c:pt idx="28">
                  <c:v>9.25</c:v>
                </c:pt>
                <c:pt idx="29">
                  <c:v>9.67</c:v>
                </c:pt>
                <c:pt idx="30">
                  <c:v>12.208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2.6230000000000002</c:v>
                </c:pt>
                <c:pt idx="1">
                  <c:v>2.8559999999999999</c:v>
                </c:pt>
                <c:pt idx="2">
                  <c:v>2.0649999999999999</c:v>
                </c:pt>
                <c:pt idx="3">
                  <c:v>1.29</c:v>
                </c:pt>
                <c:pt idx="4">
                  <c:v>1.1719999999999999</c:v>
                </c:pt>
                <c:pt idx="5">
                  <c:v>1.651</c:v>
                </c:pt>
                <c:pt idx="6">
                  <c:v>1.992</c:v>
                </c:pt>
                <c:pt idx="7">
                  <c:v>2.0830000000000002</c:v>
                </c:pt>
                <c:pt idx="8">
                  <c:v>3.0019999999999998</c:v>
                </c:pt>
                <c:pt idx="9">
                  <c:v>0.84699999999999998</c:v>
                </c:pt>
                <c:pt idx="10">
                  <c:v>-0.373</c:v>
                </c:pt>
                <c:pt idx="11">
                  <c:v>1.5009999999999999</c:v>
                </c:pt>
                <c:pt idx="12">
                  <c:v>2.403</c:v>
                </c:pt>
                <c:pt idx="13">
                  <c:v>4.3639999999999999</c:v>
                </c:pt>
                <c:pt idx="14">
                  <c:v>3.24</c:v>
                </c:pt>
                <c:pt idx="15">
                  <c:v>2.3679999999999999</c:v>
                </c:pt>
                <c:pt idx="16">
                  <c:v>4.2889999999999997</c:v>
                </c:pt>
                <c:pt idx="17">
                  <c:v>2.9590000000000001</c:v>
                </c:pt>
                <c:pt idx="18">
                  <c:v>3.8260000000000001</c:v>
                </c:pt>
                <c:pt idx="19">
                  <c:v>5.5730000000000004</c:v>
                </c:pt>
                <c:pt idx="20">
                  <c:v>3.633</c:v>
                </c:pt>
                <c:pt idx="21">
                  <c:v>2.8220000000000001</c:v>
                </c:pt>
                <c:pt idx="22">
                  <c:v>6.51</c:v>
                </c:pt>
                <c:pt idx="23">
                  <c:v>7.6760000000000002</c:v>
                </c:pt>
                <c:pt idx="24">
                  <c:v>5.9</c:v>
                </c:pt>
                <c:pt idx="25">
                  <c:v>4.2699999999999996</c:v>
                </c:pt>
                <c:pt idx="26">
                  <c:v>5.2880000000000003</c:v>
                </c:pt>
                <c:pt idx="27">
                  <c:v>5.6139999999999999</c:v>
                </c:pt>
                <c:pt idx="28">
                  <c:v>5.8259999999999996</c:v>
                </c:pt>
                <c:pt idx="29">
                  <c:v>6.3739999999999997</c:v>
                </c:pt>
                <c:pt idx="30">
                  <c:v>8.5229999999999997</c:v>
                </c:pt>
              </c:numCache>
            </c:numRef>
          </c:val>
          <c:smooth val="0"/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10.867000000000001</c:v>
                </c:pt>
                <c:pt idx="1">
                  <c:v>12.707000000000001</c:v>
                </c:pt>
                <c:pt idx="2">
                  <c:v>14.749000000000001</c:v>
                </c:pt>
                <c:pt idx="3">
                  <c:v>14.802</c:v>
                </c:pt>
                <c:pt idx="4">
                  <c:v>12.24</c:v>
                </c:pt>
                <c:pt idx="5">
                  <c:v>7.8230000000000004</c:v>
                </c:pt>
                <c:pt idx="6">
                  <c:v>6.8179999999999996</c:v>
                </c:pt>
                <c:pt idx="7">
                  <c:v>7.0549999999999997</c:v>
                </c:pt>
                <c:pt idx="8">
                  <c:v>6.5170000000000003</c:v>
                </c:pt>
                <c:pt idx="9">
                  <c:v>9.5830000000000002</c:v>
                </c:pt>
                <c:pt idx="10">
                  <c:v>8.7080000000000002</c:v>
                </c:pt>
                <c:pt idx="11">
                  <c:v>7.7489999999999997</c:v>
                </c:pt>
                <c:pt idx="12">
                  <c:v>7.1840000000000002</c:v>
                </c:pt>
                <c:pt idx="13">
                  <c:v>7.3959999999999999</c:v>
                </c:pt>
                <c:pt idx="14">
                  <c:v>7.5679999999999996</c:v>
                </c:pt>
                <c:pt idx="15">
                  <c:v>11.016999999999999</c:v>
                </c:pt>
                <c:pt idx="16">
                  <c:v>11.08</c:v>
                </c:pt>
                <c:pt idx="17">
                  <c:v>9.6590000000000007</c:v>
                </c:pt>
                <c:pt idx="18">
                  <c:v>10.243</c:v>
                </c:pt>
                <c:pt idx="19">
                  <c:v>10.785</c:v>
                </c:pt>
                <c:pt idx="20">
                  <c:v>13.945</c:v>
                </c:pt>
                <c:pt idx="21">
                  <c:v>13.146000000000001</c:v>
                </c:pt>
                <c:pt idx="22">
                  <c:v>11.93</c:v>
                </c:pt>
                <c:pt idx="23">
                  <c:v>10.659000000000001</c:v>
                </c:pt>
                <c:pt idx="24">
                  <c:v>9.5790000000000006</c:v>
                </c:pt>
                <c:pt idx="25">
                  <c:v>8.3919999999999995</c:v>
                </c:pt>
                <c:pt idx="26">
                  <c:v>8.4179999999999993</c:v>
                </c:pt>
                <c:pt idx="27">
                  <c:v>9.5169999999999995</c:v>
                </c:pt>
                <c:pt idx="28">
                  <c:v>10.207000000000001</c:v>
                </c:pt>
                <c:pt idx="29">
                  <c:v>9.57</c:v>
                </c:pt>
                <c:pt idx="30">
                  <c:v>9.2690000000000001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93192"/>
        <c:axId val="370893584"/>
      </c:lineChart>
      <c:catAx>
        <c:axId val="370893192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70893584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370893584"/>
        <c:scaling>
          <c:orientation val="minMax"/>
          <c:max val="25"/>
          <c:min val="-5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370893192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23078.327512280001</c:v>
                </c:pt>
                <c:pt idx="1">
                  <c:v>19959.317583791999</c:v>
                </c:pt>
                <c:pt idx="2">
                  <c:v>21086.734901833999</c:v>
                </c:pt>
                <c:pt idx="3">
                  <c:v>18963.081304259998</c:v>
                </c:pt>
                <c:pt idx="4">
                  <c:v>20204.909726176</c:v>
                </c:pt>
                <c:pt idx="5">
                  <c:v>21680.301562000001</c:v>
                </c:pt>
                <c:pt idx="6">
                  <c:v>22413.194793999999</c:v>
                </c:pt>
                <c:pt idx="7">
                  <c:v>21769.084502999998</c:v>
                </c:pt>
                <c:pt idx="8">
                  <c:v>20145.293416</c:v>
                </c:pt>
                <c:pt idx="9">
                  <c:v>20160.571298999999</c:v>
                </c:pt>
                <c:pt idx="10">
                  <c:v>20893.499284000001</c:v>
                </c:pt>
                <c:pt idx="11">
                  <c:v>22152.089802999999</c:v>
                </c:pt>
                <c:pt idx="12">
                  <c:v>22595.726236999999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894368"/>
        <c:axId val="370894760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22595.726236999999</c:v>
                </c:pt>
                <c:pt idx="1">
                  <c:v>21274.776162999999</c:v>
                </c:pt>
                <c:pt idx="2">
                  <c:v>22050.167442000002</c:v>
                </c:pt>
                <c:pt idx="3">
                  <c:v>19921.526830816001</c:v>
                </c:pt>
                <c:pt idx="4">
                  <c:v>20080.178756370999</c:v>
                </c:pt>
                <c:pt idx="5">
                  <c:v>20323.202189127998</c:v>
                </c:pt>
                <c:pt idx="6">
                  <c:v>22175.817136064001</c:v>
                </c:pt>
                <c:pt idx="7">
                  <c:v>21979.036773846001</c:v>
                </c:pt>
                <c:pt idx="8">
                  <c:v>20738.221610712</c:v>
                </c:pt>
                <c:pt idx="9">
                  <c:v>20285.432612000001</c:v>
                </c:pt>
                <c:pt idx="10">
                  <c:v>20904.142527952001</c:v>
                </c:pt>
                <c:pt idx="11">
                  <c:v>21167.008913191999</c:v>
                </c:pt>
                <c:pt idx="12">
                  <c:v>23252.157523999998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94368"/>
        <c:axId val="370894760"/>
      </c:lineChart>
      <c:catAx>
        <c:axId val="370894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0894760"/>
        <c:crosses val="autoZero"/>
        <c:auto val="1"/>
        <c:lblAlgn val="ctr"/>
        <c:lblOffset val="100"/>
        <c:noMultiLvlLbl val="0"/>
      </c:catAx>
      <c:valAx>
        <c:axId val="370894760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0894368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ene-19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ene-19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40455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70895544"/>
        <c:axId val="370895936"/>
      </c:barChart>
      <c:catAx>
        <c:axId val="370895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370895936"/>
        <c:crosses val="autoZero"/>
        <c:auto val="1"/>
        <c:lblAlgn val="ctr"/>
        <c:lblOffset val="100"/>
        <c:tickMarkSkip val="1"/>
        <c:noMultiLvlLbl val="0"/>
      </c:catAx>
      <c:valAx>
        <c:axId val="370895936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0895544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546.34876099999997</c:v>
                </c:pt>
                <c:pt idx="1">
                  <c:v>701.06294800000001</c:v>
                </c:pt>
                <c:pt idx="2">
                  <c:v>745.29856900000004</c:v>
                </c:pt>
                <c:pt idx="3">
                  <c:v>753.01674400000002</c:v>
                </c:pt>
                <c:pt idx="4">
                  <c:v>680.40559399999995</c:v>
                </c:pt>
                <c:pt idx="5">
                  <c:v>624.49929799999995</c:v>
                </c:pt>
                <c:pt idx="6">
                  <c:v>723.216993</c:v>
                </c:pt>
                <c:pt idx="7">
                  <c:v>801.04111</c:v>
                </c:pt>
                <c:pt idx="8">
                  <c:v>802.18373799999995</c:v>
                </c:pt>
                <c:pt idx="9">
                  <c:v>812.16108699999995</c:v>
                </c:pt>
                <c:pt idx="10">
                  <c:v>821.72749699999997</c:v>
                </c:pt>
                <c:pt idx="11">
                  <c:v>732.64892999999995</c:v>
                </c:pt>
                <c:pt idx="12">
                  <c:v>682.69446600000003</c:v>
                </c:pt>
                <c:pt idx="13">
                  <c:v>791.84004600000003</c:v>
                </c:pt>
                <c:pt idx="14">
                  <c:v>801.90460399999995</c:v>
                </c:pt>
                <c:pt idx="15">
                  <c:v>804.49374699999998</c:v>
                </c:pt>
                <c:pt idx="16">
                  <c:v>807.54213100000004</c:v>
                </c:pt>
                <c:pt idx="17">
                  <c:v>805.886393</c:v>
                </c:pt>
                <c:pt idx="18">
                  <c:v>725.75300900000002</c:v>
                </c:pt>
                <c:pt idx="19">
                  <c:v>666.61970199999996</c:v>
                </c:pt>
                <c:pt idx="20">
                  <c:v>785.83457399999998</c:v>
                </c:pt>
                <c:pt idx="21">
                  <c:v>820.99812899999995</c:v>
                </c:pt>
                <c:pt idx="22">
                  <c:v>810.85040600000002</c:v>
                </c:pt>
                <c:pt idx="23">
                  <c:v>793.13107100000002</c:v>
                </c:pt>
                <c:pt idx="24">
                  <c:v>771.03965000000005</c:v>
                </c:pt>
                <c:pt idx="25">
                  <c:v>682.77627800000005</c:v>
                </c:pt>
                <c:pt idx="26">
                  <c:v>640.43729199999996</c:v>
                </c:pt>
                <c:pt idx="27">
                  <c:v>764.18881699999997</c:v>
                </c:pt>
                <c:pt idx="28">
                  <c:v>787.91456900000003</c:v>
                </c:pt>
                <c:pt idx="29">
                  <c:v>784.81581800000004</c:v>
                </c:pt>
                <c:pt idx="30">
                  <c:v>779.82555300000001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97304"/>
        <c:axId val="371897696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28189.092000000001</c:v>
                </c:pt>
                <c:pt idx="1">
                  <c:v>35077.928999999996</c:v>
                </c:pt>
                <c:pt idx="2">
                  <c:v>36014.224000000002</c:v>
                </c:pt>
                <c:pt idx="3">
                  <c:v>36615.754999999997</c:v>
                </c:pt>
                <c:pt idx="4">
                  <c:v>31919.371999999999</c:v>
                </c:pt>
                <c:pt idx="5">
                  <c:v>31146.419000000002</c:v>
                </c:pt>
                <c:pt idx="6">
                  <c:v>36591.822</c:v>
                </c:pt>
                <c:pt idx="7">
                  <c:v>39235.457999999999</c:v>
                </c:pt>
                <c:pt idx="8">
                  <c:v>39004.811000000002</c:v>
                </c:pt>
                <c:pt idx="9">
                  <c:v>40047.383999999998</c:v>
                </c:pt>
                <c:pt idx="10">
                  <c:v>39544.086000000003</c:v>
                </c:pt>
                <c:pt idx="11">
                  <c:v>34725.493999999999</c:v>
                </c:pt>
                <c:pt idx="12">
                  <c:v>34441.057000000001</c:v>
                </c:pt>
                <c:pt idx="13">
                  <c:v>38683.222999999998</c:v>
                </c:pt>
                <c:pt idx="14">
                  <c:v>38842.599000000002</c:v>
                </c:pt>
                <c:pt idx="15">
                  <c:v>38674.49</c:v>
                </c:pt>
                <c:pt idx="16">
                  <c:v>38946.258999999998</c:v>
                </c:pt>
                <c:pt idx="17">
                  <c:v>38563.847999999998</c:v>
                </c:pt>
                <c:pt idx="18">
                  <c:v>34376.826999999997</c:v>
                </c:pt>
                <c:pt idx="19">
                  <c:v>33164.228999999999</c:v>
                </c:pt>
                <c:pt idx="20">
                  <c:v>38781.182999999997</c:v>
                </c:pt>
                <c:pt idx="21">
                  <c:v>39799.203999999998</c:v>
                </c:pt>
                <c:pt idx="22">
                  <c:v>38882.057000000001</c:v>
                </c:pt>
                <c:pt idx="23">
                  <c:v>38103.749000000003</c:v>
                </c:pt>
                <c:pt idx="24">
                  <c:v>36814.781999999999</c:v>
                </c:pt>
                <c:pt idx="25">
                  <c:v>32000.643</c:v>
                </c:pt>
                <c:pt idx="26">
                  <c:v>32243.491999999998</c:v>
                </c:pt>
                <c:pt idx="27">
                  <c:v>37210.949000000001</c:v>
                </c:pt>
                <c:pt idx="28">
                  <c:v>37850.995000000003</c:v>
                </c:pt>
                <c:pt idx="29">
                  <c:v>38068.417000000001</c:v>
                </c:pt>
                <c:pt idx="30">
                  <c:v>37039.608999999997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98480"/>
        <c:axId val="371898088"/>
      </c:lineChart>
      <c:catAx>
        <c:axId val="371897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1897696"/>
        <c:crosses val="autoZero"/>
        <c:auto val="0"/>
        <c:lblAlgn val="ctr"/>
        <c:lblOffset val="100"/>
        <c:noMultiLvlLbl val="0"/>
      </c:catAx>
      <c:valAx>
        <c:axId val="371897696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1897304"/>
        <c:crosses val="autoZero"/>
        <c:crossBetween val="between"/>
      </c:valAx>
      <c:valAx>
        <c:axId val="371898088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71898480"/>
        <c:crosses val="max"/>
        <c:crossBetween val="between"/>
      </c:valAx>
      <c:catAx>
        <c:axId val="37189848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7189808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/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0.53513</cdr:x>
      <cdr:y>0.37828</cdr:y>
    </cdr:from>
    <cdr:to>
      <cdr:x>0.7</cdr:x>
      <cdr:y>0.46013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71868" y="1102545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0.84054</cdr:x>
      <cdr:y>0.65582</cdr:y>
    </cdr:from>
    <cdr:to>
      <cdr:x>0.99459</cdr:x>
      <cdr:y>0.74663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4550" y="1911477"/>
          <a:ext cx="1085850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8" sqref="E8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Enero 2019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/>
    <hyperlink ref="E12" location="'D5'!A1" display="'D5'!A1"/>
    <hyperlink ref="E11" location="'D4'!A1" display="'D4'!A1"/>
    <hyperlink ref="E9" location="'D2'!A1" display="'D2'!A1"/>
    <hyperlink ref="E8" location="'D1'!A1" display="'D1'!A1"/>
    <hyperlink ref="E13" location="'D6'!A1" display="'D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170</v>
      </c>
    </row>
    <row r="2" spans="1:2">
      <c r="A2" t="s">
        <v>167</v>
      </c>
    </row>
    <row r="3" spans="1:2">
      <c r="A3" t="s">
        <v>158</v>
      </c>
    </row>
    <row r="4" spans="1:2">
      <c r="A4" t="s">
        <v>162</v>
      </c>
    </row>
    <row r="5" spans="1:2">
      <c r="A5" t="s">
        <v>171</v>
      </c>
    </row>
    <row r="6" spans="1:2">
      <c r="A6" t="s">
        <v>163</v>
      </c>
    </row>
    <row r="7" spans="1:2">
      <c r="A7" t="s">
        <v>168</v>
      </c>
    </row>
    <row r="8" spans="1:2">
      <c r="A8" t="s">
        <v>164</v>
      </c>
    </row>
    <row r="9" spans="1:2">
      <c r="A9" t="s">
        <v>165</v>
      </c>
    </row>
    <row r="10" spans="1:2">
      <c r="A10" t="s">
        <v>166</v>
      </c>
    </row>
    <row r="11" spans="1:2">
      <c r="A11" t="s">
        <v>169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24"/>
  <sheetViews>
    <sheetView showGridLines="0" showRowColHeaders="0" topLeftCell="A5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Enero 2019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8" t="s">
        <v>7</v>
      </c>
      <c r="E7" s="4"/>
      <c r="F7" s="140" t="str">
        <f>K3</f>
        <v>Enero 2019</v>
      </c>
      <c r="G7" s="141"/>
      <c r="H7" s="141" t="s">
        <v>1</v>
      </c>
      <c r="I7" s="141"/>
      <c r="J7" s="141" t="s">
        <v>2</v>
      </c>
      <c r="K7" s="141"/>
    </row>
    <row r="8" spans="3:12">
      <c r="C8" s="138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(b.c.)",Dat_01!A4:G29,2,FALSE)/1000</f>
        <v>23252.157524000002</v>
      </c>
      <c r="G9" s="47">
        <f>VLOOKUP("Demanda transporte (b.c.)",Dat_01!A4:G29,3,FALSE)*100</f>
        <v>2.9051125899999999</v>
      </c>
      <c r="H9" s="31">
        <f>VLOOKUP("Demanda transporte (b.c.)",Dat_01!A4:G29,4,FALSE)/1000</f>
        <v>23252.157524000002</v>
      </c>
      <c r="I9" s="47">
        <f>VLOOKUP("Demanda transporte (b.c.)",Dat_01!A4:G29,5,FALSE)*100</f>
        <v>2.9051125899999999</v>
      </c>
      <c r="J9" s="31">
        <f>VLOOKUP("Demanda transporte (b.c.)",Dat_01!A4:G29,6,FALSE)/1000</f>
        <v>254151.66847908101</v>
      </c>
      <c r="K9" s="47">
        <f>VLOOKUP("Demanda transporte (b.c.)",Dat_01!A4:G29,7,FALSE)*100</f>
        <v>0.84431075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0.61101933162770461</v>
      </c>
      <c r="H12" s="43"/>
      <c r="I12" s="43">
        <v>0.61101933162770461</v>
      </c>
      <c r="J12" s="43"/>
      <c r="K12" s="43">
        <v>-0.19470721805341373</v>
      </c>
    </row>
    <row r="13" spans="3:12">
      <c r="E13" s="34" t="s">
        <v>26</v>
      </c>
      <c r="F13" s="33"/>
      <c r="G13" s="43">
        <v>1.8318525201182156</v>
      </c>
      <c r="H13" s="43"/>
      <c r="I13" s="43">
        <v>1.8318525201182156</v>
      </c>
      <c r="J13" s="43"/>
      <c r="K13" s="43">
        <v>0.50308843757382871</v>
      </c>
    </row>
    <row r="14" spans="3:12">
      <c r="E14" s="35" t="s">
        <v>5</v>
      </c>
      <c r="F14" s="36"/>
      <c r="G14" s="44">
        <v>0.46224073509852914</v>
      </c>
      <c r="H14" s="44"/>
      <c r="I14" s="44">
        <v>0.46224073509852914</v>
      </c>
      <c r="J14" s="44"/>
      <c r="K14" s="44">
        <v>0.53592952722292253</v>
      </c>
    </row>
    <row r="15" spans="3:12">
      <c r="E15" s="142" t="s">
        <v>27</v>
      </c>
      <c r="F15" s="142"/>
      <c r="G15" s="142"/>
      <c r="H15" s="142"/>
      <c r="I15" s="142"/>
      <c r="J15" s="142"/>
      <c r="K15" s="142"/>
    </row>
    <row r="16" spans="3:12" ht="21.75" customHeight="1">
      <c r="E16" s="139" t="s">
        <v>28</v>
      </c>
      <c r="F16" s="139"/>
      <c r="G16" s="139"/>
      <c r="H16" s="139"/>
      <c r="I16" s="139"/>
      <c r="J16" s="139"/>
      <c r="K16" s="139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K21"/>
  <sheetViews>
    <sheetView showGridLines="0" showRowColHeaders="0" topLeftCell="A2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8" t="s">
        <v>30</v>
      </c>
      <c r="E7" s="9"/>
    </row>
    <row r="8" spans="3:11">
      <c r="C8" s="138"/>
      <c r="E8" s="9"/>
      <c r="I8" t="s">
        <v>102</v>
      </c>
    </row>
    <row r="9" spans="3:11">
      <c r="C9" s="138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3"/>
  <sheetViews>
    <sheetView showGridLines="0" showRowColHeaders="0" topLeftCell="A2" zoomScaleNormal="100" workbookViewId="0">
      <selection activeCell="E32" sqref="E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Enero 2019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8" t="s">
        <v>16</v>
      </c>
      <c r="E7" s="9"/>
    </row>
    <row r="8" spans="3:5">
      <c r="C8" s="138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K21"/>
  <sheetViews>
    <sheetView showGridLines="0" showRowColHeaders="0" topLeftCell="A2" zoomScaleNormal="100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8" t="s">
        <v>18</v>
      </c>
      <c r="E7" s="9"/>
    </row>
    <row r="8" spans="3:11">
      <c r="C8" s="138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7"/>
  <sheetViews>
    <sheetView showGridLines="0" showRowColHeaders="0" workbookViewId="0">
      <selection activeCell="E40" sqref="E40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Enero 2019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8" t="s">
        <v>21</v>
      </c>
      <c r="D7" s="12"/>
      <c r="E7" s="12"/>
    </row>
    <row r="8" spans="2:5">
      <c r="B8" s="138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AA22"/>
  <sheetViews>
    <sheetView showGridLines="0" showRowColHeaders="0" workbookViewId="0">
      <selection activeCell="E42" sqref="E4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Enero 2019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8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8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"/>
  <sheetViews>
    <sheetView topLeftCell="A86" workbookViewId="0">
      <selection activeCell="H110" sqref="H110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100</v>
      </c>
    </row>
    <row r="3" spans="1:16" s="99" customFormat="1" ht="20.25" customHeight="1">
      <c r="B3" s="29" t="s">
        <v>31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102" t="s">
        <v>103</v>
      </c>
    </row>
    <row r="6" spans="1:16" ht="15">
      <c r="A6" s="104">
        <f>YEAR(B7)-1</f>
        <v>2018</v>
      </c>
      <c r="B6" s="105"/>
      <c r="C6" s="105" t="s">
        <v>104</v>
      </c>
      <c r="D6" s="105" t="s">
        <v>105</v>
      </c>
      <c r="E6" s="105" t="s">
        <v>106</v>
      </c>
      <c r="F6" s="106" t="s">
        <v>107</v>
      </c>
      <c r="G6" s="106" t="s">
        <v>108</v>
      </c>
      <c r="H6" s="105" t="s">
        <v>109</v>
      </c>
    </row>
    <row r="7" spans="1:16" ht="11.25" customHeight="1">
      <c r="A7" s="101">
        <v>1</v>
      </c>
      <c r="B7" s="107" t="str">
        <f>Dat_01!A52</f>
        <v>01/01/2019</v>
      </c>
      <c r="C7" s="108">
        <f>Dat_01!B52</f>
        <v>14.411</v>
      </c>
      <c r="D7" s="108">
        <f>Dat_01!C52</f>
        <v>8.5169999999999995</v>
      </c>
      <c r="E7" s="108">
        <f>Dat_01!D52</f>
        <v>2.6230000000000002</v>
      </c>
      <c r="F7" s="108">
        <f>Dat_01!H52</f>
        <v>5.5976315788999997</v>
      </c>
      <c r="G7" s="108">
        <f>Dat_01!G52</f>
        <v>13.2897368421</v>
      </c>
      <c r="H7" s="108">
        <f>Dat_01!E52</f>
        <v>10.867000000000001</v>
      </c>
    </row>
    <row r="8" spans="1:16" ht="11.25" customHeight="1">
      <c r="A8" s="101">
        <v>2</v>
      </c>
      <c r="B8" s="107" t="str">
        <f>Dat_01!A53</f>
        <v>02/01/2019</v>
      </c>
      <c r="C8" s="108">
        <f>Dat_01!B53</f>
        <v>13.65</v>
      </c>
      <c r="D8" s="108">
        <f>Dat_01!C53</f>
        <v>8.2530000000000001</v>
      </c>
      <c r="E8" s="108">
        <f>Dat_01!D53</f>
        <v>2.8559999999999999</v>
      </c>
      <c r="F8" s="108">
        <f>Dat_01!H53</f>
        <v>6.2226842104999998</v>
      </c>
      <c r="G8" s="108">
        <f>Dat_01!G53</f>
        <v>13.6504736842</v>
      </c>
      <c r="H8" s="108">
        <f>Dat_01!E53</f>
        <v>12.707000000000001</v>
      </c>
      <c r="J8" s="128"/>
      <c r="K8" s="128"/>
      <c r="L8" s="128"/>
      <c r="M8" s="128"/>
      <c r="N8" s="128"/>
      <c r="O8" s="128"/>
      <c r="P8" s="128"/>
    </row>
    <row r="9" spans="1:16" ht="11.25" customHeight="1">
      <c r="A9" s="101">
        <v>3</v>
      </c>
      <c r="B9" s="107" t="str">
        <f>Dat_01!A54</f>
        <v>03/01/2019</v>
      </c>
      <c r="C9" s="108">
        <f>Dat_01!B54</f>
        <v>12.72</v>
      </c>
      <c r="D9" s="108">
        <f>Dat_01!C54</f>
        <v>7.3920000000000003</v>
      </c>
      <c r="E9" s="108">
        <f>Dat_01!D54</f>
        <v>2.0649999999999999</v>
      </c>
      <c r="F9" s="108">
        <f>Dat_01!H54</f>
        <v>6.1632105263000003</v>
      </c>
      <c r="G9" s="108">
        <f>Dat_01!G54</f>
        <v>13.9272105263</v>
      </c>
      <c r="H9" s="108">
        <f>Dat_01!E54</f>
        <v>14.749000000000001</v>
      </c>
      <c r="J9" s="128"/>
      <c r="K9" s="128"/>
      <c r="L9" s="128"/>
      <c r="M9" s="128"/>
      <c r="N9" s="128"/>
      <c r="O9" s="128"/>
      <c r="P9" s="128"/>
    </row>
    <row r="10" spans="1:16" ht="11.25" customHeight="1">
      <c r="A10" s="101">
        <v>4</v>
      </c>
      <c r="B10" s="107" t="str">
        <f>Dat_01!A55</f>
        <v>04/01/2019</v>
      </c>
      <c r="C10" s="108">
        <f>Dat_01!B55</f>
        <v>12.574999999999999</v>
      </c>
      <c r="D10" s="108">
        <f>Dat_01!C55</f>
        <v>6.9320000000000004</v>
      </c>
      <c r="E10" s="108">
        <f>Dat_01!D55</f>
        <v>1.29</v>
      </c>
      <c r="F10" s="108">
        <f>Dat_01!H55</f>
        <v>5.8160526315999999</v>
      </c>
      <c r="G10" s="108">
        <f>Dat_01!G55</f>
        <v>13.332315789500001</v>
      </c>
      <c r="H10" s="108">
        <f>Dat_01!E55</f>
        <v>14.802</v>
      </c>
      <c r="J10" s="128"/>
      <c r="K10" s="128"/>
      <c r="L10" s="128"/>
      <c r="M10" s="128"/>
      <c r="N10" s="128"/>
      <c r="O10" s="128"/>
      <c r="P10" s="128"/>
    </row>
    <row r="11" spans="1:16" ht="11.25" customHeight="1">
      <c r="A11" s="101">
        <v>5</v>
      </c>
      <c r="B11" s="107" t="str">
        <f>Dat_01!A56</f>
        <v>05/01/2019</v>
      </c>
      <c r="C11" s="108">
        <f>Dat_01!B56</f>
        <v>14.186999999999999</v>
      </c>
      <c r="D11" s="108">
        <f>Dat_01!C56</f>
        <v>7.68</v>
      </c>
      <c r="E11" s="108">
        <f>Dat_01!D56</f>
        <v>1.1719999999999999</v>
      </c>
      <c r="F11" s="108">
        <f>Dat_01!H56</f>
        <v>5.0758947367999996</v>
      </c>
      <c r="G11" s="108">
        <f>Dat_01!G56</f>
        <v>13.3682631579</v>
      </c>
      <c r="H11" s="108">
        <f>Dat_01!E56</f>
        <v>12.24</v>
      </c>
      <c r="J11" s="128"/>
      <c r="K11" s="128"/>
      <c r="L11" s="128"/>
      <c r="M11" s="128"/>
      <c r="N11" s="128"/>
      <c r="O11" s="128"/>
      <c r="P11" s="128"/>
    </row>
    <row r="12" spans="1:16" ht="11.25" customHeight="1">
      <c r="A12" s="101">
        <v>6</v>
      </c>
      <c r="B12" s="107" t="str">
        <f>Dat_01!A57</f>
        <v>06/01/2019</v>
      </c>
      <c r="C12" s="108">
        <f>Dat_01!B57</f>
        <v>15.326000000000001</v>
      </c>
      <c r="D12" s="108">
        <f>Dat_01!C57</f>
        <v>8.4879999999999995</v>
      </c>
      <c r="E12" s="108">
        <f>Dat_01!D57</f>
        <v>1.651</v>
      </c>
      <c r="F12" s="108">
        <f>Dat_01!H57</f>
        <v>5.0149999999999997</v>
      </c>
      <c r="G12" s="108">
        <f>Dat_01!G57</f>
        <v>12.895</v>
      </c>
      <c r="H12" s="108">
        <f>Dat_01!E57</f>
        <v>7.8230000000000004</v>
      </c>
      <c r="J12" s="128"/>
      <c r="K12" s="128"/>
      <c r="L12" s="128"/>
      <c r="M12" s="128"/>
      <c r="N12" s="128"/>
      <c r="O12" s="128"/>
      <c r="P12" s="128"/>
    </row>
    <row r="13" spans="1:16" ht="11.25" customHeight="1">
      <c r="A13" s="101">
        <v>7</v>
      </c>
      <c r="B13" s="107" t="str">
        <f>Dat_01!A58</f>
        <v>07/01/2019</v>
      </c>
      <c r="C13" s="108">
        <f>Dat_01!B58</f>
        <v>13.225</v>
      </c>
      <c r="D13" s="108">
        <f>Dat_01!C58</f>
        <v>7.609</v>
      </c>
      <c r="E13" s="108">
        <f>Dat_01!D58</f>
        <v>1.992</v>
      </c>
      <c r="F13" s="108">
        <f>Dat_01!H58</f>
        <v>4.4483157894999996</v>
      </c>
      <c r="G13" s="108">
        <f>Dat_01!G58</f>
        <v>12.6228421053</v>
      </c>
      <c r="H13" s="108">
        <f>Dat_01!E58</f>
        <v>6.8179999999999996</v>
      </c>
      <c r="J13" s="128"/>
      <c r="K13" s="128"/>
      <c r="L13" s="128"/>
      <c r="M13" s="128"/>
      <c r="N13" s="128"/>
      <c r="O13" s="128"/>
      <c r="P13" s="128"/>
    </row>
    <row r="14" spans="1:16" ht="11.25" customHeight="1">
      <c r="A14" s="101">
        <v>8</v>
      </c>
      <c r="B14" s="107" t="str">
        <f>Dat_01!A59</f>
        <v>08/01/2019</v>
      </c>
      <c r="C14" s="108">
        <f>Dat_01!B59</f>
        <v>13.426</v>
      </c>
      <c r="D14" s="108">
        <f>Dat_01!C59</f>
        <v>7.7539999999999996</v>
      </c>
      <c r="E14" s="108">
        <f>Dat_01!D59</f>
        <v>2.0830000000000002</v>
      </c>
      <c r="F14" s="108">
        <f>Dat_01!H59</f>
        <v>4.1986842104999997</v>
      </c>
      <c r="G14" s="108">
        <f>Dat_01!G59</f>
        <v>12.3427894737</v>
      </c>
      <c r="H14" s="108">
        <f>Dat_01!E59</f>
        <v>7.0549999999999997</v>
      </c>
      <c r="J14" s="128"/>
      <c r="K14" s="128"/>
      <c r="L14" s="128"/>
      <c r="M14" s="128"/>
      <c r="N14" s="128"/>
      <c r="O14" s="128"/>
      <c r="P14" s="128"/>
    </row>
    <row r="15" spans="1:16" ht="11.25" customHeight="1">
      <c r="A15" s="101">
        <v>9</v>
      </c>
      <c r="B15" s="107" t="str">
        <f>Dat_01!A60</f>
        <v>09/01/2019</v>
      </c>
      <c r="C15" s="108">
        <f>Dat_01!B60</f>
        <v>14.234</v>
      </c>
      <c r="D15" s="108">
        <f>Dat_01!C60</f>
        <v>8.6180000000000003</v>
      </c>
      <c r="E15" s="108">
        <f>Dat_01!D60</f>
        <v>3.0019999999999998</v>
      </c>
      <c r="F15" s="108">
        <f>Dat_01!H60</f>
        <v>4.6289473684000004</v>
      </c>
      <c r="G15" s="108">
        <f>Dat_01!G60</f>
        <v>12.2675263158</v>
      </c>
      <c r="H15" s="108">
        <f>Dat_01!E60</f>
        <v>6.5170000000000003</v>
      </c>
      <c r="J15" s="128"/>
      <c r="K15" s="128"/>
      <c r="L15" s="128"/>
      <c r="M15" s="128"/>
      <c r="N15" s="128"/>
      <c r="O15" s="128"/>
      <c r="P15" s="128"/>
    </row>
    <row r="16" spans="1:16" ht="11.25" customHeight="1">
      <c r="A16" s="101">
        <v>10</v>
      </c>
      <c r="B16" s="107" t="str">
        <f>Dat_01!A61</f>
        <v>10/01/2019</v>
      </c>
      <c r="C16" s="108">
        <f>Dat_01!B61</f>
        <v>10.635</v>
      </c>
      <c r="D16" s="108">
        <f>Dat_01!C61</f>
        <v>5.7409999999999997</v>
      </c>
      <c r="E16" s="108">
        <f>Dat_01!D61</f>
        <v>0.84699999999999998</v>
      </c>
      <c r="F16" s="108">
        <f>Dat_01!H61</f>
        <v>4.8690526315999998</v>
      </c>
      <c r="G16" s="108">
        <f>Dat_01!G61</f>
        <v>12.408473684200001</v>
      </c>
      <c r="H16" s="108">
        <f>Dat_01!E61</f>
        <v>9.5830000000000002</v>
      </c>
      <c r="J16" s="128"/>
      <c r="K16" s="128"/>
      <c r="L16" s="128"/>
      <c r="M16" s="128"/>
      <c r="N16" s="128"/>
      <c r="O16" s="128"/>
      <c r="P16" s="128"/>
    </row>
    <row r="17" spans="1:16" ht="11.25" customHeight="1">
      <c r="A17" s="101">
        <v>11</v>
      </c>
      <c r="B17" s="107" t="str">
        <f>Dat_01!A62</f>
        <v>11/01/2019</v>
      </c>
      <c r="C17" s="108">
        <f>Dat_01!B62</f>
        <v>10.472</v>
      </c>
      <c r="D17" s="108">
        <f>Dat_01!C62</f>
        <v>5.0490000000000004</v>
      </c>
      <c r="E17" s="108">
        <f>Dat_01!D62</f>
        <v>-0.373</v>
      </c>
      <c r="F17" s="108">
        <f>Dat_01!H62</f>
        <v>4.4496315789000001</v>
      </c>
      <c r="G17" s="108">
        <f>Dat_01!G62</f>
        <v>12.693157894700001</v>
      </c>
      <c r="H17" s="108">
        <f>Dat_01!E62</f>
        <v>8.7080000000000002</v>
      </c>
      <c r="J17" s="128"/>
      <c r="K17" s="128"/>
      <c r="L17" s="128"/>
      <c r="M17" s="128"/>
      <c r="N17" s="128"/>
      <c r="O17" s="128"/>
      <c r="P17" s="128"/>
    </row>
    <row r="18" spans="1:16" ht="11.25" customHeight="1">
      <c r="A18" s="101">
        <v>12</v>
      </c>
      <c r="B18" s="107" t="str">
        <f>Dat_01!A63</f>
        <v>12/01/2019</v>
      </c>
      <c r="C18" s="108">
        <f>Dat_01!B63</f>
        <v>12.776999999999999</v>
      </c>
      <c r="D18" s="108">
        <f>Dat_01!C63</f>
        <v>7.1390000000000002</v>
      </c>
      <c r="E18" s="108">
        <f>Dat_01!D63</f>
        <v>1.5009999999999999</v>
      </c>
      <c r="F18" s="108">
        <f>Dat_01!H63</f>
        <v>3.6771052632000001</v>
      </c>
      <c r="G18" s="108">
        <f>Dat_01!G63</f>
        <v>12.769</v>
      </c>
      <c r="H18" s="108">
        <f>Dat_01!E63</f>
        <v>7.7489999999999997</v>
      </c>
      <c r="J18" s="128"/>
      <c r="K18" s="128"/>
      <c r="L18" s="128"/>
      <c r="M18" s="128"/>
      <c r="N18" s="128"/>
      <c r="O18" s="128"/>
      <c r="P18" s="128"/>
    </row>
    <row r="19" spans="1:16" ht="11.25" customHeight="1">
      <c r="A19" s="101">
        <v>13</v>
      </c>
      <c r="B19" s="107" t="str">
        <f>Dat_01!A64</f>
        <v>13/01/2019</v>
      </c>
      <c r="C19" s="108">
        <f>Dat_01!B64</f>
        <v>13.843</v>
      </c>
      <c r="D19" s="108">
        <f>Dat_01!C64</f>
        <v>8.1229999999999993</v>
      </c>
      <c r="E19" s="108">
        <f>Dat_01!D64</f>
        <v>2.403</v>
      </c>
      <c r="F19" s="108">
        <f>Dat_01!H64</f>
        <v>4.2034736841999996</v>
      </c>
      <c r="G19" s="108">
        <f>Dat_01!G64</f>
        <v>12.5101052632</v>
      </c>
      <c r="H19" s="108">
        <f>Dat_01!E64</f>
        <v>7.1840000000000002</v>
      </c>
      <c r="J19" s="128"/>
      <c r="K19" s="128"/>
      <c r="L19" s="128"/>
      <c r="M19" s="128"/>
      <c r="N19" s="128"/>
      <c r="O19" s="128"/>
      <c r="P19" s="128"/>
    </row>
    <row r="20" spans="1:16" ht="11.25" customHeight="1">
      <c r="A20" s="101">
        <v>14</v>
      </c>
      <c r="B20" s="107" t="str">
        <f>Dat_01!A65</f>
        <v>14/01/2019</v>
      </c>
      <c r="C20" s="108">
        <f>Dat_01!B65</f>
        <v>15.412000000000001</v>
      </c>
      <c r="D20" s="108">
        <f>Dat_01!C65</f>
        <v>9.8879999999999999</v>
      </c>
      <c r="E20" s="108">
        <f>Dat_01!D65</f>
        <v>4.3639999999999999</v>
      </c>
      <c r="F20" s="108">
        <f>Dat_01!H65</f>
        <v>4.8126315788999996</v>
      </c>
      <c r="G20" s="108">
        <f>Dat_01!G65</f>
        <v>12.4322631579</v>
      </c>
      <c r="H20" s="108">
        <f>Dat_01!E65</f>
        <v>7.3959999999999999</v>
      </c>
      <c r="J20" s="128"/>
      <c r="K20" s="128"/>
      <c r="L20" s="128"/>
      <c r="M20" s="128"/>
      <c r="N20" s="128"/>
      <c r="O20" s="128"/>
      <c r="P20" s="128"/>
    </row>
    <row r="21" spans="1:16" ht="11.25" customHeight="1">
      <c r="A21" s="101">
        <v>15</v>
      </c>
      <c r="B21" s="107" t="str">
        <f>Dat_01!A66</f>
        <v>15/01/2019</v>
      </c>
      <c r="C21" s="108">
        <f>Dat_01!B66</f>
        <v>13.914999999999999</v>
      </c>
      <c r="D21" s="108">
        <f>Dat_01!C66</f>
        <v>8.5779999999999994</v>
      </c>
      <c r="E21" s="108">
        <f>Dat_01!D66</f>
        <v>3.24</v>
      </c>
      <c r="F21" s="108">
        <f>Dat_01!H66</f>
        <v>4.3617368421</v>
      </c>
      <c r="G21" s="108">
        <f>Dat_01!G66</f>
        <v>12.102736842100001</v>
      </c>
      <c r="H21" s="108">
        <f>Dat_01!E66</f>
        <v>7.5679999999999996</v>
      </c>
      <c r="J21" s="128"/>
      <c r="K21" s="128"/>
      <c r="L21" s="128"/>
      <c r="M21" s="128"/>
      <c r="N21" s="128"/>
      <c r="O21" s="128"/>
      <c r="P21" s="128"/>
    </row>
    <row r="22" spans="1:16" ht="11.25" customHeight="1">
      <c r="A22" s="101">
        <v>16</v>
      </c>
      <c r="B22" s="107" t="str">
        <f>Dat_01!A67</f>
        <v>16/01/2019</v>
      </c>
      <c r="C22" s="108">
        <f>Dat_01!B67</f>
        <v>13.196</v>
      </c>
      <c r="D22" s="108">
        <f>Dat_01!C67</f>
        <v>7.782</v>
      </c>
      <c r="E22" s="108">
        <f>Dat_01!D67</f>
        <v>2.3679999999999999</v>
      </c>
      <c r="F22" s="108">
        <f>Dat_01!H67</f>
        <v>5.0066842104999996</v>
      </c>
      <c r="G22" s="108">
        <f>Dat_01!G67</f>
        <v>12.494263157900001</v>
      </c>
      <c r="H22" s="108">
        <f>Dat_01!E67</f>
        <v>11.016999999999999</v>
      </c>
      <c r="J22" s="128"/>
      <c r="K22" s="128"/>
      <c r="L22" s="128"/>
      <c r="M22" s="128"/>
      <c r="N22" s="128"/>
      <c r="O22" s="128"/>
      <c r="P22" s="128"/>
    </row>
    <row r="23" spans="1:16" ht="11.25" customHeight="1">
      <c r="A23" s="101">
        <v>17</v>
      </c>
      <c r="B23" s="107" t="str">
        <f>Dat_01!A68</f>
        <v>17/01/2019</v>
      </c>
      <c r="C23" s="108">
        <f>Dat_01!B68</f>
        <v>12.122999999999999</v>
      </c>
      <c r="D23" s="108">
        <f>Dat_01!C68</f>
        <v>8.2059999999999995</v>
      </c>
      <c r="E23" s="108">
        <f>Dat_01!D68</f>
        <v>4.2889999999999997</v>
      </c>
      <c r="F23" s="108">
        <f>Dat_01!H68</f>
        <v>4.6930526315999996</v>
      </c>
      <c r="G23" s="108">
        <f>Dat_01!G68</f>
        <v>12.8408421053</v>
      </c>
      <c r="H23" s="108">
        <f>Dat_01!E68</f>
        <v>11.08</v>
      </c>
      <c r="J23" s="128"/>
      <c r="K23" s="128"/>
      <c r="L23" s="128"/>
      <c r="M23" s="128"/>
      <c r="N23" s="128"/>
      <c r="O23" s="128"/>
      <c r="P23" s="128"/>
    </row>
    <row r="24" spans="1:16" ht="11.25" customHeight="1">
      <c r="A24" s="101">
        <v>18</v>
      </c>
      <c r="B24" s="107" t="str">
        <f>Dat_01!A69</f>
        <v>18/01/2019</v>
      </c>
      <c r="C24" s="108">
        <f>Dat_01!B69</f>
        <v>10.632999999999999</v>
      </c>
      <c r="D24" s="108">
        <f>Dat_01!C69</f>
        <v>6.7960000000000003</v>
      </c>
      <c r="E24" s="108">
        <f>Dat_01!D69</f>
        <v>2.9590000000000001</v>
      </c>
      <c r="F24" s="108">
        <f>Dat_01!H69</f>
        <v>4.7468947367999998</v>
      </c>
      <c r="G24" s="108">
        <f>Dat_01!G69</f>
        <v>12.8061578947</v>
      </c>
      <c r="H24" s="108">
        <f>Dat_01!E69</f>
        <v>9.6590000000000007</v>
      </c>
      <c r="J24" s="128"/>
      <c r="K24" s="128"/>
      <c r="L24" s="128"/>
      <c r="M24" s="128"/>
      <c r="N24" s="128"/>
      <c r="O24" s="128"/>
      <c r="P24" s="128"/>
    </row>
    <row r="25" spans="1:16" ht="11.25" customHeight="1">
      <c r="A25" s="101">
        <v>19</v>
      </c>
      <c r="B25" s="107" t="str">
        <f>Dat_01!A70</f>
        <v>19/01/2019</v>
      </c>
      <c r="C25" s="108">
        <f>Dat_01!B70</f>
        <v>11.071999999999999</v>
      </c>
      <c r="D25" s="108">
        <f>Dat_01!C70</f>
        <v>7.4489999999999998</v>
      </c>
      <c r="E25" s="108">
        <f>Dat_01!D70</f>
        <v>3.8260000000000001</v>
      </c>
      <c r="F25" s="108">
        <f>Dat_01!H70</f>
        <v>5.2755263157999996</v>
      </c>
      <c r="G25" s="108">
        <f>Dat_01!G70</f>
        <v>13.381157894699999</v>
      </c>
      <c r="H25" s="108">
        <f>Dat_01!E70</f>
        <v>10.243</v>
      </c>
      <c r="J25" s="128"/>
      <c r="K25" s="128"/>
      <c r="L25" s="128"/>
      <c r="M25" s="128"/>
      <c r="N25" s="128"/>
      <c r="O25" s="128"/>
      <c r="P25" s="128"/>
    </row>
    <row r="26" spans="1:16" ht="11.25" customHeight="1">
      <c r="A26" s="101">
        <v>20</v>
      </c>
      <c r="B26" s="107" t="str">
        <f>Dat_01!A71</f>
        <v>20/01/2019</v>
      </c>
      <c r="C26" s="108">
        <f>Dat_01!B71</f>
        <v>11.648</v>
      </c>
      <c r="D26" s="108">
        <f>Dat_01!C71</f>
        <v>8.61</v>
      </c>
      <c r="E26" s="108">
        <f>Dat_01!D71</f>
        <v>5.5730000000000004</v>
      </c>
      <c r="F26" s="108">
        <f>Dat_01!H71</f>
        <v>4.7783157894999997</v>
      </c>
      <c r="G26" s="108">
        <f>Dat_01!G71</f>
        <v>13.2046842105</v>
      </c>
      <c r="H26" s="108">
        <f>Dat_01!E71</f>
        <v>10.785</v>
      </c>
      <c r="J26" s="128"/>
      <c r="K26" s="128"/>
      <c r="L26" s="128"/>
      <c r="M26" s="128"/>
      <c r="N26" s="128"/>
      <c r="O26" s="128"/>
      <c r="P26" s="128"/>
    </row>
    <row r="27" spans="1:16" ht="11.25" customHeight="1">
      <c r="A27" s="101">
        <v>21</v>
      </c>
      <c r="B27" s="107" t="str">
        <f>Dat_01!A72</f>
        <v>21/01/2019</v>
      </c>
      <c r="C27" s="108">
        <f>Dat_01!B72</f>
        <v>12.053000000000001</v>
      </c>
      <c r="D27" s="108">
        <f>Dat_01!C72</f>
        <v>7.843</v>
      </c>
      <c r="E27" s="108">
        <f>Dat_01!D72</f>
        <v>3.633</v>
      </c>
      <c r="F27" s="108">
        <f>Dat_01!H72</f>
        <v>4.7319473684000002</v>
      </c>
      <c r="G27" s="108">
        <f>Dat_01!G72</f>
        <v>13.390421052600001</v>
      </c>
      <c r="H27" s="108">
        <f>Dat_01!E72</f>
        <v>13.945</v>
      </c>
      <c r="J27" s="128"/>
      <c r="K27" s="128"/>
      <c r="L27" s="128"/>
      <c r="M27" s="128"/>
      <c r="N27" s="128"/>
      <c r="O27" s="128"/>
      <c r="P27" s="128"/>
    </row>
    <row r="28" spans="1:16" ht="11.25" customHeight="1">
      <c r="A28" s="101">
        <v>22</v>
      </c>
      <c r="B28" s="107" t="str">
        <f>Dat_01!A73</f>
        <v>22/01/2019</v>
      </c>
      <c r="C28" s="108">
        <f>Dat_01!B73</f>
        <v>10.396000000000001</v>
      </c>
      <c r="D28" s="108">
        <f>Dat_01!C73</f>
        <v>6.609</v>
      </c>
      <c r="E28" s="108">
        <f>Dat_01!D73</f>
        <v>2.8220000000000001</v>
      </c>
      <c r="F28" s="108">
        <f>Dat_01!H73</f>
        <v>5.1960526315999997</v>
      </c>
      <c r="G28" s="108">
        <f>Dat_01!G73</f>
        <v>13.2404210526</v>
      </c>
      <c r="H28" s="108">
        <f>Dat_01!E73</f>
        <v>13.146000000000001</v>
      </c>
      <c r="J28" s="128"/>
      <c r="K28" s="128"/>
      <c r="L28" s="128"/>
      <c r="M28" s="128"/>
      <c r="N28" s="128"/>
      <c r="O28" s="128"/>
      <c r="P28" s="128"/>
    </row>
    <row r="29" spans="1:16" ht="11.25" customHeight="1">
      <c r="A29" s="101">
        <v>23</v>
      </c>
      <c r="B29" s="107" t="str">
        <f>Dat_01!A74</f>
        <v>23/01/2019</v>
      </c>
      <c r="C29" s="108">
        <f>Dat_01!B74</f>
        <v>13.555999999999999</v>
      </c>
      <c r="D29" s="108">
        <f>Dat_01!C74</f>
        <v>10.032999999999999</v>
      </c>
      <c r="E29" s="108">
        <f>Dat_01!D74</f>
        <v>6.51</v>
      </c>
      <c r="F29" s="108">
        <f>Dat_01!H74</f>
        <v>5.6377368420999998</v>
      </c>
      <c r="G29" s="108">
        <f>Dat_01!G74</f>
        <v>14.1295263158</v>
      </c>
      <c r="H29" s="108">
        <f>Dat_01!E74</f>
        <v>11.93</v>
      </c>
      <c r="J29" s="128"/>
      <c r="K29" s="128"/>
      <c r="L29" s="128"/>
      <c r="M29" s="128"/>
      <c r="N29" s="128"/>
      <c r="O29" s="128"/>
      <c r="P29" s="128"/>
    </row>
    <row r="30" spans="1:16" ht="11.25" customHeight="1">
      <c r="A30" s="101">
        <v>24</v>
      </c>
      <c r="B30" s="107" t="str">
        <f>Dat_01!A75</f>
        <v>24/01/2019</v>
      </c>
      <c r="C30" s="108">
        <f>Dat_01!B75</f>
        <v>13.993</v>
      </c>
      <c r="D30" s="108">
        <f>Dat_01!C75</f>
        <v>10.835000000000001</v>
      </c>
      <c r="E30" s="108">
        <f>Dat_01!D75</f>
        <v>7.6760000000000002</v>
      </c>
      <c r="F30" s="108">
        <f>Dat_01!H75</f>
        <v>5.5113684211000002</v>
      </c>
      <c r="G30" s="108">
        <f>Dat_01!G75</f>
        <v>13.7984210526</v>
      </c>
      <c r="H30" s="108">
        <f>Dat_01!E75</f>
        <v>10.659000000000001</v>
      </c>
      <c r="J30" s="128"/>
      <c r="K30" s="128"/>
      <c r="L30" s="128"/>
      <c r="M30" s="128"/>
      <c r="N30" s="128"/>
      <c r="O30" s="128"/>
      <c r="P30" s="128"/>
    </row>
    <row r="31" spans="1:16" ht="11.25" customHeight="1">
      <c r="A31" s="101">
        <v>25</v>
      </c>
      <c r="B31" s="107" t="str">
        <f>Dat_01!A76</f>
        <v>25/01/2019</v>
      </c>
      <c r="C31" s="108">
        <f>Dat_01!B76</f>
        <v>16.065999999999999</v>
      </c>
      <c r="D31" s="108">
        <f>Dat_01!C76</f>
        <v>10.983000000000001</v>
      </c>
      <c r="E31" s="108">
        <f>Dat_01!D76</f>
        <v>5.9</v>
      </c>
      <c r="F31" s="108">
        <f>Dat_01!H76</f>
        <v>4.7302105262999996</v>
      </c>
      <c r="G31" s="108">
        <f>Dat_01!G76</f>
        <v>12.7928421053</v>
      </c>
      <c r="H31" s="108">
        <f>Dat_01!E76</f>
        <v>9.5790000000000006</v>
      </c>
      <c r="J31" s="128"/>
      <c r="K31" s="128"/>
      <c r="L31" s="128"/>
      <c r="M31" s="128"/>
      <c r="N31" s="128"/>
      <c r="O31" s="128"/>
      <c r="P31" s="128"/>
    </row>
    <row r="32" spans="1:16" ht="11.25" customHeight="1">
      <c r="A32" s="101">
        <v>26</v>
      </c>
      <c r="B32" s="107" t="str">
        <f>Dat_01!A77</f>
        <v>26/01/2019</v>
      </c>
      <c r="C32" s="108">
        <f>Dat_01!B77</f>
        <v>15.827999999999999</v>
      </c>
      <c r="D32" s="108">
        <f>Dat_01!C77</f>
        <v>10.048999999999999</v>
      </c>
      <c r="E32" s="108">
        <f>Dat_01!D77</f>
        <v>4.2699999999999996</v>
      </c>
      <c r="F32" s="108">
        <f>Dat_01!H77</f>
        <v>4.5442631578999997</v>
      </c>
      <c r="G32" s="108">
        <f>Dat_01!G77</f>
        <v>12.3642631579</v>
      </c>
      <c r="H32" s="108">
        <f>Dat_01!E77</f>
        <v>8.3919999999999995</v>
      </c>
      <c r="J32" s="128"/>
      <c r="K32" s="128"/>
      <c r="L32" s="128"/>
      <c r="M32" s="128"/>
      <c r="N32" s="128"/>
      <c r="O32" s="128"/>
      <c r="P32" s="128"/>
    </row>
    <row r="33" spans="1:16" ht="11.25" customHeight="1">
      <c r="A33" s="101">
        <v>27</v>
      </c>
      <c r="B33" s="107" t="str">
        <f>Dat_01!A78</f>
        <v>27/01/2019</v>
      </c>
      <c r="C33" s="108">
        <f>Dat_01!B78</f>
        <v>14.148</v>
      </c>
      <c r="D33" s="108">
        <f>Dat_01!C78</f>
        <v>9.718</v>
      </c>
      <c r="E33" s="108">
        <f>Dat_01!D78</f>
        <v>5.2880000000000003</v>
      </c>
      <c r="F33" s="108">
        <f>Dat_01!H78</f>
        <v>5.4006842104999997</v>
      </c>
      <c r="G33" s="108">
        <f>Dat_01!G78</f>
        <v>12.790947368399999</v>
      </c>
      <c r="H33" s="108">
        <f>Dat_01!E78</f>
        <v>8.4179999999999993</v>
      </c>
      <c r="J33" s="128"/>
      <c r="K33" s="128"/>
      <c r="L33" s="128"/>
      <c r="M33" s="128"/>
      <c r="N33" s="128"/>
      <c r="O33" s="128"/>
      <c r="P33" s="128"/>
    </row>
    <row r="34" spans="1:16" ht="11.25" customHeight="1">
      <c r="A34" s="101">
        <v>28</v>
      </c>
      <c r="B34" s="107" t="str">
        <f>Dat_01!A79</f>
        <v>28/01/2019</v>
      </c>
      <c r="C34" s="108">
        <f>Dat_01!B79</f>
        <v>14.284000000000001</v>
      </c>
      <c r="D34" s="108">
        <f>Dat_01!C79</f>
        <v>9.9489999999999998</v>
      </c>
      <c r="E34" s="108">
        <f>Dat_01!D79</f>
        <v>5.6139999999999999</v>
      </c>
      <c r="F34" s="108">
        <f>Dat_01!H79</f>
        <v>4.4027368421000004</v>
      </c>
      <c r="G34" s="108">
        <f>Dat_01!G79</f>
        <v>13.066105263200001</v>
      </c>
      <c r="H34" s="108">
        <f>Dat_01!E79</f>
        <v>9.5169999999999995</v>
      </c>
      <c r="J34" s="128"/>
      <c r="K34" s="128"/>
      <c r="L34" s="128"/>
      <c r="M34" s="128"/>
      <c r="N34" s="128"/>
      <c r="O34" s="128"/>
      <c r="P34" s="128"/>
    </row>
    <row r="35" spans="1:16" ht="11.25" customHeight="1">
      <c r="A35" s="101">
        <v>29</v>
      </c>
      <c r="B35" s="107" t="str">
        <f>Dat_01!A80</f>
        <v>29/01/2019</v>
      </c>
      <c r="C35" s="108">
        <f>Dat_01!B80</f>
        <v>12.673999999999999</v>
      </c>
      <c r="D35" s="108">
        <f>Dat_01!C80</f>
        <v>9.25</v>
      </c>
      <c r="E35" s="108">
        <f>Dat_01!D80</f>
        <v>5.8259999999999996</v>
      </c>
      <c r="F35" s="108">
        <f>Dat_01!H80</f>
        <v>4.4208947368000002</v>
      </c>
      <c r="G35" s="108">
        <f>Dat_01!G80</f>
        <v>13.3115263158</v>
      </c>
      <c r="H35" s="108">
        <f>Dat_01!E80</f>
        <v>10.207000000000001</v>
      </c>
      <c r="J35" s="128"/>
      <c r="K35" s="128"/>
      <c r="L35" s="128"/>
      <c r="M35" s="128"/>
      <c r="N35" s="128"/>
      <c r="O35" s="128"/>
      <c r="P35" s="128"/>
    </row>
    <row r="36" spans="1:16" ht="11.25" customHeight="1">
      <c r="A36" s="101">
        <v>30</v>
      </c>
      <c r="B36" s="107" t="str">
        <f>Dat_01!A81</f>
        <v>30/01/2019</v>
      </c>
      <c r="C36" s="108">
        <f>Dat_01!B81</f>
        <v>12.965999999999999</v>
      </c>
      <c r="D36" s="108">
        <f>Dat_01!C81</f>
        <v>9.67</v>
      </c>
      <c r="E36" s="108">
        <f>Dat_01!D81</f>
        <v>6.3739999999999997</v>
      </c>
      <c r="F36" s="108">
        <f>Dat_01!H81</f>
        <v>4.7539473684000004</v>
      </c>
      <c r="G36" s="108">
        <f>Dat_01!G81</f>
        <v>13.5410526316</v>
      </c>
      <c r="H36" s="108">
        <f>Dat_01!E81</f>
        <v>9.57</v>
      </c>
      <c r="J36" s="128"/>
      <c r="K36" s="128"/>
      <c r="L36" s="128"/>
      <c r="M36" s="128"/>
      <c r="N36" s="128"/>
      <c r="O36" s="128"/>
      <c r="P36" s="128"/>
    </row>
    <row r="37" spans="1:16" ht="11.25" customHeight="1">
      <c r="A37" s="101">
        <v>31</v>
      </c>
      <c r="B37" s="131" t="str">
        <f>Dat_01!A82</f>
        <v>31/01/2019</v>
      </c>
      <c r="C37" s="133">
        <f>Dat_01!B82</f>
        <v>15.893000000000001</v>
      </c>
      <c r="D37" s="133">
        <f>Dat_01!C82</f>
        <v>12.208</v>
      </c>
      <c r="E37" s="133">
        <f>Dat_01!D82</f>
        <v>8.5229999999999997</v>
      </c>
      <c r="F37" s="133">
        <f>Dat_01!H82</f>
        <v>5.0754210526000003</v>
      </c>
      <c r="G37" s="133">
        <f>Dat_01!G82</f>
        <v>13.5708947368</v>
      </c>
      <c r="H37" s="133">
        <f>Dat_01!E82</f>
        <v>9.2690000000000001</v>
      </c>
      <c r="J37" s="128"/>
      <c r="K37" s="128"/>
      <c r="L37" s="128"/>
      <c r="M37" s="128"/>
      <c r="N37" s="128"/>
      <c r="O37" s="128"/>
      <c r="P37" s="128"/>
    </row>
    <row r="38" spans="1:16" ht="11.25" customHeight="1">
      <c r="A38" s="101"/>
      <c r="B38" s="109" t="s">
        <v>110</v>
      </c>
      <c r="C38" s="110">
        <f>AVERAGE(C7:C37)</f>
        <v>13.268935483870964</v>
      </c>
      <c r="D38" s="110">
        <f t="shared" ref="D38:H38" si="0">AVERAGE(D7:D37)</f>
        <v>8.4435806451612887</v>
      </c>
      <c r="E38" s="110">
        <f t="shared" si="0"/>
        <v>3.6182903225806453</v>
      </c>
      <c r="F38" s="110">
        <f t="shared" si="0"/>
        <v>4.91760611204516</v>
      </c>
      <c r="G38" s="110">
        <f t="shared" si="0"/>
        <v>13.010820033954836</v>
      </c>
      <c r="H38" s="110">
        <f t="shared" si="0"/>
        <v>9.9736129032258045</v>
      </c>
      <c r="J38" s="128"/>
      <c r="K38" s="128"/>
      <c r="L38" s="128"/>
      <c r="M38" s="128"/>
      <c r="N38" s="128"/>
      <c r="O38" s="128"/>
      <c r="P38" s="128"/>
    </row>
    <row r="39" spans="1:16" ht="11.25" customHeight="1">
      <c r="C39" s="111"/>
    </row>
    <row r="40" spans="1:16" ht="11.25" customHeight="1">
      <c r="B40" s="102" t="s">
        <v>111</v>
      </c>
    </row>
    <row r="41" spans="1:16" ht="34.5" customHeight="1">
      <c r="B41" s="105"/>
      <c r="C41" s="106" t="s">
        <v>98</v>
      </c>
    </row>
    <row r="42" spans="1:16" ht="11.25" customHeight="1">
      <c r="A42" s="112" t="s">
        <v>112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113</v>
      </c>
      <c r="B43" s="107">
        <v>42643</v>
      </c>
      <c r="C43" s="113">
        <f>Dat_01!B95</f>
        <v>20145.293416</v>
      </c>
    </row>
    <row r="44" spans="1:16" ht="11.25" customHeight="1">
      <c r="A44" s="112" t="s">
        <v>114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115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116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117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118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119</v>
      </c>
      <c r="B49" s="107">
        <v>42825</v>
      </c>
      <c r="C49" s="113">
        <f>Dat_01!B101</f>
        <v>22050.167442000002</v>
      </c>
    </row>
    <row r="50" spans="1:3" ht="11.25" customHeight="1">
      <c r="A50" s="112" t="s">
        <v>120</v>
      </c>
      <c r="B50" s="107">
        <v>42855</v>
      </c>
      <c r="C50" s="113">
        <f>Dat_01!B102</f>
        <v>19921.526830816001</v>
      </c>
    </row>
    <row r="51" spans="1:3" ht="11.25" customHeight="1">
      <c r="A51" s="112" t="s">
        <v>113</v>
      </c>
      <c r="B51" s="107">
        <v>42886</v>
      </c>
      <c r="C51" s="113">
        <f>Dat_01!B103</f>
        <v>20080.178756370999</v>
      </c>
    </row>
    <row r="52" spans="1:3" ht="11.25" customHeight="1">
      <c r="A52" s="112" t="s">
        <v>120</v>
      </c>
      <c r="B52" s="107">
        <v>42916</v>
      </c>
      <c r="C52" s="113">
        <f>Dat_01!B104</f>
        <v>20323.202189127998</v>
      </c>
    </row>
    <row r="53" spans="1:3" ht="11.25" customHeight="1">
      <c r="A53" s="112" t="s">
        <v>112</v>
      </c>
      <c r="B53" s="107">
        <v>42947</v>
      </c>
      <c r="C53" s="113">
        <f>Dat_01!B105</f>
        <v>22175.817136064001</v>
      </c>
    </row>
    <row r="54" spans="1:3" ht="11.25" customHeight="1">
      <c r="A54" s="112" t="s">
        <v>112</v>
      </c>
      <c r="B54" s="107">
        <v>42978</v>
      </c>
      <c r="C54" s="113">
        <f>Dat_01!B106</f>
        <v>21979.036773846001</v>
      </c>
    </row>
    <row r="55" spans="1:3" ht="11.25" customHeight="1">
      <c r="A55" s="112" t="s">
        <v>113</v>
      </c>
      <c r="B55" s="107">
        <v>43008</v>
      </c>
      <c r="C55" s="113">
        <f>Dat_01!B107</f>
        <v>20738.221610712</v>
      </c>
    </row>
    <row r="56" spans="1:3" ht="11.25" customHeight="1">
      <c r="A56" s="112" t="s">
        <v>114</v>
      </c>
      <c r="B56" s="107">
        <v>43039</v>
      </c>
      <c r="C56" s="113">
        <f>Dat_01!B108</f>
        <v>20285.432612000001</v>
      </c>
    </row>
    <row r="57" spans="1:3" ht="11.25" customHeight="1">
      <c r="A57" s="112" t="s">
        <v>115</v>
      </c>
      <c r="B57" s="107">
        <v>43069</v>
      </c>
      <c r="C57" s="113">
        <f>Dat_01!B109</f>
        <v>20904.142527952001</v>
      </c>
    </row>
    <row r="58" spans="1:3" ht="11.25" customHeight="1">
      <c r="A58" s="112" t="s">
        <v>116</v>
      </c>
      <c r="B58" s="107">
        <v>43100</v>
      </c>
      <c r="C58" s="113">
        <f>Dat_01!B110</f>
        <v>21167.008913191999</v>
      </c>
    </row>
    <row r="59" spans="1:3" ht="11.25" customHeight="1">
      <c r="A59" s="112" t="s">
        <v>117</v>
      </c>
      <c r="B59" s="107">
        <v>43131</v>
      </c>
      <c r="C59" s="113">
        <f>Dat_01!B111</f>
        <v>23252.157523999998</v>
      </c>
    </row>
    <row r="60" spans="1:3" ht="11.25" customHeight="1">
      <c r="A60" s="112" t="s">
        <v>118</v>
      </c>
      <c r="B60" s="107">
        <v>43159</v>
      </c>
      <c r="C60" s="113">
        <f>Dat_01!B112</f>
        <v>6007.7559000000001</v>
      </c>
    </row>
    <row r="61" spans="1:3" ht="11.25" customHeight="1">
      <c r="A61" s="112" t="s">
        <v>119</v>
      </c>
      <c r="B61" s="107">
        <v>43190</v>
      </c>
      <c r="C61" s="113">
        <f>Dat_01!B113</f>
        <v>0</v>
      </c>
    </row>
    <row r="62" spans="1:3" ht="11.25" customHeight="1">
      <c r="A62" s="112" t="s">
        <v>120</v>
      </c>
      <c r="B62" s="107">
        <v>43220</v>
      </c>
      <c r="C62" s="113">
        <f>Dat_01!B114</f>
        <v>0</v>
      </c>
    </row>
    <row r="63" spans="1:3" ht="11.25" customHeight="1">
      <c r="A63" s="112" t="s">
        <v>113</v>
      </c>
      <c r="B63" s="107">
        <v>43251</v>
      </c>
      <c r="C63" s="113">
        <f>Dat_01!B115</f>
        <v>0</v>
      </c>
    </row>
    <row r="64" spans="1:3" ht="11.25" customHeight="1">
      <c r="A64" s="112" t="s">
        <v>120</v>
      </c>
      <c r="B64" s="107">
        <v>43281</v>
      </c>
      <c r="C64" s="113">
        <f>Dat_01!B116</f>
        <v>0</v>
      </c>
    </row>
    <row r="65" spans="1:4" ht="11.25" customHeight="1">
      <c r="A65" s="112" t="s">
        <v>112</v>
      </c>
      <c r="B65" s="107">
        <v>43312</v>
      </c>
      <c r="C65" s="113">
        <f>Dat_01!B117</f>
        <v>0</v>
      </c>
    </row>
    <row r="66" spans="1:4" ht="11.25" customHeight="1">
      <c r="A66" s="112" t="s">
        <v>112</v>
      </c>
      <c r="B66" s="114">
        <v>43343</v>
      </c>
      <c r="C66" s="115">
        <f>Dat_01!B118</f>
        <v>0</v>
      </c>
    </row>
    <row r="68" spans="1:4" ht="11.25" customHeight="1">
      <c r="B68" s="102" t="s">
        <v>10</v>
      </c>
    </row>
    <row r="69" spans="1:4" ht="45.75" customHeight="1">
      <c r="B69" s="105" t="s">
        <v>121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01/01/2019</v>
      </c>
      <c r="C70" s="113">
        <f>Dat_01!B129</f>
        <v>28189.092000000001</v>
      </c>
      <c r="D70" s="113">
        <f>Dat_01!D129</f>
        <v>546.34876099999997</v>
      </c>
    </row>
    <row r="71" spans="1:4" ht="11.25" customHeight="1">
      <c r="A71" s="101">
        <v>2</v>
      </c>
      <c r="B71" s="107" t="str">
        <f>Dat_01!A130</f>
        <v>02/01/2019</v>
      </c>
      <c r="C71" s="113">
        <f>Dat_01!B130</f>
        <v>35077.928999999996</v>
      </c>
      <c r="D71" s="113">
        <f>Dat_01!D130</f>
        <v>701.06294800000001</v>
      </c>
    </row>
    <row r="72" spans="1:4" ht="11.25" customHeight="1">
      <c r="A72" s="101">
        <v>3</v>
      </c>
      <c r="B72" s="107" t="str">
        <f>Dat_01!A131</f>
        <v>03/01/2019</v>
      </c>
      <c r="C72" s="113">
        <f>Dat_01!B131</f>
        <v>36014.224000000002</v>
      </c>
      <c r="D72" s="113">
        <f>Dat_01!D131</f>
        <v>745.29856900000004</v>
      </c>
    </row>
    <row r="73" spans="1:4" ht="11.25" customHeight="1">
      <c r="A73" s="101">
        <v>4</v>
      </c>
      <c r="B73" s="107" t="str">
        <f>Dat_01!A132</f>
        <v>04/01/2019</v>
      </c>
      <c r="C73" s="113">
        <f>Dat_01!B132</f>
        <v>36615.754999999997</v>
      </c>
      <c r="D73" s="113">
        <f>Dat_01!D132</f>
        <v>753.01674400000002</v>
      </c>
    </row>
    <row r="74" spans="1:4" ht="11.25" customHeight="1">
      <c r="A74" s="101">
        <v>5</v>
      </c>
      <c r="B74" s="107" t="str">
        <f>Dat_01!A133</f>
        <v>05/01/2019</v>
      </c>
      <c r="C74" s="113">
        <f>Dat_01!B133</f>
        <v>31919.371999999999</v>
      </c>
      <c r="D74" s="113">
        <f>Dat_01!D133</f>
        <v>680.40559399999995</v>
      </c>
    </row>
    <row r="75" spans="1:4" ht="11.25" customHeight="1">
      <c r="A75" s="101">
        <v>6</v>
      </c>
      <c r="B75" s="107" t="str">
        <f>Dat_01!A134</f>
        <v>06/01/2019</v>
      </c>
      <c r="C75" s="113">
        <f>Dat_01!B134</f>
        <v>31146.419000000002</v>
      </c>
      <c r="D75" s="113">
        <f>Dat_01!D134</f>
        <v>624.49929799999995</v>
      </c>
    </row>
    <row r="76" spans="1:4" ht="11.25" customHeight="1">
      <c r="A76" s="101">
        <v>7</v>
      </c>
      <c r="B76" s="107" t="str">
        <f>Dat_01!A135</f>
        <v>07/01/2019</v>
      </c>
      <c r="C76" s="113">
        <f>Dat_01!B135</f>
        <v>36591.822</v>
      </c>
      <c r="D76" s="113">
        <f>Dat_01!D135</f>
        <v>723.216993</v>
      </c>
    </row>
    <row r="77" spans="1:4" ht="11.25" customHeight="1">
      <c r="A77" s="101">
        <v>8</v>
      </c>
      <c r="B77" s="107" t="str">
        <f>Dat_01!A136</f>
        <v>08/01/2019</v>
      </c>
      <c r="C77" s="113">
        <f>Dat_01!B136</f>
        <v>39235.457999999999</v>
      </c>
      <c r="D77" s="113">
        <f>Dat_01!D136</f>
        <v>801.04111</v>
      </c>
    </row>
    <row r="78" spans="1:4" ht="11.25" customHeight="1">
      <c r="A78" s="101">
        <v>9</v>
      </c>
      <c r="B78" s="107" t="str">
        <f>Dat_01!A137</f>
        <v>09/01/2019</v>
      </c>
      <c r="C78" s="113">
        <f>Dat_01!B137</f>
        <v>39004.811000000002</v>
      </c>
      <c r="D78" s="113">
        <f>Dat_01!D137</f>
        <v>802.18373799999995</v>
      </c>
    </row>
    <row r="79" spans="1:4" ht="11.25" customHeight="1">
      <c r="A79" s="101">
        <v>10</v>
      </c>
      <c r="B79" s="107" t="str">
        <f>Dat_01!A138</f>
        <v>10/01/2019</v>
      </c>
      <c r="C79" s="113">
        <f>Dat_01!B138</f>
        <v>40047.383999999998</v>
      </c>
      <c r="D79" s="113">
        <f>Dat_01!D138</f>
        <v>812.16108699999995</v>
      </c>
    </row>
    <row r="80" spans="1:4" ht="11.25" customHeight="1">
      <c r="A80" s="101">
        <v>11</v>
      </c>
      <c r="B80" s="107" t="str">
        <f>Dat_01!A139</f>
        <v>11/01/2019</v>
      </c>
      <c r="C80" s="113">
        <f>Dat_01!B139</f>
        <v>39544.086000000003</v>
      </c>
      <c r="D80" s="113">
        <f>Dat_01!D139</f>
        <v>821.72749699999997</v>
      </c>
    </row>
    <row r="81" spans="1:4" ht="11.25" customHeight="1">
      <c r="A81" s="101">
        <v>12</v>
      </c>
      <c r="B81" s="107" t="str">
        <f>Dat_01!A140</f>
        <v>12/01/2019</v>
      </c>
      <c r="C81" s="113">
        <f>Dat_01!B140</f>
        <v>34725.493999999999</v>
      </c>
      <c r="D81" s="113">
        <f>Dat_01!D140</f>
        <v>732.64892999999995</v>
      </c>
    </row>
    <row r="82" spans="1:4" ht="11.25" customHeight="1">
      <c r="A82" s="101">
        <v>13</v>
      </c>
      <c r="B82" s="107" t="str">
        <f>Dat_01!A141</f>
        <v>13/01/2019</v>
      </c>
      <c r="C82" s="113">
        <f>Dat_01!B141</f>
        <v>34441.057000000001</v>
      </c>
      <c r="D82" s="113">
        <f>Dat_01!D141</f>
        <v>682.69446600000003</v>
      </c>
    </row>
    <row r="83" spans="1:4" ht="11.25" customHeight="1">
      <c r="A83" s="101">
        <v>14</v>
      </c>
      <c r="B83" s="107" t="str">
        <f>Dat_01!A142</f>
        <v>14/01/2019</v>
      </c>
      <c r="C83" s="113">
        <f>Dat_01!B142</f>
        <v>38683.222999999998</v>
      </c>
      <c r="D83" s="113">
        <f>Dat_01!D142</f>
        <v>791.84004600000003</v>
      </c>
    </row>
    <row r="84" spans="1:4" ht="11.25" customHeight="1">
      <c r="A84" s="101">
        <v>15</v>
      </c>
      <c r="B84" s="107" t="str">
        <f>Dat_01!A143</f>
        <v>15/01/2019</v>
      </c>
      <c r="C84" s="113">
        <f>Dat_01!B143</f>
        <v>38842.599000000002</v>
      </c>
      <c r="D84" s="113">
        <f>Dat_01!D143</f>
        <v>801.90460399999995</v>
      </c>
    </row>
    <row r="85" spans="1:4" ht="11.25" customHeight="1">
      <c r="A85" s="101">
        <v>16</v>
      </c>
      <c r="B85" s="107" t="str">
        <f>Dat_01!A144</f>
        <v>16/01/2019</v>
      </c>
      <c r="C85" s="113">
        <f>Dat_01!B144</f>
        <v>38674.49</v>
      </c>
      <c r="D85" s="113">
        <f>Dat_01!D144</f>
        <v>804.49374699999998</v>
      </c>
    </row>
    <row r="86" spans="1:4" ht="11.25" customHeight="1">
      <c r="A86" s="101">
        <v>17</v>
      </c>
      <c r="B86" s="107" t="str">
        <f>Dat_01!A145</f>
        <v>17/01/2019</v>
      </c>
      <c r="C86" s="113">
        <f>Dat_01!B145</f>
        <v>38946.258999999998</v>
      </c>
      <c r="D86" s="113">
        <f>Dat_01!D145</f>
        <v>807.54213100000004</v>
      </c>
    </row>
    <row r="87" spans="1:4" ht="11.25" customHeight="1">
      <c r="A87" s="101">
        <v>18</v>
      </c>
      <c r="B87" s="107" t="str">
        <f>Dat_01!A146</f>
        <v>18/01/2019</v>
      </c>
      <c r="C87" s="113">
        <f>Dat_01!B146</f>
        <v>38563.847999999998</v>
      </c>
      <c r="D87" s="113">
        <f>Dat_01!D146</f>
        <v>805.886393</v>
      </c>
    </row>
    <row r="88" spans="1:4" ht="11.25" customHeight="1">
      <c r="A88" s="101">
        <v>19</v>
      </c>
      <c r="B88" s="107" t="str">
        <f>Dat_01!A147</f>
        <v>19/01/2019</v>
      </c>
      <c r="C88" s="113">
        <f>Dat_01!B147</f>
        <v>34376.826999999997</v>
      </c>
      <c r="D88" s="113">
        <f>Dat_01!D147</f>
        <v>725.75300900000002</v>
      </c>
    </row>
    <row r="89" spans="1:4" ht="11.25" customHeight="1">
      <c r="A89" s="101">
        <v>20</v>
      </c>
      <c r="B89" s="107" t="str">
        <f>Dat_01!A148</f>
        <v>20/01/2019</v>
      </c>
      <c r="C89" s="113">
        <f>Dat_01!B148</f>
        <v>33164.228999999999</v>
      </c>
      <c r="D89" s="113">
        <f>Dat_01!D148</f>
        <v>666.61970199999996</v>
      </c>
    </row>
    <row r="90" spans="1:4" ht="11.25" customHeight="1">
      <c r="A90" s="101">
        <v>21</v>
      </c>
      <c r="B90" s="107" t="str">
        <f>Dat_01!A149</f>
        <v>21/01/2019</v>
      </c>
      <c r="C90" s="113">
        <f>Dat_01!B149</f>
        <v>38781.182999999997</v>
      </c>
      <c r="D90" s="113">
        <f>Dat_01!D149</f>
        <v>785.83457399999998</v>
      </c>
    </row>
    <row r="91" spans="1:4" ht="11.25" customHeight="1">
      <c r="A91" s="101">
        <v>22</v>
      </c>
      <c r="B91" s="107" t="str">
        <f>Dat_01!A150</f>
        <v>22/01/2019</v>
      </c>
      <c r="C91" s="113">
        <f>Dat_01!B150</f>
        <v>39799.203999999998</v>
      </c>
      <c r="D91" s="113">
        <f>Dat_01!D150</f>
        <v>820.99812899999995</v>
      </c>
    </row>
    <row r="92" spans="1:4" ht="11.25" customHeight="1">
      <c r="A92" s="101">
        <v>23</v>
      </c>
      <c r="B92" s="107" t="str">
        <f>Dat_01!A151</f>
        <v>23/01/2019</v>
      </c>
      <c r="C92" s="113">
        <f>Dat_01!B151</f>
        <v>38882.057000000001</v>
      </c>
      <c r="D92" s="113">
        <f>Dat_01!D151</f>
        <v>810.85040600000002</v>
      </c>
    </row>
    <row r="93" spans="1:4" ht="11.25" customHeight="1">
      <c r="A93" s="101">
        <v>24</v>
      </c>
      <c r="B93" s="107" t="str">
        <f>Dat_01!A152</f>
        <v>24/01/2019</v>
      </c>
      <c r="C93" s="113">
        <f>Dat_01!B152</f>
        <v>38103.749000000003</v>
      </c>
      <c r="D93" s="113">
        <f>Dat_01!D152</f>
        <v>793.13107100000002</v>
      </c>
    </row>
    <row r="94" spans="1:4" ht="11.25" customHeight="1">
      <c r="A94" s="101">
        <v>25</v>
      </c>
      <c r="B94" s="107" t="str">
        <f>Dat_01!A153</f>
        <v>25/01/2019</v>
      </c>
      <c r="C94" s="113">
        <f>Dat_01!B153</f>
        <v>36814.781999999999</v>
      </c>
      <c r="D94" s="113">
        <f>Dat_01!D153</f>
        <v>771.03965000000005</v>
      </c>
    </row>
    <row r="95" spans="1:4" ht="11.25" customHeight="1">
      <c r="A95" s="101">
        <v>26</v>
      </c>
      <c r="B95" s="107" t="str">
        <f>Dat_01!A154</f>
        <v>26/01/2019</v>
      </c>
      <c r="C95" s="113">
        <f>Dat_01!B154</f>
        <v>32000.643</v>
      </c>
      <c r="D95" s="113">
        <f>Dat_01!D154</f>
        <v>682.77627800000005</v>
      </c>
    </row>
    <row r="96" spans="1:4" ht="11.25" customHeight="1">
      <c r="A96" s="101">
        <v>27</v>
      </c>
      <c r="B96" s="107" t="str">
        <f>Dat_01!A155</f>
        <v>27/01/2019</v>
      </c>
      <c r="C96" s="113">
        <f>Dat_01!B155</f>
        <v>32243.491999999998</v>
      </c>
      <c r="D96" s="113">
        <f>Dat_01!D155</f>
        <v>640.43729199999996</v>
      </c>
    </row>
    <row r="97" spans="1:9" ht="11.25" customHeight="1">
      <c r="A97" s="101">
        <v>28</v>
      </c>
      <c r="B97" s="107" t="str">
        <f>Dat_01!A156</f>
        <v>28/01/2019</v>
      </c>
      <c r="C97" s="113">
        <f>Dat_01!B156</f>
        <v>37210.949000000001</v>
      </c>
      <c r="D97" s="113">
        <f>Dat_01!D156</f>
        <v>764.18881699999997</v>
      </c>
    </row>
    <row r="98" spans="1:9" ht="11.25" customHeight="1">
      <c r="A98" s="101">
        <v>29</v>
      </c>
      <c r="B98" s="107" t="str">
        <f>Dat_01!A157</f>
        <v>29/01/2019</v>
      </c>
      <c r="C98" s="113">
        <f>Dat_01!B157</f>
        <v>37850.995000000003</v>
      </c>
      <c r="D98" s="113">
        <f>Dat_01!D157</f>
        <v>787.91456900000003</v>
      </c>
    </row>
    <row r="99" spans="1:9" ht="11.25" customHeight="1">
      <c r="A99" s="101">
        <v>30</v>
      </c>
      <c r="B99" s="107" t="str">
        <f>Dat_01!A158</f>
        <v>30/01/2019</v>
      </c>
      <c r="C99" s="113">
        <f>Dat_01!B158</f>
        <v>38068.417000000001</v>
      </c>
      <c r="D99" s="113">
        <f>Dat_01!D158</f>
        <v>784.81581800000004</v>
      </c>
    </row>
    <row r="100" spans="1:9" ht="11.25" customHeight="1">
      <c r="A100" s="101">
        <v>31</v>
      </c>
      <c r="B100" s="131" t="str">
        <f>Dat_01!A159</f>
        <v>31/01/2019</v>
      </c>
      <c r="C100" s="132">
        <f>Dat_01!B159</f>
        <v>37039.608999999997</v>
      </c>
      <c r="D100" s="132">
        <f>Dat_01!D159</f>
        <v>779.82555300000001</v>
      </c>
    </row>
    <row r="101" spans="1:9" ht="11.25" customHeight="1">
      <c r="A101" s="101"/>
      <c r="B101" s="109" t="s">
        <v>122</v>
      </c>
      <c r="C101" s="116">
        <f>MAX(C70:C100)</f>
        <v>40047.383999999998</v>
      </c>
      <c r="D101" s="116">
        <f>MAX(D70:D100)</f>
        <v>821.72749699999997</v>
      </c>
      <c r="E101" s="117">
        <f>Dat_01!D160</f>
        <v>813</v>
      </c>
      <c r="F101" s="130">
        <f>(D101/E101-1)*100</f>
        <v>1.0734928659286602</v>
      </c>
    </row>
    <row r="103" spans="1:9" ht="11.25" customHeight="1">
      <c r="B103" s="102" t="s">
        <v>123</v>
      </c>
    </row>
    <row r="104" spans="1:9" ht="11.25" customHeight="1">
      <c r="B104" s="105"/>
      <c r="C104" s="118" t="s">
        <v>14</v>
      </c>
      <c r="D104" s="118" t="s">
        <v>13</v>
      </c>
      <c r="E104" s="118"/>
      <c r="F104" s="118" t="s">
        <v>12</v>
      </c>
      <c r="G104" s="105" t="s">
        <v>11</v>
      </c>
    </row>
    <row r="105" spans="1:9" ht="11.25" customHeight="1">
      <c r="B105" s="119" t="str">
        <f>Dat_01!A183</f>
        <v>Histórico</v>
      </c>
      <c r="C105" s="120">
        <f>Dat_01!D179</f>
        <v>41318</v>
      </c>
      <c r="D105" s="120">
        <f>Dat_01!B179</f>
        <v>45450</v>
      </c>
      <c r="E105" s="120"/>
      <c r="F105" s="121" t="str">
        <f>Dat_01!D183</f>
        <v>19 julio 2010 (13:26 h)</v>
      </c>
      <c r="G105" s="121" t="str">
        <f>Dat_01!E183</f>
        <v>17 diciembre 2007 (18:53 h)</v>
      </c>
    </row>
    <row r="106" spans="1:9" ht="11.25" customHeight="1">
      <c r="B106" s="119"/>
      <c r="C106" s="120"/>
      <c r="D106" s="120"/>
      <c r="E106" s="120"/>
      <c r="F106" s="121"/>
      <c r="G106" s="121"/>
    </row>
    <row r="107" spans="1:9" ht="11.25" customHeight="1">
      <c r="B107" s="119">
        <f>Dat_01!A185</f>
        <v>2018</v>
      </c>
      <c r="C107" s="120">
        <f>Dat_01!D173</f>
        <v>39996</v>
      </c>
      <c r="D107" s="120">
        <f>Dat_01!B173</f>
        <v>40947</v>
      </c>
      <c r="E107" s="120"/>
      <c r="F107" s="121" t="str">
        <f>Dat_01!D185</f>
        <v>3 agosto (13:45 h)</v>
      </c>
      <c r="G107" s="121" t="str">
        <f>Dat_01!E185</f>
        <v>8 febrero (20:24 h)</v>
      </c>
    </row>
    <row r="108" spans="1:9" ht="11.25" customHeight="1">
      <c r="B108" s="119">
        <f>Dat_01!A186</f>
        <v>2019</v>
      </c>
      <c r="C108" s="120">
        <f>Dat_01!D174</f>
        <v>0</v>
      </c>
      <c r="D108" s="120">
        <f>Dat_01!B174</f>
        <v>40455</v>
      </c>
      <c r="E108" s="120"/>
      <c r="F108" s="121">
        <f>Dat_01!D186</f>
        <v>0</v>
      </c>
      <c r="G108" s="121" t="str">
        <f>Dat_01!E186</f>
        <v>22 enero (20:08 h)</v>
      </c>
    </row>
    <row r="109" spans="1:9" ht="11.25" customHeight="1">
      <c r="B109" s="122" t="str">
        <f>Dat_01!A187</f>
        <v>ene-19</v>
      </c>
      <c r="C109" s="123">
        <f>Dat_01!B166</f>
        <v>40455</v>
      </c>
      <c r="D109" s="123"/>
      <c r="E109" s="123"/>
      <c r="F109" s="124" t="str">
        <f>Dat_01!D187</f>
        <v/>
      </c>
      <c r="G109" s="124"/>
      <c r="H109" s="125">
        <f>Dat_01!D166</f>
        <v>39770</v>
      </c>
      <c r="I109" s="130">
        <f>(C109/H109-1)*100</f>
        <v>1.7224038219763704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6" t="s">
        <v>4</v>
      </c>
      <c r="D112" s="126" t="s">
        <v>0</v>
      </c>
      <c r="E112" s="126" t="s">
        <v>22</v>
      </c>
      <c r="F112" s="126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107" t="str">
        <f>Dat_01!A33</f>
        <v>31/01/2018</v>
      </c>
      <c r="C113" s="108">
        <f>Dat_01!B33</f>
        <v>-2.0911449281721395</v>
      </c>
      <c r="D113" s="108">
        <f>Dat_01!C33</f>
        <v>1.5060782363353953</v>
      </c>
      <c r="E113" s="108">
        <f>Dat_01!D33</f>
        <v>-1.6089130443288746</v>
      </c>
      <c r="F113" s="108">
        <f>Dat_01!E33</f>
        <v>-1.9883101201786602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107" t="str">
        <f>Dat_01!A34</f>
        <v>28/02/2018</v>
      </c>
      <c r="C114" s="108">
        <f>Dat_01!B34</f>
        <v>6.5906991743857057</v>
      </c>
      <c r="D114" s="108">
        <f>Dat_01!C34</f>
        <v>-0.14002200906282347</v>
      </c>
      <c r="E114" s="108">
        <f>Dat_01!D34</f>
        <v>3.6965286851976975</v>
      </c>
      <c r="F114" s="108">
        <f>Dat_01!E34</f>
        <v>3.0341924982508317</v>
      </c>
    </row>
    <row r="115" spans="1:6" ht="11.25" customHeight="1">
      <c r="A115" s="112" t="str">
        <f t="shared" si="1"/>
        <v>M</v>
      </c>
      <c r="B115" s="107" t="str">
        <f>Dat_01!A35</f>
        <v>31/03/2018</v>
      </c>
      <c r="C115" s="108">
        <f>Dat_01!B35</f>
        <v>4.5689033634230825</v>
      </c>
      <c r="D115" s="108">
        <f>Dat_01!C35</f>
        <v>-2.8250612894685556</v>
      </c>
      <c r="E115" s="108">
        <f>Dat_01!D35</f>
        <v>2.3743739143770481</v>
      </c>
      <c r="F115" s="108">
        <f>Dat_01!E35</f>
        <v>5.0195907385145899</v>
      </c>
    </row>
    <row r="116" spans="1:6" ht="11.25" customHeight="1">
      <c r="A116" s="112" t="str">
        <f t="shared" si="1"/>
        <v>A</v>
      </c>
      <c r="B116" s="107" t="str">
        <f>Dat_01!A36</f>
        <v>30/04/2018</v>
      </c>
      <c r="C116" s="108">
        <f>Dat_01!B36</f>
        <v>5.054271039489211</v>
      </c>
      <c r="D116" s="108">
        <f>Dat_01!C36</f>
        <v>2.2658307139816092</v>
      </c>
      <c r="E116" s="108">
        <f>Dat_01!D36</f>
        <v>1.1062434206777105</v>
      </c>
      <c r="F116" s="108">
        <f>Dat_01!E36</f>
        <v>1.6821969048298913</v>
      </c>
    </row>
    <row r="117" spans="1:6" ht="11.25" customHeight="1">
      <c r="A117" s="112" t="str">
        <f t="shared" si="1"/>
        <v>M</v>
      </c>
      <c r="B117" s="107" t="str">
        <f>Dat_01!A37</f>
        <v>31/05/2018</v>
      </c>
      <c r="C117" s="108">
        <f>Dat_01!B37</f>
        <v>-0.6173300029319595</v>
      </c>
      <c r="D117" s="108">
        <f>Dat_01!C37</f>
        <v>-0.42905792720324687</v>
      </c>
      <c r="E117" s="108">
        <f>Dat_01!D37</f>
        <v>-1.5440245458743673</v>
      </c>
      <c r="F117" s="108">
        <f>Dat_01!E37</f>
        <v>1.3557524701456547</v>
      </c>
    </row>
    <row r="118" spans="1:6" ht="11.25" customHeight="1">
      <c r="A118" s="112" t="str">
        <f t="shared" si="1"/>
        <v>J</v>
      </c>
      <c r="B118" s="107" t="str">
        <f>Dat_01!A38</f>
        <v>30/06/2018</v>
      </c>
      <c r="C118" s="108">
        <f>Dat_01!B38</f>
        <v>-6.2595963851842633</v>
      </c>
      <c r="D118" s="108">
        <f>Dat_01!C38</f>
        <v>-0.4864798511772026</v>
      </c>
      <c r="E118" s="108">
        <f>Dat_01!D38</f>
        <v>-2.6747369714020928</v>
      </c>
      <c r="F118" s="108">
        <f>Dat_01!E38</f>
        <v>-3.0983795626049679</v>
      </c>
    </row>
    <row r="119" spans="1:6" ht="11.25" customHeight="1">
      <c r="A119" s="112" t="str">
        <f t="shared" si="1"/>
        <v>J</v>
      </c>
      <c r="B119" s="107" t="str">
        <f>Dat_01!A39</f>
        <v>31/07/2018</v>
      </c>
      <c r="C119" s="108">
        <f>Dat_01!B39</f>
        <v>-1.0590978221433622</v>
      </c>
      <c r="D119" s="108">
        <f>Dat_01!C39</f>
        <v>-0.71396157129065552</v>
      </c>
      <c r="E119" s="108">
        <f>Dat_01!D39</f>
        <v>-0.35399188282606575</v>
      </c>
      <c r="F119" s="108">
        <f>Dat_01!E39</f>
        <v>8.855631973359035E-3</v>
      </c>
    </row>
    <row r="120" spans="1:6" ht="11.25" customHeight="1">
      <c r="A120" s="112" t="str">
        <f t="shared" si="1"/>
        <v>A</v>
      </c>
      <c r="B120" s="107" t="str">
        <f>Dat_01!A40</f>
        <v>31/08/2018</v>
      </c>
      <c r="C120" s="108">
        <f>Dat_01!B40</f>
        <v>0.96445154051869597</v>
      </c>
      <c r="D120" s="108">
        <f>Dat_01!C40</f>
        <v>-1.4754783626463874</v>
      </c>
      <c r="E120" s="108">
        <f>Dat_01!D40</f>
        <v>0.70129453712288736</v>
      </c>
      <c r="F120" s="108">
        <f>Dat_01!E40</f>
        <v>1.738635366042196</v>
      </c>
    </row>
    <row r="121" spans="1:6" ht="11.25" customHeight="1">
      <c r="A121" s="112" t="str">
        <f t="shared" si="1"/>
        <v>S</v>
      </c>
      <c r="B121" s="107" t="str">
        <f>Dat_01!A41</f>
        <v>30/09/2018</v>
      </c>
      <c r="C121" s="108">
        <f>Dat_01!B41</f>
        <v>2.9432591646496808</v>
      </c>
      <c r="D121" s="108">
        <f>Dat_01!C41</f>
        <v>-1.8306262218946268</v>
      </c>
      <c r="E121" s="108">
        <f>Dat_01!D41</f>
        <v>1.7894521619491233</v>
      </c>
      <c r="F121" s="108">
        <f>Dat_01!E41</f>
        <v>2.9844332245951843</v>
      </c>
    </row>
    <row r="122" spans="1:6" ht="11.25" customHeight="1">
      <c r="A122" s="112" t="str">
        <f t="shared" si="1"/>
        <v>O</v>
      </c>
      <c r="B122" s="107" t="str">
        <f>Dat_01!A42</f>
        <v>31/10/2018</v>
      </c>
      <c r="C122" s="108">
        <f>Dat_01!B42</f>
        <v>0.61933420014832485</v>
      </c>
      <c r="D122" s="108">
        <f>Dat_01!C42</f>
        <v>0.87446389212507691</v>
      </c>
      <c r="E122" s="108">
        <f>Dat_01!D42</f>
        <v>-0.22134430335545296</v>
      </c>
      <c r="F122" s="108">
        <f>Dat_01!E42</f>
        <v>-3.3785388621299095E-2</v>
      </c>
    </row>
    <row r="123" spans="1:6" ht="11.25" customHeight="1">
      <c r="A123" s="112" t="str">
        <f t="shared" si="1"/>
        <v>N</v>
      </c>
      <c r="B123" s="107" t="str">
        <f>Dat_01!A43</f>
        <v>30/11/2018</v>
      </c>
      <c r="C123" s="108">
        <f>Dat_01!B43</f>
        <v>5.0940456681458635E-2</v>
      </c>
      <c r="D123" s="108">
        <f>Dat_01!C43</f>
        <v>-0.44744165197523333</v>
      </c>
      <c r="E123" s="108">
        <f>Dat_01!D43</f>
        <v>1.5251728040039714</v>
      </c>
      <c r="F123" s="108">
        <f>Dat_01!E43</f>
        <v>-1.0267906953472794</v>
      </c>
    </row>
    <row r="124" spans="1:6" ht="11.25" customHeight="1">
      <c r="A124" s="112" t="str">
        <f t="shared" si="1"/>
        <v>D</v>
      </c>
      <c r="B124" s="107" t="str">
        <f>Dat_01!A44</f>
        <v>31/12/2018</v>
      </c>
      <c r="C124" s="108">
        <f>Dat_01!B44</f>
        <v>-4.4468982320331367</v>
      </c>
      <c r="D124" s="108">
        <f>Dat_01!C44</f>
        <v>2.0637523411552889</v>
      </c>
      <c r="E124" s="108">
        <f>Dat_01!D44</f>
        <v>-1.5548532956937695</v>
      </c>
      <c r="F124" s="108">
        <f>Dat_01!E44</f>
        <v>-4.9557972774946562</v>
      </c>
    </row>
    <row r="125" spans="1:6" ht="11.25" customHeight="1">
      <c r="A125" s="112" t="str">
        <f t="shared" si="1"/>
        <v>E</v>
      </c>
      <c r="B125" s="114" t="str">
        <f>Dat_01!A45</f>
        <v>31/01/2019</v>
      </c>
      <c r="C125" s="127">
        <f>Dat_01!B45</f>
        <v>2.9051125868444494</v>
      </c>
      <c r="D125" s="127">
        <f>Dat_01!C45</f>
        <v>0.61101933162770461</v>
      </c>
      <c r="E125" s="127">
        <f>Dat_01!D45</f>
        <v>1.8318525201182156</v>
      </c>
      <c r="F125" s="127">
        <f>Dat_01!E45</f>
        <v>0.46224073509852914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7"/>
  <sheetViews>
    <sheetView topLeftCell="A141" workbookViewId="0">
      <selection activeCell="D160" sqref="D160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89</v>
      </c>
    </row>
    <row r="2" spans="1:7">
      <c r="A2" s="61" t="s">
        <v>159</v>
      </c>
      <c r="B2" s="61" t="s">
        <v>157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enero</v>
      </c>
    </row>
    <row r="4" spans="1:7">
      <c r="A4" s="59" t="s">
        <v>54</v>
      </c>
      <c r="B4" s="143" t="s">
        <v>159</v>
      </c>
      <c r="C4" s="144"/>
      <c r="D4" s="144"/>
      <c r="E4" s="144"/>
      <c r="F4" s="144"/>
      <c r="G4" s="144"/>
    </row>
    <row r="5" spans="1:7">
      <c r="A5" s="59" t="s">
        <v>55</v>
      </c>
      <c r="B5" s="146" t="s">
        <v>47</v>
      </c>
      <c r="C5" s="147"/>
      <c r="D5" s="147"/>
      <c r="E5" s="147"/>
      <c r="F5" s="147"/>
      <c r="G5" s="147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4">
        <v>2125780.167256</v>
      </c>
      <c r="C8" s="74">
        <v>-3.1359845999999997E-2</v>
      </c>
      <c r="D8" s="94">
        <v>2125780.167256</v>
      </c>
      <c r="E8" s="74">
        <v>-3.1359845999999997E-2</v>
      </c>
      <c r="F8" s="94">
        <v>34027974.387341999</v>
      </c>
      <c r="G8" s="74">
        <v>0.82930651200000005</v>
      </c>
    </row>
    <row r="9" spans="1:7">
      <c r="A9" s="61" t="s">
        <v>34</v>
      </c>
      <c r="B9" s="94">
        <v>166107.00174400001</v>
      </c>
      <c r="C9" s="74">
        <v>-0.39252073500000001</v>
      </c>
      <c r="D9" s="94">
        <v>166107.00174400001</v>
      </c>
      <c r="E9" s="74">
        <v>-0.39252073500000001</v>
      </c>
      <c r="F9" s="94">
        <v>1902047.6936580001</v>
      </c>
      <c r="G9" s="74">
        <v>-0.14751792250000001</v>
      </c>
    </row>
    <row r="10" spans="1:7">
      <c r="A10" s="61" t="s">
        <v>35</v>
      </c>
      <c r="B10" s="94">
        <v>5041366.9819999998</v>
      </c>
      <c r="C10" s="74">
        <v>-1.07838967E-2</v>
      </c>
      <c r="D10" s="94">
        <v>5041366.9819999998</v>
      </c>
      <c r="E10" s="74">
        <v>-1.07838967E-2</v>
      </c>
      <c r="F10" s="94">
        <v>53142657.637999997</v>
      </c>
      <c r="G10" s="74">
        <v>-3.9916523900000001E-2</v>
      </c>
    </row>
    <row r="11" spans="1:7">
      <c r="A11" s="61" t="s">
        <v>36</v>
      </c>
      <c r="B11" s="94">
        <v>3075043.9739999999</v>
      </c>
      <c r="C11" s="74">
        <v>1.8202587700000002E-2</v>
      </c>
      <c r="D11" s="94">
        <v>3075043.9739999999</v>
      </c>
      <c r="E11" s="74">
        <v>1.8202587700000002E-2</v>
      </c>
      <c r="F11" s="94">
        <v>34936743.148000002</v>
      </c>
      <c r="G11" s="74">
        <v>-0.1327327515</v>
      </c>
    </row>
    <row r="12" spans="1:7">
      <c r="A12" s="61" t="s">
        <v>37</v>
      </c>
      <c r="B12" s="94">
        <v>0</v>
      </c>
      <c r="C12" s="74">
        <v>0</v>
      </c>
      <c r="D12" s="94">
        <v>0</v>
      </c>
      <c r="E12" s="74">
        <v>0</v>
      </c>
      <c r="F12" s="94">
        <v>-1E-3</v>
      </c>
      <c r="G12" s="74">
        <v>0</v>
      </c>
    </row>
    <row r="13" spans="1:7">
      <c r="A13" s="61" t="s">
        <v>38</v>
      </c>
      <c r="B13" s="94">
        <v>3198746.79</v>
      </c>
      <c r="C13" s="74">
        <v>0.4187442858</v>
      </c>
      <c r="D13" s="94">
        <v>3198746.79</v>
      </c>
      <c r="E13" s="74">
        <v>0.4187442858</v>
      </c>
      <c r="F13" s="94">
        <v>27347199.079999998</v>
      </c>
      <c r="G13" s="74">
        <v>-0.17107273100000001</v>
      </c>
    </row>
    <row r="14" spans="1:7">
      <c r="A14" s="61" t="s">
        <v>39</v>
      </c>
      <c r="B14" s="94">
        <v>5970541.017</v>
      </c>
      <c r="C14" s="74">
        <v>0.12834393720000001</v>
      </c>
      <c r="D14" s="94">
        <v>5970541.017</v>
      </c>
      <c r="E14" s="74">
        <v>0.12834393720000001</v>
      </c>
      <c r="F14" s="94">
        <v>49580849.659000002</v>
      </c>
      <c r="G14" s="74">
        <v>3.2879265300000002E-2</v>
      </c>
    </row>
    <row r="15" spans="1:7">
      <c r="A15" s="61" t="s">
        <v>40</v>
      </c>
      <c r="B15" s="94">
        <v>476807.72399999999</v>
      </c>
      <c r="C15" s="74">
        <v>0.13954044970000001</v>
      </c>
      <c r="D15" s="94">
        <v>476807.72399999999</v>
      </c>
      <c r="E15" s="74">
        <v>0.13954044970000001</v>
      </c>
      <c r="F15" s="94">
        <v>7421131.1150000002</v>
      </c>
      <c r="G15" s="74">
        <v>-6.8492362900000006E-2</v>
      </c>
    </row>
    <row r="16" spans="1:7">
      <c r="A16" s="61" t="s">
        <v>41</v>
      </c>
      <c r="B16" s="94">
        <v>166150.133</v>
      </c>
      <c r="C16" s="74">
        <v>0.4783682159</v>
      </c>
      <c r="D16" s="94">
        <v>166150.133</v>
      </c>
      <c r="E16" s="74">
        <v>0.4783682159</v>
      </c>
      <c r="F16" s="94">
        <v>4478091.2249999996</v>
      </c>
      <c r="G16" s="74">
        <v>-0.15684741390000001</v>
      </c>
    </row>
    <row r="17" spans="1:7">
      <c r="A17" s="61" t="s">
        <v>42</v>
      </c>
      <c r="B17" s="94">
        <v>303393.82699999999</v>
      </c>
      <c r="C17" s="74">
        <v>2.7234907999999999E-2</v>
      </c>
      <c r="D17" s="94">
        <v>303393.82699999999</v>
      </c>
      <c r="E17" s="74">
        <v>2.7234907999999999E-2</v>
      </c>
      <c r="F17" s="94">
        <v>3554161.8509999998</v>
      </c>
      <c r="G17" s="74">
        <v>-3.8829382999999999E-3</v>
      </c>
    </row>
    <row r="18" spans="1:7">
      <c r="A18" s="61" t="s">
        <v>43</v>
      </c>
      <c r="B18" s="94">
        <v>2654259.39</v>
      </c>
      <c r="C18" s="74">
        <v>7.0003072599999994E-2</v>
      </c>
      <c r="D18" s="94">
        <v>2654259.39</v>
      </c>
      <c r="E18" s="74">
        <v>7.0003072599999994E-2</v>
      </c>
      <c r="F18" s="94">
        <v>29148422.677999999</v>
      </c>
      <c r="G18" s="74">
        <v>3.3391133500000003E-2</v>
      </c>
    </row>
    <row r="19" spans="1:7">
      <c r="A19" s="61" t="s">
        <v>45</v>
      </c>
      <c r="B19" s="94">
        <v>63503.646000000001</v>
      </c>
      <c r="C19" s="74">
        <v>-8.3159508800000004E-2</v>
      </c>
      <c r="D19" s="94">
        <v>63503.646000000001</v>
      </c>
      <c r="E19" s="74">
        <v>-8.3159508800000004E-2</v>
      </c>
      <c r="F19" s="94">
        <v>727210.73699999996</v>
      </c>
      <c r="G19" s="74">
        <v>-7.4598967000000004E-3</v>
      </c>
    </row>
    <row r="20" spans="1:7">
      <c r="A20" s="61" t="s">
        <v>44</v>
      </c>
      <c r="B20" s="94">
        <v>196595.43400000001</v>
      </c>
      <c r="C20" s="74">
        <v>-0.1323031371</v>
      </c>
      <c r="D20" s="94">
        <v>196595.43400000001</v>
      </c>
      <c r="E20" s="74">
        <v>-0.1323031371</v>
      </c>
      <c r="F20" s="94">
        <v>2265711.358</v>
      </c>
      <c r="G20" s="74">
        <v>-8.2278254300000006E-2</v>
      </c>
    </row>
    <row r="21" spans="1:7">
      <c r="A21" s="75" t="s">
        <v>95</v>
      </c>
      <c r="B21" s="95">
        <v>23438296.085999999</v>
      </c>
      <c r="C21" s="76">
        <v>7.8461292099999996E-2</v>
      </c>
      <c r="D21" s="95">
        <v>23438296.085999999</v>
      </c>
      <c r="E21" s="76">
        <v>7.8461292099999996E-2</v>
      </c>
      <c r="F21" s="95">
        <v>248532200.56900001</v>
      </c>
      <c r="G21" s="76">
        <v>1.14601431E-2</v>
      </c>
    </row>
    <row r="22" spans="1:7">
      <c r="A22" s="61" t="s">
        <v>96</v>
      </c>
      <c r="B22" s="94">
        <v>-295237.01</v>
      </c>
      <c r="C22" s="74">
        <v>-0.24580152320000001</v>
      </c>
      <c r="D22" s="94">
        <v>-295237.01</v>
      </c>
      <c r="E22" s="74">
        <v>-0.24580152320000001</v>
      </c>
      <c r="F22" s="94">
        <v>-3104489.1079190001</v>
      </c>
      <c r="G22" s="74">
        <v>-0.12903745729999999</v>
      </c>
    </row>
    <row r="23" spans="1:7">
      <c r="A23" s="61" t="s">
        <v>46</v>
      </c>
      <c r="B23" s="94">
        <v>-137254.99799999999</v>
      </c>
      <c r="C23" s="74">
        <v>0.59221463350000003</v>
      </c>
      <c r="D23" s="94">
        <v>-137254.99799999999</v>
      </c>
      <c r="E23" s="74">
        <v>0.59221463350000003</v>
      </c>
      <c r="F23" s="94">
        <v>-1284409.311</v>
      </c>
      <c r="G23" s="74">
        <v>9.8857292700000002E-2</v>
      </c>
    </row>
    <row r="24" spans="1:7">
      <c r="A24" s="61" t="s">
        <v>97</v>
      </c>
      <c r="B24" s="94">
        <v>246353.446</v>
      </c>
      <c r="C24" s="74">
        <v>-0.81619505690000005</v>
      </c>
      <c r="D24" s="94">
        <v>246353.446</v>
      </c>
      <c r="E24" s="74">
        <v>-0.81619505690000005</v>
      </c>
      <c r="F24" s="94">
        <v>10008366.329</v>
      </c>
      <c r="G24" s="74">
        <v>-9.3514139699999999E-2</v>
      </c>
    </row>
    <row r="25" spans="1:7">
      <c r="A25" s="75" t="s">
        <v>98</v>
      </c>
      <c r="B25" s="95">
        <v>23252157.524</v>
      </c>
      <c r="C25" s="76">
        <v>2.9051125899999999E-2</v>
      </c>
      <c r="D25" s="95">
        <v>23252157.524</v>
      </c>
      <c r="E25" s="76">
        <v>2.9051125899999999E-2</v>
      </c>
      <c r="F25" s="95">
        <v>254151668.479081</v>
      </c>
      <c r="G25" s="76">
        <v>8.4431074999999998E-3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31/01/2018</v>
      </c>
      <c r="B33" s="55">
        <v>-2.0911449281721395</v>
      </c>
      <c r="C33" s="55">
        <v>1.5060782363353953</v>
      </c>
      <c r="D33" s="55">
        <v>-1.6089130443288746</v>
      </c>
      <c r="E33" s="55">
        <v>-1.9883101201786602</v>
      </c>
      <c r="F33" s="73" t="str">
        <f>MID(UPPER(TEXT(A33,"mmm")),1,1)</f>
        <v>E</v>
      </c>
      <c r="G33" s="58"/>
      <c r="H33" s="58"/>
      <c r="I33" s="58"/>
      <c r="J33" s="58"/>
    </row>
    <row r="34" spans="1:10">
      <c r="A34" s="54" t="str">
        <f t="shared" si="0"/>
        <v>28/02/2018</v>
      </c>
      <c r="B34" s="55">
        <v>6.5906991743857057</v>
      </c>
      <c r="C34" s="55">
        <v>-0.14002200906282347</v>
      </c>
      <c r="D34" s="55">
        <v>3.6965286851976975</v>
      </c>
      <c r="E34" s="55">
        <v>3.0341924982508317</v>
      </c>
      <c r="F34" s="73" t="str">
        <f t="shared" ref="F34:F45" si="1">MID(UPPER(TEXT(A34,"mmm")),1,1)</f>
        <v>F</v>
      </c>
      <c r="G34" s="58"/>
      <c r="H34" s="58"/>
      <c r="I34" s="58"/>
      <c r="J34" s="58"/>
    </row>
    <row r="35" spans="1:10">
      <c r="A35" s="54" t="str">
        <f t="shared" si="0"/>
        <v>31/03/2018</v>
      </c>
      <c r="B35" s="55">
        <v>4.5689033634230825</v>
      </c>
      <c r="C35" s="55">
        <v>-2.8250612894685556</v>
      </c>
      <c r="D35" s="55">
        <v>2.3743739143770481</v>
      </c>
      <c r="E35" s="55">
        <v>5.0195907385145899</v>
      </c>
      <c r="F35" s="73" t="str">
        <f t="shared" si="1"/>
        <v>M</v>
      </c>
      <c r="G35" s="58"/>
      <c r="H35" s="58"/>
      <c r="I35" s="58"/>
      <c r="J35" s="58"/>
    </row>
    <row r="36" spans="1:10">
      <c r="A36" s="54" t="str">
        <f t="shared" si="0"/>
        <v>30/04/2018</v>
      </c>
      <c r="B36" s="55">
        <v>5.054271039489211</v>
      </c>
      <c r="C36" s="55">
        <v>2.2658307139816092</v>
      </c>
      <c r="D36" s="55">
        <v>1.1062434206777105</v>
      </c>
      <c r="E36" s="55">
        <v>1.6821969048298913</v>
      </c>
      <c r="F36" s="73" t="str">
        <f t="shared" si="1"/>
        <v>A</v>
      </c>
      <c r="G36" s="58"/>
      <c r="H36" s="58"/>
      <c r="I36" s="58"/>
      <c r="J36" s="58"/>
    </row>
    <row r="37" spans="1:10">
      <c r="A37" s="54" t="str">
        <f t="shared" si="0"/>
        <v>31/05/2018</v>
      </c>
      <c r="B37" s="55">
        <v>-0.6173300029319595</v>
      </c>
      <c r="C37" s="55">
        <v>-0.42905792720324687</v>
      </c>
      <c r="D37" s="55">
        <v>-1.5440245458743673</v>
      </c>
      <c r="E37" s="55">
        <v>1.3557524701456547</v>
      </c>
      <c r="F37" s="73" t="str">
        <f t="shared" si="1"/>
        <v>M</v>
      </c>
      <c r="G37" s="58"/>
      <c r="H37" s="58"/>
      <c r="I37" s="58"/>
      <c r="J37" s="58"/>
    </row>
    <row r="38" spans="1:10">
      <c r="A38" s="54" t="str">
        <f t="shared" si="0"/>
        <v>30/06/2018</v>
      </c>
      <c r="B38" s="55">
        <v>-6.2595963851842633</v>
      </c>
      <c r="C38" s="55">
        <v>-0.4864798511772026</v>
      </c>
      <c r="D38" s="55">
        <v>-2.6747369714020928</v>
      </c>
      <c r="E38" s="55">
        <v>-3.0983795626049679</v>
      </c>
      <c r="F38" s="73" t="str">
        <f t="shared" si="1"/>
        <v>J</v>
      </c>
      <c r="G38" s="58"/>
      <c r="H38" s="58"/>
      <c r="I38" s="58"/>
      <c r="J38" s="58"/>
    </row>
    <row r="39" spans="1:10">
      <c r="A39" s="54" t="str">
        <f t="shared" si="0"/>
        <v>31/07/2018</v>
      </c>
      <c r="B39" s="55">
        <v>-1.0590978221433622</v>
      </c>
      <c r="C39" s="55">
        <v>-0.71396157129065552</v>
      </c>
      <c r="D39" s="55">
        <v>-0.35399188282606575</v>
      </c>
      <c r="E39" s="55">
        <v>8.855631973359035E-3</v>
      </c>
      <c r="F39" s="73" t="str">
        <f t="shared" si="1"/>
        <v>J</v>
      </c>
      <c r="G39" s="58"/>
      <c r="H39" s="58"/>
      <c r="I39" s="58"/>
      <c r="J39" s="58"/>
    </row>
    <row r="40" spans="1:10">
      <c r="A40" s="54" t="str">
        <f t="shared" si="0"/>
        <v>31/08/2018</v>
      </c>
      <c r="B40" s="55">
        <v>0.96445154051869597</v>
      </c>
      <c r="C40" s="55">
        <v>-1.4754783626463874</v>
      </c>
      <c r="D40" s="55">
        <v>0.70129453712288736</v>
      </c>
      <c r="E40" s="55">
        <v>1.738635366042196</v>
      </c>
      <c r="F40" s="73" t="str">
        <f t="shared" si="1"/>
        <v>A</v>
      </c>
      <c r="G40" s="58"/>
      <c r="H40" s="58"/>
      <c r="I40" s="58"/>
      <c r="J40" s="58"/>
    </row>
    <row r="41" spans="1:10">
      <c r="A41" s="54" t="str">
        <f t="shared" si="0"/>
        <v>30/09/2018</v>
      </c>
      <c r="B41" s="55">
        <v>2.9432591646496808</v>
      </c>
      <c r="C41" s="55">
        <v>-1.8306262218946268</v>
      </c>
      <c r="D41" s="55">
        <v>1.7894521619491233</v>
      </c>
      <c r="E41" s="55">
        <v>2.9844332245951843</v>
      </c>
      <c r="F41" s="73" t="str">
        <f t="shared" si="1"/>
        <v>S</v>
      </c>
      <c r="G41" s="58"/>
      <c r="H41" s="58"/>
      <c r="I41" s="58"/>
      <c r="J41" s="58"/>
    </row>
    <row r="42" spans="1:10">
      <c r="A42" s="54" t="str">
        <f t="shared" si="0"/>
        <v>31/10/2018</v>
      </c>
      <c r="B42" s="55">
        <v>0.61933420014832485</v>
      </c>
      <c r="C42" s="55">
        <v>0.87446389212507691</v>
      </c>
      <c r="D42" s="55">
        <v>-0.22134430335545296</v>
      </c>
      <c r="E42" s="55">
        <v>-3.3785388621299095E-2</v>
      </c>
      <c r="F42" s="73" t="str">
        <f t="shared" si="1"/>
        <v>O</v>
      </c>
      <c r="G42" s="58"/>
      <c r="H42" s="58"/>
      <c r="I42" s="58"/>
      <c r="J42" s="58"/>
    </row>
    <row r="43" spans="1:10">
      <c r="A43" s="54" t="str">
        <f t="shared" si="0"/>
        <v>30/11/2018</v>
      </c>
      <c r="B43" s="55">
        <v>5.0940456681458635E-2</v>
      </c>
      <c r="C43" s="55">
        <v>-0.44744165197523333</v>
      </c>
      <c r="D43" s="55">
        <v>1.5251728040039714</v>
      </c>
      <c r="E43" s="55">
        <v>-1.0267906953472794</v>
      </c>
      <c r="F43" s="73" t="str">
        <f t="shared" si="1"/>
        <v>N</v>
      </c>
      <c r="G43" s="58"/>
      <c r="H43" s="58"/>
      <c r="I43" s="58"/>
      <c r="J43" s="58"/>
    </row>
    <row r="44" spans="1:10">
      <c r="A44" s="54" t="str">
        <f>TEXT(DATE(YEAR(A45),MONTH(A45),"1")-1,"dd/mm/aaaa")</f>
        <v>31/12/2018</v>
      </c>
      <c r="B44" s="55">
        <v>-4.4468982320331367</v>
      </c>
      <c r="C44" s="55">
        <v>2.0637523411552889</v>
      </c>
      <c r="D44" s="55">
        <v>-1.5548532956937695</v>
      </c>
      <c r="E44" s="55">
        <v>-4.9557972774946562</v>
      </c>
      <c r="F44" s="73" t="str">
        <f t="shared" si="1"/>
        <v>D</v>
      </c>
      <c r="G44" s="58"/>
      <c r="H44" s="58"/>
      <c r="I44" s="58"/>
      <c r="J44" s="58"/>
    </row>
    <row r="45" spans="1:10">
      <c r="A45" s="56" t="str">
        <f>B2</f>
        <v>31/01/2019</v>
      </c>
      <c r="B45" s="57">
        <v>2.9051125868444494</v>
      </c>
      <c r="C45" s="57">
        <v>0.61101933162770461</v>
      </c>
      <c r="D45" s="57">
        <v>1.8318525201182156</v>
      </c>
      <c r="E45" s="57">
        <v>0.46224073509852914</v>
      </c>
      <c r="F45" s="73" t="str">
        <f t="shared" si="1"/>
        <v>E</v>
      </c>
      <c r="G45" s="58"/>
      <c r="H45" s="58"/>
      <c r="I45" s="58"/>
      <c r="J45" s="58"/>
    </row>
    <row r="49" spans="1:8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8">
      <c r="A50" s="59" t="s">
        <v>56</v>
      </c>
      <c r="B50" s="134" t="s">
        <v>58</v>
      </c>
      <c r="C50" s="134" t="s">
        <v>59</v>
      </c>
      <c r="D50" s="134" t="s">
        <v>60</v>
      </c>
      <c r="E50" s="134" t="s">
        <v>61</v>
      </c>
      <c r="F50" s="59" t="s">
        <v>56</v>
      </c>
      <c r="G50" s="134" t="s">
        <v>63</v>
      </c>
      <c r="H50" s="134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127</v>
      </c>
      <c r="B52" s="62">
        <v>14.411</v>
      </c>
      <c r="C52" s="62">
        <v>8.5169999999999995</v>
      </c>
      <c r="D52" s="62">
        <v>2.6230000000000002</v>
      </c>
      <c r="E52" s="62">
        <v>10.867000000000001</v>
      </c>
      <c r="F52" s="63">
        <v>1</v>
      </c>
      <c r="G52" s="62">
        <v>13.2897368421</v>
      </c>
      <c r="H52" s="62">
        <v>5.5976315788999997</v>
      </c>
    </row>
    <row r="53" spans="1:8">
      <c r="A53" s="61" t="s">
        <v>128</v>
      </c>
      <c r="B53" s="62">
        <v>13.65</v>
      </c>
      <c r="C53" s="62">
        <v>8.2530000000000001</v>
      </c>
      <c r="D53" s="62">
        <v>2.8559999999999999</v>
      </c>
      <c r="E53" s="62">
        <v>12.707000000000001</v>
      </c>
      <c r="F53" s="63">
        <v>2</v>
      </c>
      <c r="G53" s="62">
        <v>13.6504736842</v>
      </c>
      <c r="H53" s="62">
        <v>6.2226842104999998</v>
      </c>
    </row>
    <row r="54" spans="1:8">
      <c r="A54" s="61" t="s">
        <v>129</v>
      </c>
      <c r="B54" s="62">
        <v>12.72</v>
      </c>
      <c r="C54" s="62">
        <v>7.3920000000000003</v>
      </c>
      <c r="D54" s="62">
        <v>2.0649999999999999</v>
      </c>
      <c r="E54" s="62">
        <v>14.749000000000001</v>
      </c>
      <c r="F54" s="63">
        <v>3</v>
      </c>
      <c r="G54" s="62">
        <v>13.9272105263</v>
      </c>
      <c r="H54" s="62">
        <v>6.1632105263000003</v>
      </c>
    </row>
    <row r="55" spans="1:8">
      <c r="A55" s="61" t="s">
        <v>130</v>
      </c>
      <c r="B55" s="62">
        <v>12.574999999999999</v>
      </c>
      <c r="C55" s="62">
        <v>6.9320000000000004</v>
      </c>
      <c r="D55" s="62">
        <v>1.29</v>
      </c>
      <c r="E55" s="62">
        <v>14.802</v>
      </c>
      <c r="F55" s="63">
        <v>4</v>
      </c>
      <c r="G55" s="62">
        <v>13.332315789500001</v>
      </c>
      <c r="H55" s="62">
        <v>5.8160526315999999</v>
      </c>
    </row>
    <row r="56" spans="1:8">
      <c r="A56" s="61" t="s">
        <v>131</v>
      </c>
      <c r="B56" s="62">
        <v>14.186999999999999</v>
      </c>
      <c r="C56" s="62">
        <v>7.68</v>
      </c>
      <c r="D56" s="62">
        <v>1.1719999999999999</v>
      </c>
      <c r="E56" s="62">
        <v>12.24</v>
      </c>
      <c r="F56" s="63">
        <v>5</v>
      </c>
      <c r="G56" s="62">
        <v>13.3682631579</v>
      </c>
      <c r="H56" s="62">
        <v>5.0758947367999996</v>
      </c>
    </row>
    <row r="57" spans="1:8">
      <c r="A57" s="61" t="s">
        <v>132</v>
      </c>
      <c r="B57" s="62">
        <v>15.326000000000001</v>
      </c>
      <c r="C57" s="62">
        <v>8.4879999999999995</v>
      </c>
      <c r="D57" s="62">
        <v>1.651</v>
      </c>
      <c r="E57" s="62">
        <v>7.8230000000000004</v>
      </c>
      <c r="F57" s="63">
        <v>6</v>
      </c>
      <c r="G57" s="62">
        <v>12.895</v>
      </c>
      <c r="H57" s="62">
        <v>5.0149999999999997</v>
      </c>
    </row>
    <row r="58" spans="1:8">
      <c r="A58" s="61" t="s">
        <v>133</v>
      </c>
      <c r="B58" s="62">
        <v>13.225</v>
      </c>
      <c r="C58" s="62">
        <v>7.609</v>
      </c>
      <c r="D58" s="62">
        <v>1.992</v>
      </c>
      <c r="E58" s="62">
        <v>6.8179999999999996</v>
      </c>
      <c r="F58" s="63">
        <v>7</v>
      </c>
      <c r="G58" s="62">
        <v>12.6228421053</v>
      </c>
      <c r="H58" s="62">
        <v>4.4483157894999996</v>
      </c>
    </row>
    <row r="59" spans="1:8">
      <c r="A59" s="61" t="s">
        <v>134</v>
      </c>
      <c r="B59" s="62">
        <v>13.426</v>
      </c>
      <c r="C59" s="62">
        <v>7.7539999999999996</v>
      </c>
      <c r="D59" s="62">
        <v>2.0830000000000002</v>
      </c>
      <c r="E59" s="62">
        <v>7.0549999999999997</v>
      </c>
      <c r="F59" s="63">
        <v>8</v>
      </c>
      <c r="G59" s="62">
        <v>12.3427894737</v>
      </c>
      <c r="H59" s="62">
        <v>4.1986842104999997</v>
      </c>
    </row>
    <row r="60" spans="1:8">
      <c r="A60" s="61" t="s">
        <v>135</v>
      </c>
      <c r="B60" s="62">
        <v>14.234</v>
      </c>
      <c r="C60" s="62">
        <v>8.6180000000000003</v>
      </c>
      <c r="D60" s="62">
        <v>3.0019999999999998</v>
      </c>
      <c r="E60" s="62">
        <v>6.5170000000000003</v>
      </c>
      <c r="F60" s="63">
        <v>9</v>
      </c>
      <c r="G60" s="62">
        <v>12.2675263158</v>
      </c>
      <c r="H60" s="62">
        <v>4.6289473684000004</v>
      </c>
    </row>
    <row r="61" spans="1:8">
      <c r="A61" s="61" t="s">
        <v>136</v>
      </c>
      <c r="B61" s="62">
        <v>10.635</v>
      </c>
      <c r="C61" s="62">
        <v>5.7409999999999997</v>
      </c>
      <c r="D61" s="62">
        <v>0.84699999999999998</v>
      </c>
      <c r="E61" s="62">
        <v>9.5830000000000002</v>
      </c>
      <c r="F61" s="63">
        <v>10</v>
      </c>
      <c r="G61" s="62">
        <v>12.408473684200001</v>
      </c>
      <c r="H61" s="62">
        <v>4.8690526315999998</v>
      </c>
    </row>
    <row r="62" spans="1:8">
      <c r="A62" s="61" t="s">
        <v>137</v>
      </c>
      <c r="B62" s="62">
        <v>10.472</v>
      </c>
      <c r="C62" s="62">
        <v>5.0490000000000004</v>
      </c>
      <c r="D62" s="62">
        <v>-0.373</v>
      </c>
      <c r="E62" s="62">
        <v>8.7080000000000002</v>
      </c>
      <c r="F62" s="63">
        <v>11</v>
      </c>
      <c r="G62" s="62">
        <v>12.693157894700001</v>
      </c>
      <c r="H62" s="62">
        <v>4.4496315789000001</v>
      </c>
    </row>
    <row r="63" spans="1:8">
      <c r="A63" s="61" t="s">
        <v>138</v>
      </c>
      <c r="B63" s="62">
        <v>12.776999999999999</v>
      </c>
      <c r="C63" s="62">
        <v>7.1390000000000002</v>
      </c>
      <c r="D63" s="62">
        <v>1.5009999999999999</v>
      </c>
      <c r="E63" s="62">
        <v>7.7489999999999997</v>
      </c>
      <c r="F63" s="63">
        <v>12</v>
      </c>
      <c r="G63" s="62">
        <v>12.769</v>
      </c>
      <c r="H63" s="62">
        <v>3.6771052632000001</v>
      </c>
    </row>
    <row r="64" spans="1:8">
      <c r="A64" s="61" t="s">
        <v>139</v>
      </c>
      <c r="B64" s="62">
        <v>13.843</v>
      </c>
      <c r="C64" s="62">
        <v>8.1229999999999993</v>
      </c>
      <c r="D64" s="62">
        <v>2.403</v>
      </c>
      <c r="E64" s="62">
        <v>7.1840000000000002</v>
      </c>
      <c r="F64" s="63">
        <v>13</v>
      </c>
      <c r="G64" s="62">
        <v>12.5101052632</v>
      </c>
      <c r="H64" s="62">
        <v>4.2034736841999996</v>
      </c>
    </row>
    <row r="65" spans="1:8">
      <c r="A65" s="61" t="s">
        <v>140</v>
      </c>
      <c r="B65" s="62">
        <v>15.412000000000001</v>
      </c>
      <c r="C65" s="62">
        <v>9.8879999999999999</v>
      </c>
      <c r="D65" s="62">
        <v>4.3639999999999999</v>
      </c>
      <c r="E65" s="62">
        <v>7.3959999999999999</v>
      </c>
      <c r="F65" s="63">
        <v>14</v>
      </c>
      <c r="G65" s="62">
        <v>12.4322631579</v>
      </c>
      <c r="H65" s="62">
        <v>4.8126315788999996</v>
      </c>
    </row>
    <row r="66" spans="1:8">
      <c r="A66" s="61" t="s">
        <v>141</v>
      </c>
      <c r="B66" s="62">
        <v>13.914999999999999</v>
      </c>
      <c r="C66" s="62">
        <v>8.5779999999999994</v>
      </c>
      <c r="D66" s="62">
        <v>3.24</v>
      </c>
      <c r="E66" s="62">
        <v>7.5679999999999996</v>
      </c>
      <c r="F66" s="63">
        <v>15</v>
      </c>
      <c r="G66" s="62">
        <v>12.102736842100001</v>
      </c>
      <c r="H66" s="62">
        <v>4.3617368421</v>
      </c>
    </row>
    <row r="67" spans="1:8">
      <c r="A67" s="61" t="s">
        <v>142</v>
      </c>
      <c r="B67" s="62">
        <v>13.196</v>
      </c>
      <c r="C67" s="62">
        <v>7.782</v>
      </c>
      <c r="D67" s="62">
        <v>2.3679999999999999</v>
      </c>
      <c r="E67" s="62">
        <v>11.016999999999999</v>
      </c>
      <c r="F67" s="63">
        <v>16</v>
      </c>
      <c r="G67" s="62">
        <v>12.494263157900001</v>
      </c>
      <c r="H67" s="62">
        <v>5.0066842104999996</v>
      </c>
    </row>
    <row r="68" spans="1:8">
      <c r="A68" s="61" t="s">
        <v>143</v>
      </c>
      <c r="B68" s="62">
        <v>12.122999999999999</v>
      </c>
      <c r="C68" s="62">
        <v>8.2059999999999995</v>
      </c>
      <c r="D68" s="62">
        <v>4.2889999999999997</v>
      </c>
      <c r="E68" s="62">
        <v>11.08</v>
      </c>
      <c r="F68" s="63">
        <v>17</v>
      </c>
      <c r="G68" s="62">
        <v>12.8408421053</v>
      </c>
      <c r="H68" s="62">
        <v>4.6930526315999996</v>
      </c>
    </row>
    <row r="69" spans="1:8">
      <c r="A69" s="61" t="s">
        <v>144</v>
      </c>
      <c r="B69" s="62">
        <v>10.632999999999999</v>
      </c>
      <c r="C69" s="62">
        <v>6.7960000000000003</v>
      </c>
      <c r="D69" s="62">
        <v>2.9590000000000001</v>
      </c>
      <c r="E69" s="62">
        <v>9.6590000000000007</v>
      </c>
      <c r="F69" s="63">
        <v>18</v>
      </c>
      <c r="G69" s="62">
        <v>12.8061578947</v>
      </c>
      <c r="H69" s="62">
        <v>4.7468947367999998</v>
      </c>
    </row>
    <row r="70" spans="1:8">
      <c r="A70" s="61" t="s">
        <v>145</v>
      </c>
      <c r="B70" s="62">
        <v>11.071999999999999</v>
      </c>
      <c r="C70" s="62">
        <v>7.4489999999999998</v>
      </c>
      <c r="D70" s="62">
        <v>3.8260000000000001</v>
      </c>
      <c r="E70" s="62">
        <v>10.243</v>
      </c>
      <c r="F70" s="63">
        <v>19</v>
      </c>
      <c r="G70" s="62">
        <v>13.381157894699999</v>
      </c>
      <c r="H70" s="62">
        <v>5.2755263157999996</v>
      </c>
    </row>
    <row r="71" spans="1:8">
      <c r="A71" s="61" t="s">
        <v>146</v>
      </c>
      <c r="B71" s="62">
        <v>11.648</v>
      </c>
      <c r="C71" s="62">
        <v>8.61</v>
      </c>
      <c r="D71" s="62">
        <v>5.5730000000000004</v>
      </c>
      <c r="E71" s="62">
        <v>10.785</v>
      </c>
      <c r="F71" s="63">
        <v>20</v>
      </c>
      <c r="G71" s="62">
        <v>13.2046842105</v>
      </c>
      <c r="H71" s="62">
        <v>4.7783157894999997</v>
      </c>
    </row>
    <row r="72" spans="1:8">
      <c r="A72" s="61" t="s">
        <v>147</v>
      </c>
      <c r="B72" s="62">
        <v>12.053000000000001</v>
      </c>
      <c r="C72" s="62">
        <v>7.843</v>
      </c>
      <c r="D72" s="62">
        <v>3.633</v>
      </c>
      <c r="E72" s="62">
        <v>13.945</v>
      </c>
      <c r="F72" s="63">
        <v>21</v>
      </c>
      <c r="G72" s="62">
        <v>13.390421052600001</v>
      </c>
      <c r="H72" s="62">
        <v>4.7319473684000002</v>
      </c>
    </row>
    <row r="73" spans="1:8">
      <c r="A73" s="61" t="s">
        <v>148</v>
      </c>
      <c r="B73" s="62">
        <v>10.396000000000001</v>
      </c>
      <c r="C73" s="62">
        <v>6.609</v>
      </c>
      <c r="D73" s="62">
        <v>2.8220000000000001</v>
      </c>
      <c r="E73" s="62">
        <v>13.146000000000001</v>
      </c>
      <c r="F73" s="63">
        <v>22</v>
      </c>
      <c r="G73" s="62">
        <v>13.2404210526</v>
      </c>
      <c r="H73" s="62">
        <v>5.1960526315999997</v>
      </c>
    </row>
    <row r="74" spans="1:8">
      <c r="A74" s="61" t="s">
        <v>149</v>
      </c>
      <c r="B74" s="62">
        <v>13.555999999999999</v>
      </c>
      <c r="C74" s="62">
        <v>10.032999999999999</v>
      </c>
      <c r="D74" s="62">
        <v>6.51</v>
      </c>
      <c r="E74" s="62">
        <v>11.93</v>
      </c>
      <c r="F74" s="63">
        <v>23</v>
      </c>
      <c r="G74" s="62">
        <v>14.1295263158</v>
      </c>
      <c r="H74" s="62">
        <v>5.6377368420999998</v>
      </c>
    </row>
    <row r="75" spans="1:8">
      <c r="A75" s="61" t="s">
        <v>150</v>
      </c>
      <c r="B75" s="62">
        <v>13.993</v>
      </c>
      <c r="C75" s="62">
        <v>10.835000000000001</v>
      </c>
      <c r="D75" s="62">
        <v>7.6760000000000002</v>
      </c>
      <c r="E75" s="62">
        <v>10.659000000000001</v>
      </c>
      <c r="F75" s="63">
        <v>24</v>
      </c>
      <c r="G75" s="62">
        <v>13.7984210526</v>
      </c>
      <c r="H75" s="62">
        <v>5.5113684211000002</v>
      </c>
    </row>
    <row r="76" spans="1:8">
      <c r="A76" s="61" t="s">
        <v>151</v>
      </c>
      <c r="B76" s="62">
        <v>16.065999999999999</v>
      </c>
      <c r="C76" s="62">
        <v>10.983000000000001</v>
      </c>
      <c r="D76" s="62">
        <v>5.9</v>
      </c>
      <c r="E76" s="62">
        <v>9.5790000000000006</v>
      </c>
      <c r="F76" s="63">
        <v>25</v>
      </c>
      <c r="G76" s="62">
        <v>12.7928421053</v>
      </c>
      <c r="H76" s="62">
        <v>4.7302105262999996</v>
      </c>
    </row>
    <row r="77" spans="1:8">
      <c r="A77" s="61" t="s">
        <v>152</v>
      </c>
      <c r="B77" s="62">
        <v>15.827999999999999</v>
      </c>
      <c r="C77" s="62">
        <v>10.048999999999999</v>
      </c>
      <c r="D77" s="62">
        <v>4.2699999999999996</v>
      </c>
      <c r="E77" s="62">
        <v>8.3919999999999995</v>
      </c>
      <c r="F77" s="63">
        <v>26</v>
      </c>
      <c r="G77" s="62">
        <v>12.3642631579</v>
      </c>
      <c r="H77" s="62">
        <v>4.5442631578999997</v>
      </c>
    </row>
    <row r="78" spans="1:8">
      <c r="A78" s="61" t="s">
        <v>153</v>
      </c>
      <c r="B78" s="62">
        <v>14.148</v>
      </c>
      <c r="C78" s="62">
        <v>9.718</v>
      </c>
      <c r="D78" s="62">
        <v>5.2880000000000003</v>
      </c>
      <c r="E78" s="62">
        <v>8.4179999999999993</v>
      </c>
      <c r="F78" s="63">
        <v>27</v>
      </c>
      <c r="G78" s="62">
        <v>12.790947368399999</v>
      </c>
      <c r="H78" s="62">
        <v>5.4006842104999997</v>
      </c>
    </row>
    <row r="79" spans="1:8">
      <c r="A79" s="61" t="s">
        <v>154</v>
      </c>
      <c r="B79" s="62">
        <v>14.284000000000001</v>
      </c>
      <c r="C79" s="62">
        <v>9.9489999999999998</v>
      </c>
      <c r="D79" s="62">
        <v>5.6139999999999999</v>
      </c>
      <c r="E79" s="62">
        <v>9.5169999999999995</v>
      </c>
      <c r="F79" s="63">
        <v>28</v>
      </c>
      <c r="G79" s="62">
        <v>13.066105263200001</v>
      </c>
      <c r="H79" s="62">
        <v>4.4027368421000004</v>
      </c>
    </row>
    <row r="80" spans="1:8">
      <c r="A80" s="61" t="s">
        <v>155</v>
      </c>
      <c r="B80" s="62">
        <v>12.673999999999999</v>
      </c>
      <c r="C80" s="62">
        <v>9.25</v>
      </c>
      <c r="D80" s="62">
        <v>5.8259999999999996</v>
      </c>
      <c r="E80" s="62">
        <v>10.207000000000001</v>
      </c>
      <c r="F80" s="63">
        <v>29</v>
      </c>
      <c r="G80" s="62">
        <v>13.3115263158</v>
      </c>
      <c r="H80" s="62">
        <v>4.4208947368000002</v>
      </c>
    </row>
    <row r="81" spans="1:8">
      <c r="A81" s="61" t="s">
        <v>156</v>
      </c>
      <c r="B81" s="62">
        <v>12.965999999999999</v>
      </c>
      <c r="C81" s="62">
        <v>9.67</v>
      </c>
      <c r="D81" s="62">
        <v>6.3739999999999997</v>
      </c>
      <c r="E81" s="62">
        <v>9.57</v>
      </c>
      <c r="F81" s="63">
        <v>30</v>
      </c>
      <c r="G81" s="62">
        <v>13.5410526316</v>
      </c>
      <c r="H81" s="62">
        <v>4.7539473684000004</v>
      </c>
    </row>
    <row r="82" spans="1:8">
      <c r="A82" s="61" t="s">
        <v>157</v>
      </c>
      <c r="B82" s="62">
        <v>15.893000000000001</v>
      </c>
      <c r="C82" s="62">
        <v>12.208</v>
      </c>
      <c r="D82" s="62">
        <v>8.5229999999999997</v>
      </c>
      <c r="E82" s="62">
        <v>9.2690000000000001</v>
      </c>
      <c r="F82" s="63">
        <v>31</v>
      </c>
      <c r="G82" s="62">
        <v>13.5708947368</v>
      </c>
      <c r="H82" s="62">
        <v>5.0754210526000003</v>
      </c>
    </row>
    <row r="85" spans="1:8">
      <c r="A85" s="59" t="s">
        <v>56</v>
      </c>
      <c r="B85" s="67" t="s">
        <v>78</v>
      </c>
    </row>
    <row r="86" spans="1:8" ht="15" thickBot="1">
      <c r="A86" s="68" t="s">
        <v>54</v>
      </c>
      <c r="B86" s="69"/>
    </row>
    <row r="87" spans="1:8">
      <c r="A87" s="61" t="s">
        <v>65</v>
      </c>
      <c r="B87" s="71">
        <v>23078.327512280001</v>
      </c>
      <c r="C87" s="85" t="str">
        <f>MID(UPPER(TEXT(D87,"mmm")),1,1)</f>
        <v>E</v>
      </c>
      <c r="D87" s="88" t="str">
        <f t="shared" ref="D87:D109" si="2">TEXT(EDATE(D88,-1),"mmmm aaaa")</f>
        <v>enero 2017</v>
      </c>
      <c r="E87" s="89">
        <f>VLOOKUP(D87,A$87:B$122,2,FALSE)</f>
        <v>23078.327512280001</v>
      </c>
    </row>
    <row r="88" spans="1:8">
      <c r="A88" s="61" t="s">
        <v>66</v>
      </c>
      <c r="B88" s="71">
        <v>19959.317583791999</v>
      </c>
      <c r="C88" s="86" t="str">
        <f t="shared" ref="C88:C111" si="3">MID(UPPER(TEXT(D88,"mmm")),1,1)</f>
        <v>F</v>
      </c>
      <c r="D88" s="90" t="str">
        <f t="shared" si="2"/>
        <v>febrero 2017</v>
      </c>
      <c r="E88" s="91">
        <f t="shared" ref="E88:E111" si="4">VLOOKUP(D88,A$87:B$122,2,FALSE)</f>
        <v>19959.317583791999</v>
      </c>
    </row>
    <row r="89" spans="1:8">
      <c r="A89" s="61" t="s">
        <v>67</v>
      </c>
      <c r="B89" s="71">
        <v>21086.734901833999</v>
      </c>
      <c r="C89" s="86" t="str">
        <f t="shared" si="3"/>
        <v>M</v>
      </c>
      <c r="D89" s="90" t="str">
        <f t="shared" si="2"/>
        <v>marzo 2017</v>
      </c>
      <c r="E89" s="91">
        <f t="shared" si="4"/>
        <v>21086.734901833999</v>
      </c>
    </row>
    <row r="90" spans="1:8">
      <c r="A90" s="61" t="s">
        <v>68</v>
      </c>
      <c r="B90" s="71">
        <v>18963.081304259998</v>
      </c>
      <c r="C90" s="86" t="str">
        <f t="shared" si="3"/>
        <v>A</v>
      </c>
      <c r="D90" s="90" t="str">
        <f t="shared" si="2"/>
        <v>abril 2017</v>
      </c>
      <c r="E90" s="91">
        <f t="shared" si="4"/>
        <v>18963.081304259998</v>
      </c>
    </row>
    <row r="91" spans="1:8">
      <c r="A91" s="61" t="s">
        <v>69</v>
      </c>
      <c r="B91" s="71">
        <v>20204.909726176</v>
      </c>
      <c r="C91" s="86" t="str">
        <f t="shared" si="3"/>
        <v>M</v>
      </c>
      <c r="D91" s="90" t="str">
        <f t="shared" si="2"/>
        <v>mayo 2017</v>
      </c>
      <c r="E91" s="91">
        <f t="shared" si="4"/>
        <v>20204.909726176</v>
      </c>
    </row>
    <row r="92" spans="1:8">
      <c r="A92" s="61" t="s">
        <v>70</v>
      </c>
      <c r="B92" s="71">
        <v>21680.301562000001</v>
      </c>
      <c r="C92" s="86" t="str">
        <f t="shared" si="3"/>
        <v>J</v>
      </c>
      <c r="D92" s="90" t="str">
        <f t="shared" si="2"/>
        <v>junio 2017</v>
      </c>
      <c r="E92" s="91">
        <f t="shared" si="4"/>
        <v>21680.301562000001</v>
      </c>
    </row>
    <row r="93" spans="1:8">
      <c r="A93" s="61" t="s">
        <v>71</v>
      </c>
      <c r="B93" s="71">
        <v>22413.194793999999</v>
      </c>
      <c r="C93" s="86" t="str">
        <f t="shared" si="3"/>
        <v>J</v>
      </c>
      <c r="D93" s="90" t="str">
        <f t="shared" si="2"/>
        <v>julio 2017</v>
      </c>
      <c r="E93" s="91">
        <f t="shared" si="4"/>
        <v>22413.194793999999</v>
      </c>
    </row>
    <row r="94" spans="1:8">
      <c r="A94" s="61" t="s">
        <v>72</v>
      </c>
      <c r="B94" s="71">
        <v>21769.084502999998</v>
      </c>
      <c r="C94" s="86" t="str">
        <f t="shared" si="3"/>
        <v>A</v>
      </c>
      <c r="D94" s="90" t="str">
        <f t="shared" si="2"/>
        <v>agosto 2017</v>
      </c>
      <c r="E94" s="91">
        <f t="shared" si="4"/>
        <v>21769.084502999998</v>
      </c>
    </row>
    <row r="95" spans="1:8">
      <c r="A95" s="61" t="s">
        <v>73</v>
      </c>
      <c r="B95" s="71">
        <v>20145.293416</v>
      </c>
      <c r="C95" s="86" t="str">
        <f t="shared" si="3"/>
        <v>S</v>
      </c>
      <c r="D95" s="90" t="str">
        <f t="shared" si="2"/>
        <v>septiembre 2017</v>
      </c>
      <c r="E95" s="91">
        <f t="shared" si="4"/>
        <v>20145.293416</v>
      </c>
    </row>
    <row r="96" spans="1:8">
      <c r="A96" s="61" t="s">
        <v>74</v>
      </c>
      <c r="B96" s="71">
        <v>20160.571298999999</v>
      </c>
      <c r="C96" s="86" t="str">
        <f t="shared" si="3"/>
        <v>O</v>
      </c>
      <c r="D96" s="90" t="str">
        <f t="shared" si="2"/>
        <v>octubre 2017</v>
      </c>
      <c r="E96" s="91">
        <f t="shared" si="4"/>
        <v>20160.571298999999</v>
      </c>
    </row>
    <row r="97" spans="1:5">
      <c r="A97" s="61" t="s">
        <v>75</v>
      </c>
      <c r="B97" s="71">
        <v>20893.499284000001</v>
      </c>
      <c r="C97" s="86" t="str">
        <f t="shared" si="3"/>
        <v>N</v>
      </c>
      <c r="D97" s="90" t="str">
        <f t="shared" si="2"/>
        <v>noviembre 2017</v>
      </c>
      <c r="E97" s="91">
        <f t="shared" si="4"/>
        <v>20893.499284000001</v>
      </c>
    </row>
    <row r="98" spans="1:5">
      <c r="A98" s="61" t="s">
        <v>76</v>
      </c>
      <c r="B98" s="71">
        <v>22152.089802999999</v>
      </c>
      <c r="C98" s="86" t="str">
        <f t="shared" si="3"/>
        <v>D</v>
      </c>
      <c r="D98" s="90" t="str">
        <f t="shared" si="2"/>
        <v>diciembre 2017</v>
      </c>
      <c r="E98" s="91">
        <f t="shared" si="4"/>
        <v>22152.089802999999</v>
      </c>
    </row>
    <row r="99" spans="1:5">
      <c r="A99" s="61" t="s">
        <v>77</v>
      </c>
      <c r="B99" s="71">
        <v>22595.726236999999</v>
      </c>
      <c r="C99" s="86" t="str">
        <f t="shared" si="3"/>
        <v>E</v>
      </c>
      <c r="D99" s="90" t="str">
        <f t="shared" si="2"/>
        <v>enero 2018</v>
      </c>
      <c r="E99" s="91">
        <f t="shared" si="4"/>
        <v>22595.726236999999</v>
      </c>
    </row>
    <row r="100" spans="1:5">
      <c r="A100" s="61" t="s">
        <v>32</v>
      </c>
      <c r="B100" s="71">
        <v>21274.776162999999</v>
      </c>
      <c r="C100" s="86" t="str">
        <f t="shared" si="3"/>
        <v>F</v>
      </c>
      <c r="D100" s="90" t="str">
        <f t="shared" si="2"/>
        <v>febrero 2018</v>
      </c>
      <c r="E100" s="91">
        <f t="shared" si="4"/>
        <v>21274.776162999999</v>
      </c>
    </row>
    <row r="101" spans="1:5">
      <c r="A101" s="61" t="s">
        <v>91</v>
      </c>
      <c r="B101" s="71">
        <v>22050.167442000002</v>
      </c>
      <c r="C101" s="86" t="str">
        <f t="shared" si="3"/>
        <v>M</v>
      </c>
      <c r="D101" s="90" t="str">
        <f t="shared" si="2"/>
        <v>marzo 2018</v>
      </c>
      <c r="E101" s="91">
        <f t="shared" si="4"/>
        <v>22050.167442000002</v>
      </c>
    </row>
    <row r="102" spans="1:5">
      <c r="A102" s="61" t="s">
        <v>90</v>
      </c>
      <c r="B102" s="71">
        <v>19921.526830816001</v>
      </c>
      <c r="C102" s="86" t="str">
        <f t="shared" si="3"/>
        <v>A</v>
      </c>
      <c r="D102" s="90" t="str">
        <f t="shared" si="2"/>
        <v>abril 2018</v>
      </c>
      <c r="E102" s="91">
        <f t="shared" si="4"/>
        <v>19921.526830816001</v>
      </c>
    </row>
    <row r="103" spans="1:5">
      <c r="A103" s="61" t="s">
        <v>92</v>
      </c>
      <c r="B103" s="71">
        <v>20080.178756370999</v>
      </c>
      <c r="C103" s="86" t="str">
        <f t="shared" si="3"/>
        <v>M</v>
      </c>
      <c r="D103" s="90" t="str">
        <f t="shared" si="2"/>
        <v>mayo 2018</v>
      </c>
      <c r="E103" s="91">
        <f t="shared" si="4"/>
        <v>20080.178756370999</v>
      </c>
    </row>
    <row r="104" spans="1:5">
      <c r="A104" s="61" t="s">
        <v>99</v>
      </c>
      <c r="B104" s="71">
        <v>20323.202189127998</v>
      </c>
      <c r="C104" s="86" t="str">
        <f t="shared" si="3"/>
        <v>J</v>
      </c>
      <c r="D104" s="90" t="str">
        <f t="shared" si="2"/>
        <v>junio 2018</v>
      </c>
      <c r="E104" s="91">
        <f t="shared" si="4"/>
        <v>20323.202189127998</v>
      </c>
    </row>
    <row r="105" spans="1:5">
      <c r="A105" s="61" t="s">
        <v>100</v>
      </c>
      <c r="B105" s="71">
        <v>22175.817136064001</v>
      </c>
      <c r="C105" s="86" t="str">
        <f t="shared" si="3"/>
        <v>J</v>
      </c>
      <c r="D105" s="90" t="str">
        <f t="shared" si="2"/>
        <v>julio 2018</v>
      </c>
      <c r="E105" s="91">
        <f t="shared" si="4"/>
        <v>22175.817136064001</v>
      </c>
    </row>
    <row r="106" spans="1:5">
      <c r="A106" s="61" t="s">
        <v>94</v>
      </c>
      <c r="B106" s="71">
        <v>21979.036773846001</v>
      </c>
      <c r="C106" s="86" t="str">
        <f t="shared" si="3"/>
        <v>A</v>
      </c>
      <c r="D106" s="90" t="str">
        <f t="shared" si="2"/>
        <v>agosto 2018</v>
      </c>
      <c r="E106" s="91">
        <f t="shared" si="4"/>
        <v>21979.036773846001</v>
      </c>
    </row>
    <row r="107" spans="1:5">
      <c r="A107" s="61" t="s">
        <v>101</v>
      </c>
      <c r="B107" s="71">
        <v>20738.221610712</v>
      </c>
      <c r="C107" s="86" t="str">
        <f t="shared" si="3"/>
        <v>S</v>
      </c>
      <c r="D107" s="90" t="str">
        <f t="shared" si="2"/>
        <v>septiembre 2018</v>
      </c>
      <c r="E107" s="91">
        <f t="shared" si="4"/>
        <v>20738.221610712</v>
      </c>
    </row>
    <row r="108" spans="1:5">
      <c r="A108" s="61" t="s">
        <v>124</v>
      </c>
      <c r="B108" s="71">
        <v>20285.432612000001</v>
      </c>
      <c r="C108" s="86" t="str">
        <f t="shared" si="3"/>
        <v>O</v>
      </c>
      <c r="D108" s="90" t="str">
        <f t="shared" si="2"/>
        <v>octubre 2018</v>
      </c>
      <c r="E108" s="91">
        <f t="shared" si="4"/>
        <v>20285.432612000001</v>
      </c>
    </row>
    <row r="109" spans="1:5">
      <c r="A109" s="61" t="s">
        <v>125</v>
      </c>
      <c r="B109" s="71">
        <v>20904.142527952001</v>
      </c>
      <c r="C109" s="86" t="str">
        <f t="shared" si="3"/>
        <v>N</v>
      </c>
      <c r="D109" s="90" t="str">
        <f t="shared" si="2"/>
        <v>noviembre 2018</v>
      </c>
      <c r="E109" s="91">
        <f t="shared" si="4"/>
        <v>20904.142527952001</v>
      </c>
    </row>
    <row r="110" spans="1:5">
      <c r="A110" s="61" t="s">
        <v>126</v>
      </c>
      <c r="B110" s="71">
        <v>21167.008913191999</v>
      </c>
      <c r="C110" s="86" t="str">
        <f t="shared" si="3"/>
        <v>D</v>
      </c>
      <c r="D110" s="90" t="str">
        <f>TEXT(EDATE(D111,-1),"mmmm aaaa")</f>
        <v>diciembre 2018</v>
      </c>
      <c r="E110" s="91">
        <f t="shared" si="4"/>
        <v>21167.008913191999</v>
      </c>
    </row>
    <row r="111" spans="1:5" ht="15" thickBot="1">
      <c r="A111" s="61" t="s">
        <v>159</v>
      </c>
      <c r="B111" s="71">
        <v>23252.157523999998</v>
      </c>
      <c r="C111" s="87" t="str">
        <f t="shared" si="3"/>
        <v>E</v>
      </c>
      <c r="D111" s="92" t="str">
        <f>A2</f>
        <v>Enero 2019</v>
      </c>
      <c r="E111" s="93">
        <f t="shared" si="4"/>
        <v>23252.157523999998</v>
      </c>
    </row>
    <row r="112" spans="1:5">
      <c r="A112" s="61" t="s">
        <v>160</v>
      </c>
      <c r="B112" s="71">
        <v>6007.7559000000001</v>
      </c>
    </row>
    <row r="113" spans="1:4">
      <c r="A113"/>
      <c r="B11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7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127</v>
      </c>
      <c r="B129" s="70">
        <v>28189.092000000001</v>
      </c>
      <c r="C129" s="63">
        <v>1</v>
      </c>
      <c r="D129" s="70">
        <v>546.34876099999997</v>
      </c>
      <c r="E129" s="96">
        <f>MAX(D129:D159)</f>
        <v>821.72749699999997</v>
      </c>
    </row>
    <row r="130" spans="1:5">
      <c r="A130" s="61" t="s">
        <v>128</v>
      </c>
      <c r="B130" s="70">
        <v>35077.928999999996</v>
      </c>
      <c r="C130" s="63">
        <v>2</v>
      </c>
      <c r="D130" s="70">
        <v>701.06294800000001</v>
      </c>
    </row>
    <row r="131" spans="1:5">
      <c r="A131" s="61" t="s">
        <v>129</v>
      </c>
      <c r="B131" s="70">
        <v>36014.224000000002</v>
      </c>
      <c r="C131" s="63">
        <v>3</v>
      </c>
      <c r="D131" s="70">
        <v>745.29856900000004</v>
      </c>
    </row>
    <row r="132" spans="1:5">
      <c r="A132" s="61" t="s">
        <v>130</v>
      </c>
      <c r="B132" s="70">
        <v>36615.754999999997</v>
      </c>
      <c r="C132" s="63">
        <v>4</v>
      </c>
      <c r="D132" s="70">
        <v>753.01674400000002</v>
      </c>
    </row>
    <row r="133" spans="1:5">
      <c r="A133" s="61" t="s">
        <v>131</v>
      </c>
      <c r="B133" s="70">
        <v>31919.371999999999</v>
      </c>
      <c r="C133" s="63">
        <v>5</v>
      </c>
      <c r="D133" s="70">
        <v>680.40559399999995</v>
      </c>
    </row>
    <row r="134" spans="1:5">
      <c r="A134" s="61" t="s">
        <v>132</v>
      </c>
      <c r="B134" s="70">
        <v>31146.419000000002</v>
      </c>
      <c r="C134" s="63">
        <v>6</v>
      </c>
      <c r="D134" s="70">
        <v>624.49929799999995</v>
      </c>
    </row>
    <row r="135" spans="1:5">
      <c r="A135" s="61" t="s">
        <v>133</v>
      </c>
      <c r="B135" s="70">
        <v>36591.822</v>
      </c>
      <c r="C135" s="63">
        <v>7</v>
      </c>
      <c r="D135" s="70">
        <v>723.216993</v>
      </c>
    </row>
    <row r="136" spans="1:5">
      <c r="A136" s="61" t="s">
        <v>134</v>
      </c>
      <c r="B136" s="70">
        <v>39235.457999999999</v>
      </c>
      <c r="C136" s="63">
        <v>8</v>
      </c>
      <c r="D136" s="70">
        <v>801.04111</v>
      </c>
    </row>
    <row r="137" spans="1:5">
      <c r="A137" s="61" t="s">
        <v>135</v>
      </c>
      <c r="B137" s="70">
        <v>39004.811000000002</v>
      </c>
      <c r="C137" s="63">
        <v>9</v>
      </c>
      <c r="D137" s="70">
        <v>802.18373799999995</v>
      </c>
    </row>
    <row r="138" spans="1:5">
      <c r="A138" s="61" t="s">
        <v>136</v>
      </c>
      <c r="B138" s="70">
        <v>40047.383999999998</v>
      </c>
      <c r="C138" s="63">
        <v>10</v>
      </c>
      <c r="D138" s="70">
        <v>812.16108699999995</v>
      </c>
    </row>
    <row r="139" spans="1:5">
      <c r="A139" s="61" t="s">
        <v>137</v>
      </c>
      <c r="B139" s="70">
        <v>39544.086000000003</v>
      </c>
      <c r="C139" s="63">
        <v>11</v>
      </c>
      <c r="D139" s="70">
        <v>821.72749699999997</v>
      </c>
    </row>
    <row r="140" spans="1:5">
      <c r="A140" s="61" t="s">
        <v>138</v>
      </c>
      <c r="B140" s="70">
        <v>34725.493999999999</v>
      </c>
      <c r="C140" s="63">
        <v>12</v>
      </c>
      <c r="D140" s="70">
        <v>732.64892999999995</v>
      </c>
    </row>
    <row r="141" spans="1:5">
      <c r="A141" s="61" t="s">
        <v>139</v>
      </c>
      <c r="B141" s="70">
        <v>34441.057000000001</v>
      </c>
      <c r="C141" s="63">
        <v>13</v>
      </c>
      <c r="D141" s="70">
        <v>682.69446600000003</v>
      </c>
    </row>
    <row r="142" spans="1:5">
      <c r="A142" s="61" t="s">
        <v>140</v>
      </c>
      <c r="B142" s="70">
        <v>38683.222999999998</v>
      </c>
      <c r="C142" s="63">
        <v>14</v>
      </c>
      <c r="D142" s="70">
        <v>791.84004600000003</v>
      </c>
    </row>
    <row r="143" spans="1:5">
      <c r="A143" s="61" t="s">
        <v>141</v>
      </c>
      <c r="B143" s="70">
        <v>38842.599000000002</v>
      </c>
      <c r="C143" s="63">
        <v>15</v>
      </c>
      <c r="D143" s="70">
        <v>801.90460399999995</v>
      </c>
    </row>
    <row r="144" spans="1:5">
      <c r="A144" s="61" t="s">
        <v>142</v>
      </c>
      <c r="B144" s="70">
        <v>38674.49</v>
      </c>
      <c r="C144" s="63">
        <v>16</v>
      </c>
      <c r="D144" s="70">
        <v>804.49374699999998</v>
      </c>
    </row>
    <row r="145" spans="1:5">
      <c r="A145" s="61" t="s">
        <v>143</v>
      </c>
      <c r="B145" s="70">
        <v>38946.258999999998</v>
      </c>
      <c r="C145" s="63">
        <v>17</v>
      </c>
      <c r="D145" s="70">
        <v>807.54213100000004</v>
      </c>
    </row>
    <row r="146" spans="1:5">
      <c r="A146" s="61" t="s">
        <v>144</v>
      </c>
      <c r="B146" s="70">
        <v>38563.847999999998</v>
      </c>
      <c r="C146" s="63">
        <v>18</v>
      </c>
      <c r="D146" s="70">
        <v>805.886393</v>
      </c>
    </row>
    <row r="147" spans="1:5">
      <c r="A147" s="61" t="s">
        <v>145</v>
      </c>
      <c r="B147" s="70">
        <v>34376.826999999997</v>
      </c>
      <c r="C147" s="63">
        <v>19</v>
      </c>
      <c r="D147" s="70">
        <v>725.75300900000002</v>
      </c>
    </row>
    <row r="148" spans="1:5">
      <c r="A148" s="61" t="s">
        <v>146</v>
      </c>
      <c r="B148" s="70">
        <v>33164.228999999999</v>
      </c>
      <c r="C148" s="63">
        <v>20</v>
      </c>
      <c r="D148" s="70">
        <v>666.61970199999996</v>
      </c>
    </row>
    <row r="149" spans="1:5">
      <c r="A149" s="61" t="s">
        <v>147</v>
      </c>
      <c r="B149" s="70">
        <v>38781.182999999997</v>
      </c>
      <c r="C149" s="63">
        <v>21</v>
      </c>
      <c r="D149" s="70">
        <v>785.83457399999998</v>
      </c>
    </row>
    <row r="150" spans="1:5">
      <c r="A150" s="61" t="s">
        <v>148</v>
      </c>
      <c r="B150" s="70">
        <v>39799.203999999998</v>
      </c>
      <c r="C150" s="63">
        <v>22</v>
      </c>
      <c r="D150" s="70">
        <v>820.99812899999995</v>
      </c>
    </row>
    <row r="151" spans="1:5">
      <c r="A151" s="61" t="s">
        <v>149</v>
      </c>
      <c r="B151" s="70">
        <v>38882.057000000001</v>
      </c>
      <c r="C151" s="63">
        <v>23</v>
      </c>
      <c r="D151" s="70">
        <v>810.85040600000002</v>
      </c>
    </row>
    <row r="152" spans="1:5">
      <c r="A152" s="61" t="s">
        <v>150</v>
      </c>
      <c r="B152" s="70">
        <v>38103.749000000003</v>
      </c>
      <c r="C152" s="63">
        <v>24</v>
      </c>
      <c r="D152" s="70">
        <v>793.13107100000002</v>
      </c>
    </row>
    <row r="153" spans="1:5">
      <c r="A153" s="61" t="s">
        <v>151</v>
      </c>
      <c r="B153" s="70">
        <v>36814.781999999999</v>
      </c>
      <c r="C153" s="63">
        <v>25</v>
      </c>
      <c r="D153" s="70">
        <v>771.03965000000005</v>
      </c>
    </row>
    <row r="154" spans="1:5">
      <c r="A154" s="61" t="s">
        <v>152</v>
      </c>
      <c r="B154" s="70">
        <v>32000.643</v>
      </c>
      <c r="C154" s="63">
        <v>26</v>
      </c>
      <c r="D154" s="70">
        <v>682.77627800000005</v>
      </c>
    </row>
    <row r="155" spans="1:5">
      <c r="A155" s="61" t="s">
        <v>153</v>
      </c>
      <c r="B155" s="70">
        <v>32243.491999999998</v>
      </c>
      <c r="C155" s="63">
        <v>27</v>
      </c>
      <c r="D155" s="70">
        <v>640.43729199999996</v>
      </c>
    </row>
    <row r="156" spans="1:5">
      <c r="A156" s="61" t="s">
        <v>154</v>
      </c>
      <c r="B156" s="70">
        <v>37210.949000000001</v>
      </c>
      <c r="C156" s="63">
        <v>28</v>
      </c>
      <c r="D156" s="70">
        <v>764.18881699999997</v>
      </c>
    </row>
    <row r="157" spans="1:5">
      <c r="A157" s="61" t="s">
        <v>155</v>
      </c>
      <c r="B157" s="70">
        <v>37850.995000000003</v>
      </c>
      <c r="C157" s="63">
        <v>29</v>
      </c>
      <c r="D157" s="70">
        <v>787.91456900000003</v>
      </c>
      <c r="E157"/>
    </row>
    <row r="158" spans="1:5">
      <c r="A158" s="61" t="s">
        <v>156</v>
      </c>
      <c r="B158" s="70">
        <v>38068.417000000001</v>
      </c>
      <c r="C158" s="63">
        <v>30</v>
      </c>
      <c r="D158" s="70">
        <v>784.81581800000004</v>
      </c>
      <c r="E158"/>
    </row>
    <row r="159" spans="1:5">
      <c r="A159" s="61" t="s">
        <v>157</v>
      </c>
      <c r="B159" s="70">
        <v>37039.608999999997</v>
      </c>
      <c r="C159" s="63">
        <v>31</v>
      </c>
      <c r="D159" s="70">
        <v>779.82555300000001</v>
      </c>
      <c r="E159"/>
    </row>
    <row r="160" spans="1:5">
      <c r="A160"/>
      <c r="C160"/>
      <c r="D160" s="97">
        <v>813</v>
      </c>
      <c r="E160" s="129">
        <f>(MAX(D129:D159)/D160-1)*100</f>
        <v>1.0734928659286602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82</v>
      </c>
      <c r="B163" s="143" t="s">
        <v>13</v>
      </c>
      <c r="C163" s="144"/>
      <c r="D163"/>
      <c r="E163" s="98"/>
    </row>
    <row r="164" spans="1:5">
      <c r="A164" s="59" t="s">
        <v>56</v>
      </c>
      <c r="B164" s="137" t="s">
        <v>80</v>
      </c>
      <c r="C164" s="137" t="s">
        <v>81</v>
      </c>
      <c r="D164"/>
      <c r="E164" s="98"/>
    </row>
    <row r="165" spans="1:5">
      <c r="A165" s="59" t="s">
        <v>54</v>
      </c>
      <c r="B165" s="60"/>
      <c r="C165" s="60"/>
      <c r="D165"/>
      <c r="E165" s="98"/>
    </row>
    <row r="166" spans="1:5">
      <c r="A166" s="61" t="s">
        <v>159</v>
      </c>
      <c r="B166" s="71">
        <v>40455</v>
      </c>
      <c r="C166" s="135" t="s">
        <v>161</v>
      </c>
      <c r="D166" s="97">
        <v>39770</v>
      </c>
      <c r="E166" s="129">
        <f>(B166/D166-1)*100</f>
        <v>1.7224038219763704</v>
      </c>
    </row>
    <row r="167" spans="1:5">
      <c r="A167"/>
      <c r="B167"/>
      <c r="C167"/>
    </row>
    <row r="169" spans="1:5">
      <c r="A169" s="59" t="s">
        <v>82</v>
      </c>
      <c r="B169" s="143" t="s">
        <v>13</v>
      </c>
      <c r="C169" s="145"/>
      <c r="D169" s="143" t="s">
        <v>14</v>
      </c>
      <c r="E169" s="144"/>
    </row>
    <row r="170" spans="1:5">
      <c r="A170" s="59" t="s">
        <v>56</v>
      </c>
      <c r="B170" s="137" t="s">
        <v>80</v>
      </c>
      <c r="C170" s="137" t="s">
        <v>81</v>
      </c>
      <c r="D170" s="137" t="s">
        <v>80</v>
      </c>
      <c r="E170" s="137" t="s">
        <v>81</v>
      </c>
    </row>
    <row r="171" spans="1:5">
      <c r="A171" s="59" t="s">
        <v>85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5" t="s">
        <v>83</v>
      </c>
      <c r="D172" s="71">
        <v>39536</v>
      </c>
      <c r="E172" s="135" t="s">
        <v>84</v>
      </c>
    </row>
    <row r="173" spans="1:5">
      <c r="A173" s="63">
        <v>2018</v>
      </c>
      <c r="B173" s="71">
        <v>40947</v>
      </c>
      <c r="C173" s="135" t="s">
        <v>79</v>
      </c>
      <c r="D173" s="71">
        <v>39996</v>
      </c>
      <c r="E173" s="135" t="s">
        <v>93</v>
      </c>
    </row>
    <row r="174" spans="1:5">
      <c r="A174" s="63">
        <v>2019</v>
      </c>
      <c r="B174" s="71">
        <v>40455</v>
      </c>
      <c r="C174" s="135" t="s">
        <v>161</v>
      </c>
      <c r="D174" s="71"/>
      <c r="E174" s="136"/>
    </row>
    <row r="176" spans="1:5">
      <c r="A176"/>
      <c r="B176"/>
      <c r="C176"/>
      <c r="D176"/>
      <c r="E176"/>
    </row>
    <row r="177" spans="1:6">
      <c r="A177" s="59" t="s">
        <v>82</v>
      </c>
      <c r="B177" s="143" t="s">
        <v>13</v>
      </c>
      <c r="C177" s="145"/>
      <c r="D177" s="143" t="s">
        <v>14</v>
      </c>
      <c r="E177" s="144"/>
    </row>
    <row r="178" spans="1:6">
      <c r="A178" s="59" t="s">
        <v>56</v>
      </c>
      <c r="B178" s="137" t="s">
        <v>80</v>
      </c>
      <c r="C178" s="137" t="s">
        <v>81</v>
      </c>
      <c r="D178" s="137" t="s">
        <v>80</v>
      </c>
      <c r="E178" s="137" t="s">
        <v>81</v>
      </c>
    </row>
    <row r="179" spans="1:6">
      <c r="A179" s="72"/>
      <c r="B179" s="71">
        <v>45450</v>
      </c>
      <c r="C179" s="135" t="s">
        <v>86</v>
      </c>
      <c r="D179" s="71">
        <v>41318</v>
      </c>
      <c r="E179" s="135" t="s">
        <v>87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88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/>
      <c r="C186" s="78">
        <f>B174</f>
        <v>40455</v>
      </c>
      <c r="D186" s="79"/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ene-19</v>
      </c>
      <c r="B187" s="82" t="str">
        <f>IF(B163="Invierno","",B166)</f>
        <v/>
      </c>
      <c r="C187" s="82">
        <f>IF(B163="Invierno",B166,"")</f>
        <v>40455</v>
      </c>
      <c r="D187" s="83" t="str">
        <f>IF(B187="","",MID(Dat_01!C166,1,2)+0&amp;" "&amp;TEXT(DATE(MID(Dat_01!C166,7,4),MID(Dat_01!C166,4,2),MID(Dat_01!C166,1,2)),"mmmm")&amp;" ("&amp;MID(Dat_01!C166,12,16)&amp;" h)")</f>
        <v/>
      </c>
      <c r="E187" s="83" t="str">
        <f>IF(C187="","",MID(Dat_01!C166,1,2)+0&amp;" "&amp;TEXT(DATE(MID(Dat_01!C166,7,4),MID(Dat_01!C166,4,2),MID(Dat_01!C166,1,2)),"mmmm")&amp;" ("&amp;MID(Dat_01!C166,12,16)&amp;" h)")</f>
        <v>22 enero (20:08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2019-02-12T08:05:34Z</dcterms:modified>
</cp:coreProperties>
</file>