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DIC\INF_ELABORADA\"/>
    </mc:Choice>
  </mc:AlternateContent>
  <xr:revisionPtr revIDLastSave="0" documentId="13_ncr:1_{510BEE65-9175-4BD5-BC72-392396C5929A}" xr6:coauthVersionLast="45" xr6:coauthVersionMax="45" xr10:uidLastSave="{00000000-0000-0000-0000-000000000000}"/>
  <bookViews>
    <workbookView xWindow="-120" yWindow="-120" windowWidth="24240" windowHeight="131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7" i="16"/>
  <c r="C37" i="16"/>
  <c r="D37" i="16"/>
  <c r="E37" i="16"/>
  <c r="F37" i="16"/>
  <c r="G37" i="16"/>
  <c r="H37" i="16"/>
  <c r="E129" i="10" l="1"/>
  <c r="D186" i="10" l="1"/>
  <c r="D185" i="10"/>
  <c r="C186" i="10"/>
  <c r="C185" i="10"/>
  <c r="B187" i="10"/>
  <c r="D187" i="10" s="1"/>
  <c r="B186" i="10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<sst xmlns="http://schemas.openxmlformats.org/spreadsheetml/2006/main" count="345" uniqueCount="213">
  <si>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</si>
  <si>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</si>
  <si>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</si>
  <si>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</si>
  <si>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</si>
  <si>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</si>
  <si>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</si>
  <si>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</si>
  <si>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</si>
  <si>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</si>
  <si>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</si>
  <si>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</si>
  <si>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</si>
  <si>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</si>
  <si>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</si>
  <si>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</si>
  <si>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</si>
  <si>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</si>
  <si>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</si>
  <si>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</si>
  <si>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</si>
  <si>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</si>
  <si>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</si>
  <si>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</si>
  <si>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</si>
  <si>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</si>
  <si>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</si>
  <si>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</si>
  <si>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</si>
  <si>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</si>
  <si>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</si>
  <si>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</si>
  <si>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</si>
  <si>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</si>
  <si>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</si>
  <si>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</si>
  <si>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</si>
  <si>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</si>
  <si>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</si>
  <si>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</si>
  <si>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</si>
  <si>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</si>
  <si>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</si>
  <si>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</si>
  <si>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</si>
  <si>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</si>
  <si>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</si>
  <si>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</si>
  <si>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</si>
  <si>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</si>
  <si>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</si>
  <si>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</si>
  <si>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</si>
  <si>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</si>
  <si>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</si>
  <si>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</si>
  <si>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</si>
  <si>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</si>
  <si>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</si>
  <si>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</si>
  <si>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</si>
  <si>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</si>
  <si>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</si>
  <si>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</si>
  <si>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</si>
  <si>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</si>
  <si>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</si>
  <si>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</si>
  <si>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</si>
  <si>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</si>
  <si>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</si>
  <si>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</si>
  <si>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</si>
  <si>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</si>
  <si>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</si>
  <si>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</si>
  <si>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</si>
  <si>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</si>
  <si>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</si>
  <si>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</si>
  <si>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</si>
  <si>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</si>
  <si>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</si>
  <si>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</si>
  <si>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</si>
  <si>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</si>
  <si>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</si>
  <si>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</si>
  <si>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</si>
  <si>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</si>
  <si>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</si>
  <si>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</si>
  <si>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</si>
  <si>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</si>
  <si>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</si>
  <si>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</si>
  <si>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</si>
  <si>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</si>
  <si>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</si>
  <si>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</si>
  <si>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</si>
  <si>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</si>
  <si>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</si>
  <si>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</si>
  <si>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</si>
  <si>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</si>
  <si>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</si>
  <si>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</si>
  <si>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</si>
  <si>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</si>
  <si>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</si>
  <si>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</si>
  <si>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</si>
  <si>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</si>
  <si>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</si>
  <si>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</si>
  <si>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</si>
  <si>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</si>
  <si>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</si>
  <si>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</si>
  <si>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</si>
  <si>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</si>
  <si>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</si>
  <si>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</si>
  <si>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</si>
  <si>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</si>
  <si>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</si>
  <si>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</si>
  <si>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</si>
  <si>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</si>
  <si>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</si>
  <si>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</si>
  <si>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</si>
  <si>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</si>
  <si>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</si>
  <si>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</si>
  <si>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</si>
  <si>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</si>
  <si>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</si>
  <si>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</si>
  <si>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</si>
  <si>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</si>
  <si>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</si>
  <si>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</si>
  <si>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</si>
  <si>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</si>
  <si>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</si>
  <si>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</si>
  <si>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</si>
  <si>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</si>
  <si>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Abril 2020</t>
  </si>
  <si>
    <t>30/04/2020</t>
  </si>
  <si>
    <t>Mayo 2020</t>
  </si>
  <si>
    <t>31/05/2020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</si>
  <si>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</si>
  <si>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</si>
  <si>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</si>
  <si>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</si>
  <si>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</si>
  <si>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</si>
  <si>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</si>
  <si>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</si>
  <si>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</si>
  <si>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</si>
  <si>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</si>
  <si>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Noviembre 2020</t>
  </si>
  <si>
    <t>30/11/2020</t>
  </si>
  <si>
    <t>Diciembre 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</si>
  <si>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</si>
  <si>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</si>
  <si>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</si>
  <si>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</si>
  <si>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</si>
  <si>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</si>
  <si>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</si>
  <si>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</si>
  <si>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</si>
  <si>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</si>
  <si>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</si>
  <si>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</si>
  <si>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</si>
  <si>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</si>
  <si>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</si>
  <si>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</si>
  <si>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</si>
  <si>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</si>
  <si>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</si>
  <si>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</si>
  <si>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</si>
  <si>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</si>
  <si>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</si>
  <si>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</si>
  <si>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</si>
  <si>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</si>
  <si>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</si>
  <si>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</si>
  <si>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</si>
  <si>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</si>
  <si>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</si>
  <si>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09/12/2020 20:30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</si>
  <si>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ut="01/13/2021 15:52:58"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msgID="6469605011EB55B7559D0080EF95D3F8"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</si>
  <si>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ut="01/13/2021 16:19:09"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msgID="6F12491811EB55B7559D0080EFC534F8"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nrr="964" nrc="372"&gt;&lt;pg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</si>
  <si>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ut="01/13/2021 16:19:53"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msgID="1F6345EE11EB55BB559D0080EFC534F8"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nrr="275" nrc="276"&gt;&lt;pg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</si>
  <si>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ut="01/13/2021 16:20:08"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msgID="3209A11611EB55BB559D0080EF6574F9"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nrr="1570" nrc="208"&gt;&lt;pg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</si>
  <si>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ut="01/13/2021 16:20:24"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msgID="36CA056011EB55BB559D0080EF7592F6"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nrr="1660" nrc="110"&gt;&lt;pg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</si>
  <si>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ut="01/13/2021 16:24:48"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msgID="447DCA2A11EB55BB559D0080EFF593F7"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nrr="1543" nrc="51"&gt;&lt;pg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</si>
  <si>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ut="01/13/2021 16:27:06"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msgID="E6BDC2C211EB55BB559D0080EF6574F9"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nrr="1663" nrc="57"&gt;&lt;pg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</si>
  <si>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ut="01/13/2021 16:27:23"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msgID="3628ECF611EB55BC559D0080EFB512F6"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nrr="1693" nrc="58"&gt;&lt;pg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</si>
  <si>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ut="01/13/2021 16:28:17"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msgID="55F9886111EB55BC559D0080EF95D4FA"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nrr="56" nrc="112"&gt;&lt;pg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</si>
  <si>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ut="01/13/2021 16:28:40"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msgID="62CE042611EB55BC559D0080EF95D3F8"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nrr="171" nrc="236"&gt;&lt;pg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</si>
  <si>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ut="01/13/2021 16:28:54" si="2.00000001c02b3bf6d6ded02b4ddb2f430148049054d4f55361b78914227a7a5db19bc2ca00fc3a8c9f1e6492d072760973a7069bbe939bd0ef0202fb5e4bd5fda8c44a28b941845f7d8d841afd93a91c6668af3bf5893b6019e28c0037487c55cf3c7debbd87a6f8991319e75af00d221b7f031644be16441326079b76cb1196cc06.3082.0.1.Europe/Madrid.upriv*_1*_pidn2*_12*_session*-lat*_1.00000001d962ad996fe49cd61dca2e0e4649ab79bc6025e01afd97788ce4998151e7fac336425d48031b635dc91c83d3e2c17dc5022a605d.000000017238cab9830fefeeacaa44ae90af20aabc6025e0fa89270b149b706798b526d513c40c316c0d41d89d2f4e4ee5158c59b47e1b60.0.1.1.BDEbi.D066E1C611E6257C10D00080EF253B44.0-3082.1.1_-0.1.0_-3082.1.1_5.5.0.*0.000000016c08f58359711c21492b688c84c0b1b1c911585a9a1bc219827a84ec00774bb12b78c394.0.10*.131*.122*.122.23.10*.4*.0400*.0074J.e.000000010cbf2d0be94c4693250bbed917a7f541c911585adf7aedd4ebf07c0358a120422713bb90.0" msgID="6C01BFD811EB55BC559D0080EF95D2F6"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nrr="55" nrc="220"&gt;&lt;pg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</si>
  <si>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d7a407649e50494798443c4157f1da01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</si>
  <si>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ut="01/13/2021 16:29:51" si="2.0000000165421ef72b46a9f6f8d04f8123f89c9ce1340dc573cb170b017377bf74af980a78768afb849f2eec78b63c0dfc30f4d1df5ce9639ad54bad51d7098f79a2c46db9284cc3ee7b0c5b5df0e7a904b1577eebcb1ed90c5f4558510f2d57ab01d1d47997b98e516ed122bcf80d9b134f976b6f96117aeee551c9cb9fd502b902.3082.0.1.Europe/Madrid.upriv*_1*_pidn2*_64*_session*-lat*_1.00000001c12c7a71485b44eb6e7ca7179a49c421bc6025e04ed2d7948fbb9a4204879e50c42bbca417d8e8f1ac34dbb9f1996a91fe674867.000000018168e46417ce15851aeb4d0c9eaaf5cabc6025e0c9832db2db973cf8d2263f02724f936b8b0d8801cb8bc6a9485082135d2f6dcd.0.1.1.BDEbi.D066E1C611E6257C10D00080EF253B44.0-3082.1.1_-0.1.0_-3082.1.1_5.5.0.*0.00000001e065659d0f0998ad2b779ec9a2272a84c911585a3424e90ab5ce530f32249767afe6fcab.0.10*.131*.122*.122.23.10*.4*.0400*.0074J.e.0000000162b850ffde483d91a30832e59c03068bc911585ab52bae8a59cf5ef622ec83bfd2c284ea.0" msgID="86FF30CD11EB55BC37600080EFA5B280"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nrr="569" nrc="348"&gt;&lt;pg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</si>
</sst>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-2.3999999999999998E-3</c:v>
                </c:pt>
                <c:pt idx="1">
                  <c:v>-1.163E-2</c:v>
                </c:pt>
                <c:pt idx="2">
                  <c:v>-1.67E-3</c:v>
                </c:pt>
                <c:pt idx="3">
                  <c:v>3.7699999999999999E-3</c:v>
                </c:pt>
                <c:pt idx="4">
                  <c:v>-1.0000000000000001E-5</c:v>
                </c:pt>
                <c:pt idx="5">
                  <c:v>-1.0970000000000001E-2</c:v>
                </c:pt>
                <c:pt idx="6">
                  <c:v>7.0000000000000001E-3</c:v>
                </c:pt>
                <c:pt idx="7">
                  <c:v>2.47E-3</c:v>
                </c:pt>
                <c:pt idx="8">
                  <c:v>6.4999999999999997E-4</c:v>
                </c:pt>
                <c:pt idx="9">
                  <c:v>8.2799999999999992E-3</c:v>
                </c:pt>
                <c:pt idx="10">
                  <c:v>-1.038E-2</c:v>
                </c:pt>
                <c:pt idx="11">
                  <c:v>1.34E-3</c:v>
                </c:pt>
                <c:pt idx="12">
                  <c:v>-6.3000000000000003E-4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3.5999999999999999E-3</c:v>
                </c:pt>
                <c:pt idx="1">
                  <c:v>-1.2899999999999999E-3</c:v>
                </c:pt>
                <c:pt idx="2">
                  <c:v>-1.4290000000000001E-2</c:v>
                </c:pt>
                <c:pt idx="3">
                  <c:v>1.329E-2</c:v>
                </c:pt>
                <c:pt idx="4">
                  <c:v>-4.6699999999999997E-3</c:v>
                </c:pt>
                <c:pt idx="5">
                  <c:v>1.4789999999999999E-2</c:v>
                </c:pt>
                <c:pt idx="6">
                  <c:v>-5.2599999999999999E-3</c:v>
                </c:pt>
                <c:pt idx="7">
                  <c:v>7.5500000000000003E-3</c:v>
                </c:pt>
                <c:pt idx="8">
                  <c:v>8.0800000000000004E-3</c:v>
                </c:pt>
                <c:pt idx="9">
                  <c:v>4.5799999999999999E-3</c:v>
                </c:pt>
                <c:pt idx="10">
                  <c:v>-1.072E-2</c:v>
                </c:pt>
                <c:pt idx="11">
                  <c:v>-2.4479999999999998E-2</c:v>
                </c:pt>
                <c:pt idx="12">
                  <c:v>1.3899999999999999E-2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-1.3820000000000001E-2</c:v>
                </c:pt>
                <c:pt idx="1">
                  <c:v>-1.796E-2</c:v>
                </c:pt>
                <c:pt idx="2">
                  <c:v>3.5E-4</c:v>
                </c:pt>
                <c:pt idx="3">
                  <c:v>-6.1580000000000003E-2</c:v>
                </c:pt>
                <c:pt idx="4">
                  <c:v>-0.16725999999999999</c:v>
                </c:pt>
                <c:pt idx="5">
                  <c:v>-0.1313</c:v>
                </c:pt>
                <c:pt idx="6">
                  <c:v>-8.2739999999999994E-2</c:v>
                </c:pt>
                <c:pt idx="7">
                  <c:v>-4.3499999999999997E-2</c:v>
                </c:pt>
                <c:pt idx="8">
                  <c:v>-2.938E-2</c:v>
                </c:pt>
                <c:pt idx="9">
                  <c:v>-4.0980000000000003E-2</c:v>
                </c:pt>
                <c:pt idx="10">
                  <c:v>-7.1399999999999996E-3</c:v>
                </c:pt>
                <c:pt idx="11">
                  <c:v>-3.601E-2</c:v>
                </c:pt>
                <c:pt idx="12">
                  <c:v>7.5000000000000002E-4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-1.2619999999999999E-2</c:v>
                </c:pt>
                <c:pt idx="1">
                  <c:v>-3.0880000000000001E-2</c:v>
                </c:pt>
                <c:pt idx="2">
                  <c:v>-1.5610000000000001E-2</c:v>
                </c:pt>
                <c:pt idx="3">
                  <c:v>-4.4519999999999997E-2</c:v>
                </c:pt>
                <c:pt idx="4">
                  <c:v>-0.17194000000000001</c:v>
                </c:pt>
                <c:pt idx="5">
                  <c:v>-0.12748000000000001</c:v>
                </c:pt>
                <c:pt idx="6">
                  <c:v>-8.1000000000000003E-2</c:v>
                </c:pt>
                <c:pt idx="7">
                  <c:v>-3.3480000000000003E-2</c:v>
                </c:pt>
                <c:pt idx="8">
                  <c:v>-2.0650000000000002E-2</c:v>
                </c:pt>
                <c:pt idx="9">
                  <c:v>-2.8119999999999999E-2</c:v>
                </c:pt>
                <c:pt idx="10">
                  <c:v>-2.8240000000000001E-2</c:v>
                </c:pt>
                <c:pt idx="11">
                  <c:v>-5.9150000000000001E-2</c:v>
                </c:pt>
                <c:pt idx="12">
                  <c:v>1.4019999999999999E-2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13.452789473699999</c:v>
                </c:pt>
                <c:pt idx="1">
                  <c:v>13.530210526299999</c:v>
                </c:pt>
                <c:pt idx="2">
                  <c:v>13.7157368421</c:v>
                </c:pt>
                <c:pt idx="3">
                  <c:v>14.2943684211</c:v>
                </c:pt>
                <c:pt idx="4">
                  <c:v>14.5291052632</c:v>
                </c:pt>
                <c:pt idx="5">
                  <c:v>14.523789473700001</c:v>
                </c:pt>
                <c:pt idx="6">
                  <c:v>14.504578947400001</c:v>
                </c:pt>
                <c:pt idx="7">
                  <c:v>14.2752631579</c:v>
                </c:pt>
                <c:pt idx="8">
                  <c:v>14.1065263158</c:v>
                </c:pt>
                <c:pt idx="9">
                  <c:v>14.087473684200001</c:v>
                </c:pt>
                <c:pt idx="10">
                  <c:v>13.9195789474</c:v>
                </c:pt>
                <c:pt idx="11">
                  <c:v>13.465578947399999</c:v>
                </c:pt>
                <c:pt idx="12">
                  <c:v>13.508842105299999</c:v>
                </c:pt>
                <c:pt idx="13">
                  <c:v>13.3497894737</c:v>
                </c:pt>
                <c:pt idx="14">
                  <c:v>13.138052631600001</c:v>
                </c:pt>
                <c:pt idx="15">
                  <c:v>12.964526315800001</c:v>
                </c:pt>
                <c:pt idx="16">
                  <c:v>13.166842105300001</c:v>
                </c:pt>
                <c:pt idx="17">
                  <c:v>13.1124210526</c:v>
                </c:pt>
                <c:pt idx="18">
                  <c:v>13.0861052632</c:v>
                </c:pt>
                <c:pt idx="19">
                  <c:v>13.1742631579</c:v>
                </c:pt>
                <c:pt idx="20">
                  <c:v>13.943157894700001</c:v>
                </c:pt>
                <c:pt idx="21">
                  <c:v>13.8428947368</c:v>
                </c:pt>
                <c:pt idx="22">
                  <c:v>13.5383157895</c:v>
                </c:pt>
                <c:pt idx="23">
                  <c:v>13.688315789500001</c:v>
                </c:pt>
                <c:pt idx="24">
                  <c:v>12.9084210526</c:v>
                </c:pt>
                <c:pt idx="25">
                  <c:v>12.6617368421</c:v>
                </c:pt>
                <c:pt idx="26">
                  <c:v>12.8551578947</c:v>
                </c:pt>
                <c:pt idx="27">
                  <c:v>13.2156315789</c:v>
                </c:pt>
                <c:pt idx="28">
                  <c:v>13.1793157895</c:v>
                </c:pt>
                <c:pt idx="29">
                  <c:v>13.9095789474</c:v>
                </c:pt>
                <c:pt idx="30">
                  <c:v>13.516894736799999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5.8027894736999999</c:v>
                </c:pt>
                <c:pt idx="1">
                  <c:v>5.6788947368000002</c:v>
                </c:pt>
                <c:pt idx="2">
                  <c:v>5.5908947368000002</c:v>
                </c:pt>
                <c:pt idx="3">
                  <c:v>6.0926842104999999</c:v>
                </c:pt>
                <c:pt idx="4">
                  <c:v>6.5301052632000003</c:v>
                </c:pt>
                <c:pt idx="5">
                  <c:v>5.9997368420999999</c:v>
                </c:pt>
                <c:pt idx="6">
                  <c:v>6.2562105263000003</c:v>
                </c:pt>
                <c:pt idx="7">
                  <c:v>6.7428421053000003</c:v>
                </c:pt>
                <c:pt idx="8">
                  <c:v>6.3678947368000003</c:v>
                </c:pt>
                <c:pt idx="9">
                  <c:v>5.7990000000000004</c:v>
                </c:pt>
                <c:pt idx="10">
                  <c:v>5.2107894737000002</c:v>
                </c:pt>
                <c:pt idx="11">
                  <c:v>4.8344210525999998</c:v>
                </c:pt>
                <c:pt idx="12">
                  <c:v>5.4041052632</c:v>
                </c:pt>
                <c:pt idx="13">
                  <c:v>5.9923157895000001</c:v>
                </c:pt>
                <c:pt idx="14">
                  <c:v>5.3661052631999997</c:v>
                </c:pt>
                <c:pt idx="15">
                  <c:v>4.7557368421000001</c:v>
                </c:pt>
                <c:pt idx="16">
                  <c:v>4.8778947368000001</c:v>
                </c:pt>
                <c:pt idx="17">
                  <c:v>5.5156842104999999</c:v>
                </c:pt>
                <c:pt idx="18">
                  <c:v>5.7841052631999998</c:v>
                </c:pt>
                <c:pt idx="19">
                  <c:v>5.7617368421000004</c:v>
                </c:pt>
                <c:pt idx="20">
                  <c:v>5.5873684210999999</c:v>
                </c:pt>
                <c:pt idx="21">
                  <c:v>5.6800526315999997</c:v>
                </c:pt>
                <c:pt idx="22">
                  <c:v>5.0953157894999999</c:v>
                </c:pt>
                <c:pt idx="23">
                  <c:v>5.0217894737000002</c:v>
                </c:pt>
                <c:pt idx="24">
                  <c:v>4.5306315788999996</c:v>
                </c:pt>
                <c:pt idx="25">
                  <c:v>4.3177894737000004</c:v>
                </c:pt>
                <c:pt idx="26">
                  <c:v>4.2893157894999998</c:v>
                </c:pt>
                <c:pt idx="27">
                  <c:v>4.7623684210999997</c:v>
                </c:pt>
                <c:pt idx="28">
                  <c:v>4.6928947367999996</c:v>
                </c:pt>
                <c:pt idx="29">
                  <c:v>5.3073157894999996</c:v>
                </c:pt>
                <c:pt idx="30">
                  <c:v>5.4169473683999998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15.689</c:v>
                </c:pt>
                <c:pt idx="1">
                  <c:v>13.605</c:v>
                </c:pt>
                <c:pt idx="2">
                  <c:v>13.086</c:v>
                </c:pt>
                <c:pt idx="3">
                  <c:v>11.276</c:v>
                </c:pt>
                <c:pt idx="4">
                  <c:v>10.09</c:v>
                </c:pt>
                <c:pt idx="5">
                  <c:v>10.852</c:v>
                </c:pt>
                <c:pt idx="6">
                  <c:v>13.371</c:v>
                </c:pt>
                <c:pt idx="7">
                  <c:v>12.093</c:v>
                </c:pt>
                <c:pt idx="8">
                  <c:v>12.358000000000001</c:v>
                </c:pt>
                <c:pt idx="9">
                  <c:v>15.622999999999999</c:v>
                </c:pt>
                <c:pt idx="10">
                  <c:v>16.997</c:v>
                </c:pt>
                <c:pt idx="11">
                  <c:v>16.492999999999999</c:v>
                </c:pt>
                <c:pt idx="12">
                  <c:v>16.614000000000001</c:v>
                </c:pt>
                <c:pt idx="13">
                  <c:v>15.487</c:v>
                </c:pt>
                <c:pt idx="14">
                  <c:v>15.83</c:v>
                </c:pt>
                <c:pt idx="15">
                  <c:v>14.425000000000001</c:v>
                </c:pt>
                <c:pt idx="16">
                  <c:v>14.701000000000001</c:v>
                </c:pt>
                <c:pt idx="17">
                  <c:v>14.099</c:v>
                </c:pt>
                <c:pt idx="18">
                  <c:v>13.789</c:v>
                </c:pt>
                <c:pt idx="19">
                  <c:v>14.93</c:v>
                </c:pt>
                <c:pt idx="20">
                  <c:v>15.766</c:v>
                </c:pt>
                <c:pt idx="21">
                  <c:v>16.291</c:v>
                </c:pt>
                <c:pt idx="22">
                  <c:v>15.391999999999999</c:v>
                </c:pt>
                <c:pt idx="23">
                  <c:v>13.361000000000001</c:v>
                </c:pt>
                <c:pt idx="24">
                  <c:v>11.489000000000001</c:v>
                </c:pt>
                <c:pt idx="25">
                  <c:v>11.15</c:v>
                </c:pt>
                <c:pt idx="26">
                  <c:v>11.41</c:v>
                </c:pt>
                <c:pt idx="27">
                  <c:v>11.959</c:v>
                </c:pt>
                <c:pt idx="28">
                  <c:v>10.956</c:v>
                </c:pt>
                <c:pt idx="29">
                  <c:v>10.917999999999999</c:v>
                </c:pt>
                <c:pt idx="30">
                  <c:v>11.489000000000001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11.234</c:v>
                </c:pt>
                <c:pt idx="1">
                  <c:v>9.6010000000000009</c:v>
                </c:pt>
                <c:pt idx="2">
                  <c:v>8.4160000000000004</c:v>
                </c:pt>
                <c:pt idx="3">
                  <c:v>7.49</c:v>
                </c:pt>
                <c:pt idx="4">
                  <c:v>6.569</c:v>
                </c:pt>
                <c:pt idx="5">
                  <c:v>7.6529999999999996</c:v>
                </c:pt>
                <c:pt idx="6">
                  <c:v>9.9540000000000006</c:v>
                </c:pt>
                <c:pt idx="7">
                  <c:v>9.1609999999999996</c:v>
                </c:pt>
                <c:pt idx="8">
                  <c:v>8.5370000000000008</c:v>
                </c:pt>
                <c:pt idx="9">
                  <c:v>11.941000000000001</c:v>
                </c:pt>
                <c:pt idx="10">
                  <c:v>14.071</c:v>
                </c:pt>
                <c:pt idx="11">
                  <c:v>13.211</c:v>
                </c:pt>
                <c:pt idx="12">
                  <c:v>12.45</c:v>
                </c:pt>
                <c:pt idx="13">
                  <c:v>12.196999999999999</c:v>
                </c:pt>
                <c:pt idx="14">
                  <c:v>11.708</c:v>
                </c:pt>
                <c:pt idx="15">
                  <c:v>10.632</c:v>
                </c:pt>
                <c:pt idx="16">
                  <c:v>10.827999999999999</c:v>
                </c:pt>
                <c:pt idx="17">
                  <c:v>10.702999999999999</c:v>
                </c:pt>
                <c:pt idx="18">
                  <c:v>10.795999999999999</c:v>
                </c:pt>
                <c:pt idx="19">
                  <c:v>11.347</c:v>
                </c:pt>
                <c:pt idx="20">
                  <c:v>11.978999999999999</c:v>
                </c:pt>
                <c:pt idx="21">
                  <c:v>12.273</c:v>
                </c:pt>
                <c:pt idx="22">
                  <c:v>11.345000000000001</c:v>
                </c:pt>
                <c:pt idx="23">
                  <c:v>9.9580000000000002</c:v>
                </c:pt>
                <c:pt idx="24">
                  <c:v>7.875</c:v>
                </c:pt>
                <c:pt idx="25">
                  <c:v>6.5990000000000002</c:v>
                </c:pt>
                <c:pt idx="26">
                  <c:v>6.1950000000000003</c:v>
                </c:pt>
                <c:pt idx="27">
                  <c:v>8.6270000000000007</c:v>
                </c:pt>
                <c:pt idx="28">
                  <c:v>7.59</c:v>
                </c:pt>
                <c:pt idx="29">
                  <c:v>7.0060000000000002</c:v>
                </c:pt>
                <c:pt idx="30">
                  <c:v>6.9390000000000001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6.7779999999999996</c:v>
                </c:pt>
                <c:pt idx="1">
                  <c:v>5.5970000000000004</c:v>
                </c:pt>
                <c:pt idx="2">
                  <c:v>3.7469999999999999</c:v>
                </c:pt>
                <c:pt idx="3">
                  <c:v>3.7029999999999998</c:v>
                </c:pt>
                <c:pt idx="4">
                  <c:v>3.0489999999999999</c:v>
                </c:pt>
                <c:pt idx="5">
                  <c:v>4.4530000000000003</c:v>
                </c:pt>
                <c:pt idx="6">
                  <c:v>6.5369999999999999</c:v>
                </c:pt>
                <c:pt idx="7">
                  <c:v>6.2279999999999998</c:v>
                </c:pt>
                <c:pt idx="8">
                  <c:v>4.7149999999999999</c:v>
                </c:pt>
                <c:pt idx="9">
                  <c:v>8.2590000000000003</c:v>
                </c:pt>
                <c:pt idx="10">
                  <c:v>11.145</c:v>
                </c:pt>
                <c:pt idx="11">
                  <c:v>9.9280000000000008</c:v>
                </c:pt>
                <c:pt idx="12">
                  <c:v>8.2870000000000008</c:v>
                </c:pt>
                <c:pt idx="13">
                  <c:v>8.907</c:v>
                </c:pt>
                <c:pt idx="14">
                  <c:v>7.5860000000000003</c:v>
                </c:pt>
                <c:pt idx="15">
                  <c:v>6.8390000000000004</c:v>
                </c:pt>
                <c:pt idx="16">
                  <c:v>6.9560000000000004</c:v>
                </c:pt>
                <c:pt idx="17">
                  <c:v>7.3079999999999998</c:v>
                </c:pt>
                <c:pt idx="18">
                  <c:v>7.8029999999999999</c:v>
                </c:pt>
                <c:pt idx="19">
                  <c:v>7.7640000000000002</c:v>
                </c:pt>
                <c:pt idx="20">
                  <c:v>8.1910000000000007</c:v>
                </c:pt>
                <c:pt idx="21">
                  <c:v>8.2550000000000008</c:v>
                </c:pt>
                <c:pt idx="22">
                  <c:v>7.2990000000000004</c:v>
                </c:pt>
                <c:pt idx="23">
                  <c:v>6.5549999999999997</c:v>
                </c:pt>
                <c:pt idx="24">
                  <c:v>4.2619999999999996</c:v>
                </c:pt>
                <c:pt idx="25">
                  <c:v>2.048</c:v>
                </c:pt>
                <c:pt idx="26">
                  <c:v>0.98</c:v>
                </c:pt>
                <c:pt idx="27">
                  <c:v>5.2939999999999996</c:v>
                </c:pt>
                <c:pt idx="28">
                  <c:v>4.2240000000000002</c:v>
                </c:pt>
                <c:pt idx="29">
                  <c:v>3.093</c:v>
                </c:pt>
                <c:pt idx="30">
                  <c:v>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11.331</c:v>
                </c:pt>
                <c:pt idx="1">
                  <c:v>10.154</c:v>
                </c:pt>
                <c:pt idx="2">
                  <c:v>8.5579999999999998</c:v>
                </c:pt>
                <c:pt idx="3">
                  <c:v>9.2200000000000006</c:v>
                </c:pt>
                <c:pt idx="4">
                  <c:v>10.596</c:v>
                </c:pt>
                <c:pt idx="5">
                  <c:v>11.15</c:v>
                </c:pt>
                <c:pt idx="6">
                  <c:v>10.705</c:v>
                </c:pt>
                <c:pt idx="7">
                  <c:v>9.766</c:v>
                </c:pt>
                <c:pt idx="8">
                  <c:v>11.063000000000001</c:v>
                </c:pt>
                <c:pt idx="9">
                  <c:v>9.5990000000000002</c:v>
                </c:pt>
                <c:pt idx="10">
                  <c:v>9.7769999999999992</c:v>
                </c:pt>
                <c:pt idx="11">
                  <c:v>9.9779999999999998</c:v>
                </c:pt>
                <c:pt idx="12">
                  <c:v>14.074</c:v>
                </c:pt>
                <c:pt idx="13">
                  <c:v>12.848000000000001</c:v>
                </c:pt>
                <c:pt idx="14">
                  <c:v>11.721</c:v>
                </c:pt>
                <c:pt idx="15">
                  <c:v>11.19</c:v>
                </c:pt>
                <c:pt idx="16">
                  <c:v>9.8879999999999999</c:v>
                </c:pt>
                <c:pt idx="17">
                  <c:v>9.0609999999999999</c:v>
                </c:pt>
                <c:pt idx="18">
                  <c:v>9.4339999999999993</c:v>
                </c:pt>
                <c:pt idx="19">
                  <c:v>13.675000000000001</c:v>
                </c:pt>
                <c:pt idx="20">
                  <c:v>14.959</c:v>
                </c:pt>
                <c:pt idx="21">
                  <c:v>13.888999999999999</c:v>
                </c:pt>
                <c:pt idx="22">
                  <c:v>12.349</c:v>
                </c:pt>
                <c:pt idx="23">
                  <c:v>13.234</c:v>
                </c:pt>
                <c:pt idx="24">
                  <c:v>12.659000000000001</c:v>
                </c:pt>
                <c:pt idx="25">
                  <c:v>11.750999999999999</c:v>
                </c:pt>
                <c:pt idx="26">
                  <c:v>10.113</c:v>
                </c:pt>
                <c:pt idx="27">
                  <c:v>9.5839999999999996</c:v>
                </c:pt>
                <c:pt idx="28">
                  <c:v>9.5630000000000006</c:v>
                </c:pt>
                <c:pt idx="29">
                  <c:v>8.9049999999999994</c:v>
                </c:pt>
                <c:pt idx="30">
                  <c:v>8.3569999999999993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21174.476467412002</c:v>
                </c:pt>
                <c:pt idx="1">
                  <c:v>23296.649045549999</c:v>
                </c:pt>
                <c:pt idx="2">
                  <c:v>20154.629677354002</c:v>
                </c:pt>
                <c:pt idx="3">
                  <c:v>20726.895805251999</c:v>
                </c:pt>
                <c:pt idx="4">
                  <c:v>19514.052023056</c:v>
                </c:pt>
                <c:pt idx="5">
                  <c:v>19899.136009188001</c:v>
                </c:pt>
                <c:pt idx="6">
                  <c:v>19970.835457706002</c:v>
                </c:pt>
                <c:pt idx="7">
                  <c:v>22701.204090208001</c:v>
                </c:pt>
                <c:pt idx="8">
                  <c:v>21177.253561983998</c:v>
                </c:pt>
                <c:pt idx="9">
                  <c:v>19936.18443252</c:v>
                </c:pt>
                <c:pt idx="10">
                  <c:v>20155.46354927</c:v>
                </c:pt>
                <c:pt idx="11">
                  <c:v>20817.226544469999</c:v>
                </c:pt>
                <c:pt idx="12">
                  <c:v>20907.164036049999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20907.164036049999</c:v>
                </c:pt>
                <c:pt idx="1">
                  <c:v>22577.217376982</c:v>
                </c:pt>
                <c:pt idx="2">
                  <c:v>19840.085661852001</c:v>
                </c:pt>
                <c:pt idx="3">
                  <c:v>19804.184770357999</c:v>
                </c:pt>
                <c:pt idx="4">
                  <c:v>16158.814860384</c:v>
                </c:pt>
                <c:pt idx="5">
                  <c:v>17362.423732903</c:v>
                </c:pt>
                <c:pt idx="6">
                  <c:v>18353.266600046001</c:v>
                </c:pt>
                <c:pt idx="7">
                  <c:v>21941.099715193999</c:v>
                </c:pt>
                <c:pt idx="8">
                  <c:v>20739.942271404001</c:v>
                </c:pt>
                <c:pt idx="9">
                  <c:v>19375.491099671999</c:v>
                </c:pt>
                <c:pt idx="10">
                  <c:v>19586.359679091998</c:v>
                </c:pt>
                <c:pt idx="11">
                  <c:v>19585.897864158</c:v>
                </c:pt>
                <c:pt idx="12">
                  <c:v>21200.287010446002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dic-20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3">
                  <c:v>38972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dic-20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37921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716.38446344800002</c:v>
                </c:pt>
                <c:pt idx="1">
                  <c:v>729.06371832800005</c:v>
                </c:pt>
                <c:pt idx="2">
                  <c:v>745.37154099199995</c:v>
                </c:pt>
                <c:pt idx="3">
                  <c:v>750.95900716000006</c:v>
                </c:pt>
                <c:pt idx="4">
                  <c:v>686.17371923999997</c:v>
                </c:pt>
                <c:pt idx="5">
                  <c:v>638.22311000000002</c:v>
                </c:pt>
                <c:pt idx="6">
                  <c:v>672.96005595999998</c:v>
                </c:pt>
                <c:pt idx="7">
                  <c:v>655.66716770000005</c:v>
                </c:pt>
                <c:pt idx="8">
                  <c:v>761.28186431999995</c:v>
                </c:pt>
                <c:pt idx="9">
                  <c:v>767.96423951999998</c:v>
                </c:pt>
                <c:pt idx="10">
                  <c:v>745.40741485000001</c:v>
                </c:pt>
                <c:pt idx="11">
                  <c:v>644.19755109000005</c:v>
                </c:pt>
                <c:pt idx="12">
                  <c:v>608.25230120000003</c:v>
                </c:pt>
                <c:pt idx="13">
                  <c:v>717.93347021600005</c:v>
                </c:pt>
                <c:pt idx="14">
                  <c:v>726.79565645000002</c:v>
                </c:pt>
                <c:pt idx="15">
                  <c:v>738.66555063999999</c:v>
                </c:pt>
                <c:pt idx="16">
                  <c:v>737.51727648799999</c:v>
                </c:pt>
                <c:pt idx="17">
                  <c:v>734.95393206400001</c:v>
                </c:pt>
                <c:pt idx="18">
                  <c:v>661.17704298399997</c:v>
                </c:pt>
                <c:pt idx="19">
                  <c:v>606.74316952799995</c:v>
                </c:pt>
                <c:pt idx="20">
                  <c:v>710.21453343999997</c:v>
                </c:pt>
                <c:pt idx="21">
                  <c:v>708.51494694400003</c:v>
                </c:pt>
                <c:pt idx="22">
                  <c:v>688.32881889600003</c:v>
                </c:pt>
                <c:pt idx="23">
                  <c:v>602.56044463000001</c:v>
                </c:pt>
                <c:pt idx="24">
                  <c:v>531.78693345600004</c:v>
                </c:pt>
                <c:pt idx="25">
                  <c:v>595.43888863999996</c:v>
                </c:pt>
                <c:pt idx="26">
                  <c:v>603.01701724999998</c:v>
                </c:pt>
                <c:pt idx="27">
                  <c:v>683.76793562</c:v>
                </c:pt>
                <c:pt idx="28">
                  <c:v>690.78289558400002</c:v>
                </c:pt>
                <c:pt idx="29">
                  <c:v>694.08698528000002</c:v>
                </c:pt>
                <c:pt idx="30">
                  <c:v>646.09535852800002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34872.006000000001</c:v>
                </c:pt>
                <c:pt idx="1">
                  <c:v>35685.223319999997</c:v>
                </c:pt>
                <c:pt idx="2">
                  <c:v>36153.594087999998</c:v>
                </c:pt>
                <c:pt idx="3">
                  <c:v>35770.053</c:v>
                </c:pt>
                <c:pt idx="4">
                  <c:v>33019.406999999999</c:v>
                </c:pt>
                <c:pt idx="5">
                  <c:v>31601.876</c:v>
                </c:pt>
                <c:pt idx="6">
                  <c:v>32484.154399999999</c:v>
                </c:pt>
                <c:pt idx="7">
                  <c:v>32844.353000000003</c:v>
                </c:pt>
                <c:pt idx="8">
                  <c:v>37759.275999999998</c:v>
                </c:pt>
                <c:pt idx="9">
                  <c:v>36502.620999999999</c:v>
                </c:pt>
                <c:pt idx="10">
                  <c:v>35500.347000000002</c:v>
                </c:pt>
                <c:pt idx="11">
                  <c:v>30150.786</c:v>
                </c:pt>
                <c:pt idx="12">
                  <c:v>30551.014999999999</c:v>
                </c:pt>
                <c:pt idx="13">
                  <c:v>34885.392015999998</c:v>
                </c:pt>
                <c:pt idx="14">
                  <c:v>35475.631999999998</c:v>
                </c:pt>
                <c:pt idx="15">
                  <c:v>35561.129000000001</c:v>
                </c:pt>
                <c:pt idx="16">
                  <c:v>35417.863319999997</c:v>
                </c:pt>
                <c:pt idx="17">
                  <c:v>34776.436199999996</c:v>
                </c:pt>
                <c:pt idx="18">
                  <c:v>31058.487000000001</c:v>
                </c:pt>
                <c:pt idx="19">
                  <c:v>30629.482039999999</c:v>
                </c:pt>
                <c:pt idx="20">
                  <c:v>34641.889064000003</c:v>
                </c:pt>
                <c:pt idx="21">
                  <c:v>33911.663</c:v>
                </c:pt>
                <c:pt idx="22">
                  <c:v>32697.1024</c:v>
                </c:pt>
                <c:pt idx="23">
                  <c:v>28880.805</c:v>
                </c:pt>
                <c:pt idx="24">
                  <c:v>27017.417000000001</c:v>
                </c:pt>
                <c:pt idx="25">
                  <c:v>30495.972000000002</c:v>
                </c:pt>
                <c:pt idx="26">
                  <c:v>30969.534</c:v>
                </c:pt>
                <c:pt idx="27">
                  <c:v>33845.574999999997</c:v>
                </c:pt>
                <c:pt idx="28">
                  <c:v>34052.370527999999</c:v>
                </c:pt>
                <c:pt idx="29">
                  <c:v>34029.557999999997</c:v>
                </c:pt>
                <c:pt idx="30">
                  <c:v>31513.111000000001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0.32972</cdr:x>
      <cdr:y>0.30639</cdr:y>
    </cdr:from>
    <cdr:to>
      <cdr:x>0.49459</cdr:x>
      <cdr:y>0.38824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4005" y="893018"/>
          <a:ext cx="1162086" cy="238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0.62838</cdr:x>
      <cdr:y>0.73099</cdr:y>
    </cdr:from>
    <cdr:to>
      <cdr:x>0.78243</cdr:x>
      <cdr:y>0.8218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148" y="2130583"/>
          <a:ext cx="1085821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9 diciembre (20:30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30 julio (13:54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Diciembre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211</v>
      </c>
    </row>
    <row r="2" spans="1:2">
      <c r="A2" t="s">
        <v>207</v>
      </c>
    </row>
    <row r="3" spans="1:2">
      <c r="A3" t="s">
        <v>203</v>
      </c>
    </row>
    <row r="4" spans="1:2">
      <c r="A4" t="s">
        <v>204</v>
      </c>
    </row>
    <row r="5" spans="1:2">
      <c r="A5" t="s">
        <v>206</v>
      </c>
    </row>
    <row r="6" spans="1:2">
      <c r="A6" t="s">
        <v>210</v>
      </c>
    </row>
    <row r="7" spans="1:2">
      <c r="A7" t="s">
        <v>205</v>
      </c>
    </row>
    <row r="8" spans="1:2">
      <c r="A8" t="s">
        <v>200</v>
      </c>
    </row>
    <row r="9" spans="1:2">
      <c r="A9" t="s">
        <v>208</v>
      </c>
    </row>
    <row r="10" spans="1:2">
      <c r="A10" t="s">
        <v>201</v>
      </c>
    </row>
    <row r="11" spans="1:2">
      <c r="A11" t="s">
        <v>202</v>
      </c>
    </row>
    <row r="12" spans="1:2">
      <c r="A12" t="s">
        <v>212</v>
      </c>
    </row>
    <row r="13" spans="1:2">
      <c r="A1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Q24" sqref="Q2:Q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Diciembre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Diciembre 2020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21200.287010446002</v>
      </c>
      <c r="G9" s="47">
        <f>VLOOKUP("Demanda transporte (b.c.)",Dat_01!A4:J29,4,FALSE)*100</f>
        <v>1.40202169</v>
      </c>
      <c r="H9" s="31">
        <f>VLOOKUP("Demanda transporte (b.c.)",Dat_01!A4:J29,5,FALSE)/1000</f>
        <v>236525.07064249102</v>
      </c>
      <c r="I9" s="47">
        <f>VLOOKUP("Demanda transporte (b.c.)",Dat_01!A4:J29,7,FALSE)*100</f>
        <v>-5.1078361699999997</v>
      </c>
      <c r="J9" s="31">
        <f>VLOOKUP("Demanda transporte (b.c.)",Dat_01!A4:J29,8,FALSE)/1000</f>
        <v>236525.07064249102</v>
      </c>
      <c r="K9" s="47">
        <f>VLOOKUP("Demanda transporte (b.c.)",Dat_01!A4:J29,10,FALSE)*100</f>
        <v>-5.1078361699999997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-6.3E-2</v>
      </c>
      <c r="H12" s="43"/>
      <c r="I12" s="43">
        <f>Dat_01!H45*100</f>
        <v>-0.108</v>
      </c>
      <c r="J12" s="43"/>
      <c r="K12" s="43">
        <f>Dat_01!L45*100</f>
        <v>-0.108</v>
      </c>
    </row>
    <row r="13" spans="3:12">
      <c r="E13" s="34" t="s">
        <v>26</v>
      </c>
      <c r="F13" s="33"/>
      <c r="G13" s="43">
        <f>Dat_01!E45*100</f>
        <v>1.39</v>
      </c>
      <c r="H13" s="43"/>
      <c r="I13" s="43">
        <f>Dat_01!I45*100</f>
        <v>0.08</v>
      </c>
      <c r="J13" s="43"/>
      <c r="K13" s="43">
        <f>Dat_01!M45*100</f>
        <v>0.08</v>
      </c>
    </row>
    <row r="14" spans="3:12">
      <c r="E14" s="35" t="s">
        <v>5</v>
      </c>
      <c r="F14" s="36"/>
      <c r="G14" s="44">
        <f>Dat_01!F45*100</f>
        <v>7.4999999999999997E-2</v>
      </c>
      <c r="H14" s="44"/>
      <c r="I14" s="44">
        <f>Dat_01!J45*100</f>
        <v>-5.08</v>
      </c>
      <c r="J14" s="44"/>
      <c r="K14" s="44">
        <f>Dat_01!N45*100</f>
        <v>-5.08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119</v>
      </c>
      <c r="E7" s="9"/>
    </row>
    <row r="8" spans="3:11">
      <c r="C8" s="133"/>
      <c r="E8" s="9"/>
      <c r="I8" t="s">
        <v>87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H13" sqref="H1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Diciembre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Diciembre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Diciembre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04" workbookViewId="0">
      <selection activeCell="C38" sqref="C38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Diciembre 2020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diciembre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01/12/2020</v>
      </c>
      <c r="C7" s="100">
        <f>Dat_01!B52</f>
        <v>15.689</v>
      </c>
      <c r="D7" s="100">
        <f>Dat_01!C52</f>
        <v>11.234</v>
      </c>
      <c r="E7" s="100">
        <f>Dat_01!D52</f>
        <v>6.7779999999999996</v>
      </c>
      <c r="F7" s="100">
        <f>Dat_01!H52</f>
        <v>5.8027894736999999</v>
      </c>
      <c r="G7" s="100">
        <f>Dat_01!G52</f>
        <v>13.452789473699999</v>
      </c>
      <c r="H7" s="100">
        <f>Dat_01!E52</f>
        <v>11.331</v>
      </c>
    </row>
    <row r="8" spans="1:16" ht="11.25" customHeight="1">
      <c r="A8" s="93">
        <v>2</v>
      </c>
      <c r="B8" s="99" t="str">
        <f>Dat_01!A53</f>
        <v>02/12/2020</v>
      </c>
      <c r="C8" s="100">
        <f>Dat_01!B53</f>
        <v>13.605</v>
      </c>
      <c r="D8" s="100">
        <f>Dat_01!C53</f>
        <v>9.6010000000000009</v>
      </c>
      <c r="E8" s="100">
        <f>Dat_01!D53</f>
        <v>5.5970000000000004</v>
      </c>
      <c r="F8" s="100">
        <f>Dat_01!H53</f>
        <v>5.6788947368000002</v>
      </c>
      <c r="G8" s="100">
        <f>Dat_01!G53</f>
        <v>13.530210526299999</v>
      </c>
      <c r="H8" s="100">
        <f>Dat_01!E53</f>
        <v>10.154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03/12/2020</v>
      </c>
      <c r="C9" s="100">
        <f>Dat_01!B54</f>
        <v>13.086</v>
      </c>
      <c r="D9" s="100">
        <f>Dat_01!C54</f>
        <v>8.4160000000000004</v>
      </c>
      <c r="E9" s="100">
        <f>Dat_01!D54</f>
        <v>3.7469999999999999</v>
      </c>
      <c r="F9" s="100">
        <f>Dat_01!H54</f>
        <v>5.5908947368000002</v>
      </c>
      <c r="G9" s="100">
        <f>Dat_01!G54</f>
        <v>13.7157368421</v>
      </c>
      <c r="H9" s="100">
        <f>Dat_01!E54</f>
        <v>8.5579999999999998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04/12/2020</v>
      </c>
      <c r="C10" s="100">
        <f>Dat_01!B55</f>
        <v>11.276</v>
      </c>
      <c r="D10" s="100">
        <f>Dat_01!C55</f>
        <v>7.49</v>
      </c>
      <c r="E10" s="100">
        <f>Dat_01!D55</f>
        <v>3.7029999999999998</v>
      </c>
      <c r="F10" s="100">
        <f>Dat_01!H55</f>
        <v>6.0926842104999999</v>
      </c>
      <c r="G10" s="100">
        <f>Dat_01!G55</f>
        <v>14.2943684211</v>
      </c>
      <c r="H10" s="100">
        <f>Dat_01!E55</f>
        <v>9.2200000000000006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05/12/2020</v>
      </c>
      <c r="C11" s="100">
        <f>Dat_01!B56</f>
        <v>10.09</v>
      </c>
      <c r="D11" s="100">
        <f>Dat_01!C56</f>
        <v>6.569</v>
      </c>
      <c r="E11" s="100">
        <f>Dat_01!D56</f>
        <v>3.0489999999999999</v>
      </c>
      <c r="F11" s="100">
        <f>Dat_01!H56</f>
        <v>6.5301052632000003</v>
      </c>
      <c r="G11" s="100">
        <f>Dat_01!G56</f>
        <v>14.5291052632</v>
      </c>
      <c r="H11" s="100">
        <f>Dat_01!E56</f>
        <v>10.596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06/12/2020</v>
      </c>
      <c r="C12" s="100">
        <f>Dat_01!B57</f>
        <v>10.852</v>
      </c>
      <c r="D12" s="100">
        <f>Dat_01!C57</f>
        <v>7.6529999999999996</v>
      </c>
      <c r="E12" s="100">
        <f>Dat_01!D57</f>
        <v>4.4530000000000003</v>
      </c>
      <c r="F12" s="100">
        <f>Dat_01!H57</f>
        <v>5.9997368420999999</v>
      </c>
      <c r="G12" s="100">
        <f>Dat_01!G57</f>
        <v>14.523789473700001</v>
      </c>
      <c r="H12" s="100">
        <f>Dat_01!E57</f>
        <v>11.15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07/12/2020</v>
      </c>
      <c r="C13" s="100">
        <f>Dat_01!B58</f>
        <v>13.371</v>
      </c>
      <c r="D13" s="100">
        <f>Dat_01!C58</f>
        <v>9.9540000000000006</v>
      </c>
      <c r="E13" s="100">
        <f>Dat_01!D58</f>
        <v>6.5369999999999999</v>
      </c>
      <c r="F13" s="100">
        <f>Dat_01!H58</f>
        <v>6.2562105263000003</v>
      </c>
      <c r="G13" s="100">
        <f>Dat_01!G58</f>
        <v>14.504578947400001</v>
      </c>
      <c r="H13" s="100">
        <f>Dat_01!E58</f>
        <v>10.705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08/12/2020</v>
      </c>
      <c r="C14" s="100">
        <f>Dat_01!B59</f>
        <v>12.093</v>
      </c>
      <c r="D14" s="100">
        <f>Dat_01!C59</f>
        <v>9.1609999999999996</v>
      </c>
      <c r="E14" s="100">
        <f>Dat_01!D59</f>
        <v>6.2279999999999998</v>
      </c>
      <c r="F14" s="100">
        <f>Dat_01!H59</f>
        <v>6.7428421053000003</v>
      </c>
      <c r="G14" s="100">
        <f>Dat_01!G59</f>
        <v>14.2752631579</v>
      </c>
      <c r="H14" s="100">
        <f>Dat_01!E59</f>
        <v>9.766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09/12/2020</v>
      </c>
      <c r="C15" s="100">
        <f>Dat_01!B60</f>
        <v>12.358000000000001</v>
      </c>
      <c r="D15" s="100">
        <f>Dat_01!C60</f>
        <v>8.5370000000000008</v>
      </c>
      <c r="E15" s="100">
        <f>Dat_01!D60</f>
        <v>4.7149999999999999</v>
      </c>
      <c r="F15" s="100">
        <f>Dat_01!H60</f>
        <v>6.3678947368000003</v>
      </c>
      <c r="G15" s="100">
        <f>Dat_01!G60</f>
        <v>14.1065263158</v>
      </c>
      <c r="H15" s="100">
        <f>Dat_01!E60</f>
        <v>11.063000000000001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10/12/2020</v>
      </c>
      <c r="C16" s="100">
        <f>Dat_01!B61</f>
        <v>15.622999999999999</v>
      </c>
      <c r="D16" s="100">
        <f>Dat_01!C61</f>
        <v>11.941000000000001</v>
      </c>
      <c r="E16" s="100">
        <f>Dat_01!D61</f>
        <v>8.2590000000000003</v>
      </c>
      <c r="F16" s="100">
        <f>Dat_01!H61</f>
        <v>5.7990000000000004</v>
      </c>
      <c r="G16" s="100">
        <f>Dat_01!G61</f>
        <v>14.087473684200001</v>
      </c>
      <c r="H16" s="100">
        <f>Dat_01!E61</f>
        <v>9.5990000000000002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11/12/2020</v>
      </c>
      <c r="C17" s="100">
        <f>Dat_01!B62</f>
        <v>16.997</v>
      </c>
      <c r="D17" s="100">
        <f>Dat_01!C62</f>
        <v>14.071</v>
      </c>
      <c r="E17" s="100">
        <f>Dat_01!D62</f>
        <v>11.145</v>
      </c>
      <c r="F17" s="100">
        <f>Dat_01!H62</f>
        <v>5.2107894737000002</v>
      </c>
      <c r="G17" s="100">
        <f>Dat_01!G62</f>
        <v>13.9195789474</v>
      </c>
      <c r="H17" s="100">
        <f>Dat_01!E62</f>
        <v>9.7769999999999992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12/12/2020</v>
      </c>
      <c r="C18" s="100">
        <f>Dat_01!B63</f>
        <v>16.492999999999999</v>
      </c>
      <c r="D18" s="100">
        <f>Dat_01!C63</f>
        <v>13.211</v>
      </c>
      <c r="E18" s="100">
        <f>Dat_01!D63</f>
        <v>9.9280000000000008</v>
      </c>
      <c r="F18" s="100">
        <f>Dat_01!H63</f>
        <v>4.8344210525999998</v>
      </c>
      <c r="G18" s="100">
        <f>Dat_01!G63</f>
        <v>13.465578947399999</v>
      </c>
      <c r="H18" s="100">
        <f>Dat_01!E63</f>
        <v>9.9779999999999998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13/12/2020</v>
      </c>
      <c r="C19" s="100">
        <f>Dat_01!B64</f>
        <v>16.614000000000001</v>
      </c>
      <c r="D19" s="100">
        <f>Dat_01!C64</f>
        <v>12.45</v>
      </c>
      <c r="E19" s="100">
        <f>Dat_01!D64</f>
        <v>8.2870000000000008</v>
      </c>
      <c r="F19" s="100">
        <f>Dat_01!H64</f>
        <v>5.4041052632</v>
      </c>
      <c r="G19" s="100">
        <f>Dat_01!G64</f>
        <v>13.508842105299999</v>
      </c>
      <c r="H19" s="100">
        <f>Dat_01!E64</f>
        <v>14.074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14/12/2020</v>
      </c>
      <c r="C20" s="100">
        <f>Dat_01!B65</f>
        <v>15.487</v>
      </c>
      <c r="D20" s="100">
        <f>Dat_01!C65</f>
        <v>12.196999999999999</v>
      </c>
      <c r="E20" s="100">
        <f>Dat_01!D65</f>
        <v>8.907</v>
      </c>
      <c r="F20" s="100">
        <f>Dat_01!H65</f>
        <v>5.9923157895000001</v>
      </c>
      <c r="G20" s="100">
        <f>Dat_01!G65</f>
        <v>13.3497894737</v>
      </c>
      <c r="H20" s="100">
        <f>Dat_01!E65</f>
        <v>12.848000000000001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15/12/2020</v>
      </c>
      <c r="C21" s="100">
        <f>Dat_01!B66</f>
        <v>15.83</v>
      </c>
      <c r="D21" s="100">
        <f>Dat_01!C66</f>
        <v>11.708</v>
      </c>
      <c r="E21" s="100">
        <f>Dat_01!D66</f>
        <v>7.5860000000000003</v>
      </c>
      <c r="F21" s="100">
        <f>Dat_01!H66</f>
        <v>5.3661052631999997</v>
      </c>
      <c r="G21" s="100">
        <f>Dat_01!G66</f>
        <v>13.138052631600001</v>
      </c>
      <c r="H21" s="100">
        <f>Dat_01!E66</f>
        <v>11.721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16/12/2020</v>
      </c>
      <c r="C22" s="100">
        <f>Dat_01!B67</f>
        <v>14.425000000000001</v>
      </c>
      <c r="D22" s="100">
        <f>Dat_01!C67</f>
        <v>10.632</v>
      </c>
      <c r="E22" s="100">
        <f>Dat_01!D67</f>
        <v>6.8390000000000004</v>
      </c>
      <c r="F22" s="100">
        <f>Dat_01!H67</f>
        <v>4.7557368421000001</v>
      </c>
      <c r="G22" s="100">
        <f>Dat_01!G67</f>
        <v>12.964526315800001</v>
      </c>
      <c r="H22" s="100">
        <f>Dat_01!E67</f>
        <v>11.19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17/12/2020</v>
      </c>
      <c r="C23" s="100">
        <f>Dat_01!B68</f>
        <v>14.701000000000001</v>
      </c>
      <c r="D23" s="100">
        <f>Dat_01!C68</f>
        <v>10.827999999999999</v>
      </c>
      <c r="E23" s="100">
        <f>Dat_01!D68</f>
        <v>6.9560000000000004</v>
      </c>
      <c r="F23" s="100">
        <f>Dat_01!H68</f>
        <v>4.8778947368000001</v>
      </c>
      <c r="G23" s="100">
        <f>Dat_01!G68</f>
        <v>13.166842105300001</v>
      </c>
      <c r="H23" s="100">
        <f>Dat_01!E68</f>
        <v>9.8879999999999999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18/12/2020</v>
      </c>
      <c r="C24" s="100">
        <f>Dat_01!B69</f>
        <v>14.099</v>
      </c>
      <c r="D24" s="100">
        <f>Dat_01!C69</f>
        <v>10.702999999999999</v>
      </c>
      <c r="E24" s="100">
        <f>Dat_01!D69</f>
        <v>7.3079999999999998</v>
      </c>
      <c r="F24" s="100">
        <f>Dat_01!H69</f>
        <v>5.5156842104999999</v>
      </c>
      <c r="G24" s="100">
        <f>Dat_01!G69</f>
        <v>13.1124210526</v>
      </c>
      <c r="H24" s="100">
        <f>Dat_01!E69</f>
        <v>9.0609999999999999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19/12/2020</v>
      </c>
      <c r="C25" s="100">
        <f>Dat_01!B70</f>
        <v>13.789</v>
      </c>
      <c r="D25" s="100">
        <f>Dat_01!C70</f>
        <v>10.795999999999999</v>
      </c>
      <c r="E25" s="100">
        <f>Dat_01!D70</f>
        <v>7.8029999999999999</v>
      </c>
      <c r="F25" s="100">
        <f>Dat_01!H70</f>
        <v>5.7841052631999998</v>
      </c>
      <c r="G25" s="100">
        <f>Dat_01!G70</f>
        <v>13.0861052632</v>
      </c>
      <c r="H25" s="100">
        <f>Dat_01!E70</f>
        <v>9.4339999999999993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20/12/2020</v>
      </c>
      <c r="C26" s="100">
        <f>Dat_01!B71</f>
        <v>14.93</v>
      </c>
      <c r="D26" s="100">
        <f>Dat_01!C71</f>
        <v>11.347</v>
      </c>
      <c r="E26" s="100">
        <f>Dat_01!D71</f>
        <v>7.7640000000000002</v>
      </c>
      <c r="F26" s="100">
        <f>Dat_01!H71</f>
        <v>5.7617368421000004</v>
      </c>
      <c r="G26" s="100">
        <f>Dat_01!G71</f>
        <v>13.1742631579</v>
      </c>
      <c r="H26" s="100">
        <f>Dat_01!E71</f>
        <v>13.675000000000001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21/12/2020</v>
      </c>
      <c r="C27" s="100">
        <f>Dat_01!B72</f>
        <v>15.766</v>
      </c>
      <c r="D27" s="100">
        <f>Dat_01!C72</f>
        <v>11.978999999999999</v>
      </c>
      <c r="E27" s="100">
        <f>Dat_01!D72</f>
        <v>8.1910000000000007</v>
      </c>
      <c r="F27" s="100">
        <f>Dat_01!H72</f>
        <v>5.5873684210999999</v>
      </c>
      <c r="G27" s="100">
        <f>Dat_01!G72</f>
        <v>13.943157894700001</v>
      </c>
      <c r="H27" s="100">
        <f>Dat_01!E72</f>
        <v>14.959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22/12/2020</v>
      </c>
      <c r="C28" s="100">
        <f>Dat_01!B73</f>
        <v>16.291</v>
      </c>
      <c r="D28" s="100">
        <f>Dat_01!C73</f>
        <v>12.273</v>
      </c>
      <c r="E28" s="100">
        <f>Dat_01!D73</f>
        <v>8.2550000000000008</v>
      </c>
      <c r="F28" s="100">
        <f>Dat_01!H73</f>
        <v>5.6800526315999997</v>
      </c>
      <c r="G28" s="100">
        <f>Dat_01!G73</f>
        <v>13.8428947368</v>
      </c>
      <c r="H28" s="100">
        <f>Dat_01!E73</f>
        <v>13.888999999999999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23/12/2020</v>
      </c>
      <c r="C29" s="100">
        <f>Dat_01!B74</f>
        <v>15.391999999999999</v>
      </c>
      <c r="D29" s="100">
        <f>Dat_01!C74</f>
        <v>11.345000000000001</v>
      </c>
      <c r="E29" s="100">
        <f>Dat_01!D74</f>
        <v>7.2990000000000004</v>
      </c>
      <c r="F29" s="100">
        <f>Dat_01!H74</f>
        <v>5.0953157894999999</v>
      </c>
      <c r="G29" s="100">
        <f>Dat_01!G74</f>
        <v>13.5383157895</v>
      </c>
      <c r="H29" s="100">
        <f>Dat_01!E74</f>
        <v>12.349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24/12/2020</v>
      </c>
      <c r="C30" s="100">
        <f>Dat_01!B75</f>
        <v>13.361000000000001</v>
      </c>
      <c r="D30" s="100">
        <f>Dat_01!C75</f>
        <v>9.9580000000000002</v>
      </c>
      <c r="E30" s="100">
        <f>Dat_01!D75</f>
        <v>6.5549999999999997</v>
      </c>
      <c r="F30" s="100">
        <f>Dat_01!H75</f>
        <v>5.0217894737000002</v>
      </c>
      <c r="G30" s="100">
        <f>Dat_01!G75</f>
        <v>13.688315789500001</v>
      </c>
      <c r="H30" s="100">
        <f>Dat_01!E75</f>
        <v>13.234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25/12/2020</v>
      </c>
      <c r="C31" s="100">
        <f>Dat_01!B76</f>
        <v>11.489000000000001</v>
      </c>
      <c r="D31" s="100">
        <f>Dat_01!C76</f>
        <v>7.875</v>
      </c>
      <c r="E31" s="100">
        <f>Dat_01!D76</f>
        <v>4.2619999999999996</v>
      </c>
      <c r="F31" s="100">
        <f>Dat_01!H76</f>
        <v>4.5306315788999996</v>
      </c>
      <c r="G31" s="100">
        <f>Dat_01!G76</f>
        <v>12.9084210526</v>
      </c>
      <c r="H31" s="100">
        <f>Dat_01!E76</f>
        <v>12.659000000000001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26/12/2020</v>
      </c>
      <c r="C32" s="100">
        <f>Dat_01!B77</f>
        <v>11.15</v>
      </c>
      <c r="D32" s="100">
        <f>Dat_01!C77</f>
        <v>6.5990000000000002</v>
      </c>
      <c r="E32" s="100">
        <f>Dat_01!D77</f>
        <v>2.048</v>
      </c>
      <c r="F32" s="100">
        <f>Dat_01!H77</f>
        <v>4.3177894737000004</v>
      </c>
      <c r="G32" s="100">
        <f>Dat_01!G77</f>
        <v>12.6617368421</v>
      </c>
      <c r="H32" s="100">
        <f>Dat_01!E77</f>
        <v>11.750999999999999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27/12/2020</v>
      </c>
      <c r="C33" s="100">
        <f>Dat_01!B78</f>
        <v>11.41</v>
      </c>
      <c r="D33" s="100">
        <f>Dat_01!C78</f>
        <v>6.1950000000000003</v>
      </c>
      <c r="E33" s="100">
        <f>Dat_01!D78</f>
        <v>0.98</v>
      </c>
      <c r="F33" s="100">
        <f>Dat_01!H78</f>
        <v>4.2893157894999998</v>
      </c>
      <c r="G33" s="100">
        <f>Dat_01!G78</f>
        <v>12.8551578947</v>
      </c>
      <c r="H33" s="100">
        <f>Dat_01!E78</f>
        <v>10.113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28/12/2020</v>
      </c>
      <c r="C34" s="100">
        <f>Dat_01!B79</f>
        <v>11.959</v>
      </c>
      <c r="D34" s="100">
        <f>Dat_01!C79</f>
        <v>8.6270000000000007</v>
      </c>
      <c r="E34" s="100">
        <f>Dat_01!D79</f>
        <v>5.2939999999999996</v>
      </c>
      <c r="F34" s="100">
        <f>Dat_01!H79</f>
        <v>4.7623684210999997</v>
      </c>
      <c r="G34" s="100">
        <f>Dat_01!G79</f>
        <v>13.2156315789</v>
      </c>
      <c r="H34" s="100">
        <f>Dat_01!E79</f>
        <v>9.5839999999999996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29/12/2020</v>
      </c>
      <c r="C35" s="100">
        <f>Dat_01!B80</f>
        <v>10.956</v>
      </c>
      <c r="D35" s="100">
        <f>Dat_01!C80</f>
        <v>7.59</v>
      </c>
      <c r="E35" s="100">
        <f>Dat_01!D80</f>
        <v>4.2240000000000002</v>
      </c>
      <c r="F35" s="100">
        <f>Dat_01!H80</f>
        <v>4.6928947367999996</v>
      </c>
      <c r="G35" s="100">
        <f>Dat_01!G80</f>
        <v>13.1793157895</v>
      </c>
      <c r="H35" s="100">
        <f>Dat_01!E80</f>
        <v>9.5630000000000006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30/12/2020</v>
      </c>
      <c r="C36" s="100">
        <f>Dat_01!B81</f>
        <v>10.917999999999999</v>
      </c>
      <c r="D36" s="100">
        <f>Dat_01!C81</f>
        <v>7.0060000000000002</v>
      </c>
      <c r="E36" s="100">
        <f>Dat_01!D81</f>
        <v>3.093</v>
      </c>
      <c r="F36" s="100">
        <f>Dat_01!H81</f>
        <v>5.3073157894999996</v>
      </c>
      <c r="G36" s="100">
        <f>Dat_01!G81</f>
        <v>13.9095789474</v>
      </c>
      <c r="H36" s="100">
        <f>Dat_01!E81</f>
        <v>8.9049999999999994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31/12/2020</v>
      </c>
      <c r="C37" s="100">
        <f>Dat_01!B82</f>
        <v>11.489000000000001</v>
      </c>
      <c r="D37" s="100">
        <f>Dat_01!C82</f>
        <v>6.9390000000000001</v>
      </c>
      <c r="E37" s="100">
        <f>Dat_01!D82</f>
        <v>2.39</v>
      </c>
      <c r="F37" s="100">
        <f>Dat_01!H82</f>
        <v>5.4169473683999998</v>
      </c>
      <c r="G37" s="100">
        <f>Dat_01!G82</f>
        <v>13.516894736799999</v>
      </c>
      <c r="H37" s="100">
        <f>Dat_01!E82</f>
        <v>8.3569999999999993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13.599645161290322</v>
      </c>
      <c r="D38" s="102">
        <f>AVERAGE(D7:D37)</f>
        <v>9.8349999999999973</v>
      </c>
      <c r="E38" s="102">
        <f t="shared" ref="E38:F38" si="0">AVERAGE(E7:E37)</f>
        <v>6.0703225806451604</v>
      </c>
      <c r="F38" s="102">
        <f t="shared" si="0"/>
        <v>5.4537334465225813</v>
      </c>
      <c r="G38" s="102">
        <f>AVERAGE(G7:G37)</f>
        <v>13.585976230906452</v>
      </c>
      <c r="H38" s="102">
        <f>AVERAGE(H7:H37)</f>
        <v>10.940354838709675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20726.895805251999</v>
      </c>
    </row>
    <row r="50" spans="1:3" ht="11.25" customHeight="1">
      <c r="A50" s="104" t="s">
        <v>105</v>
      </c>
      <c r="B50" s="99">
        <v>42855</v>
      </c>
      <c r="C50" s="105">
        <f>Dat_01!B102</f>
        <v>19514.052023056</v>
      </c>
    </row>
    <row r="51" spans="1:3" ht="11.25" customHeight="1">
      <c r="A51" s="104" t="s">
        <v>98</v>
      </c>
      <c r="B51" s="99">
        <v>42886</v>
      </c>
      <c r="C51" s="105">
        <f>Dat_01!B103</f>
        <v>19899.136009188001</v>
      </c>
    </row>
    <row r="52" spans="1:3" ht="11.25" customHeight="1">
      <c r="A52" s="104" t="s">
        <v>105</v>
      </c>
      <c r="B52" s="99">
        <v>42916</v>
      </c>
      <c r="C52" s="105">
        <f>Dat_01!B104</f>
        <v>19970.835457706002</v>
      </c>
    </row>
    <row r="53" spans="1:3" ht="11.25" customHeight="1">
      <c r="A53" s="104" t="s">
        <v>97</v>
      </c>
      <c r="B53" s="99">
        <v>42947</v>
      </c>
      <c r="C53" s="105">
        <f>Dat_01!B105</f>
        <v>22701.204090208001</v>
      </c>
    </row>
    <row r="54" spans="1:3" ht="11.25" customHeight="1">
      <c r="A54" s="104" t="s">
        <v>97</v>
      </c>
      <c r="B54" s="99">
        <v>42978</v>
      </c>
      <c r="C54" s="105">
        <f>Dat_01!B106</f>
        <v>21177.253561983998</v>
      </c>
    </row>
    <row r="55" spans="1:3" ht="11.25" customHeight="1">
      <c r="A55" s="104" t="s">
        <v>98</v>
      </c>
      <c r="B55" s="99">
        <v>43008</v>
      </c>
      <c r="C55" s="105">
        <f>Dat_01!B107</f>
        <v>19936.18443252</v>
      </c>
    </row>
    <row r="56" spans="1:3" ht="11.25" customHeight="1">
      <c r="A56" s="104" t="s">
        <v>99</v>
      </c>
      <c r="B56" s="99">
        <v>43039</v>
      </c>
      <c r="C56" s="105">
        <f>Dat_01!B108</f>
        <v>20155.46354927</v>
      </c>
    </row>
    <row r="57" spans="1:3" ht="11.25" customHeight="1">
      <c r="A57" s="104" t="s">
        <v>100</v>
      </c>
      <c r="B57" s="99">
        <v>43069</v>
      </c>
      <c r="C57" s="105">
        <f>Dat_01!B109</f>
        <v>20817.226544469999</v>
      </c>
    </row>
    <row r="58" spans="1:3" ht="11.25" customHeight="1">
      <c r="A58" s="104" t="s">
        <v>101</v>
      </c>
      <c r="B58" s="99">
        <v>43100</v>
      </c>
      <c r="C58" s="105">
        <f>Dat_01!B110</f>
        <v>20907.164036049999</v>
      </c>
    </row>
    <row r="59" spans="1:3" ht="11.25" customHeight="1">
      <c r="A59" s="104" t="s">
        <v>102</v>
      </c>
      <c r="B59" s="99">
        <v>43131</v>
      </c>
      <c r="C59" s="105">
        <f>Dat_01!B111</f>
        <v>22577.217376982</v>
      </c>
    </row>
    <row r="60" spans="1:3" ht="11.25" customHeight="1">
      <c r="A60" s="104" t="s">
        <v>103</v>
      </c>
      <c r="B60" s="99">
        <v>43159</v>
      </c>
      <c r="C60" s="105">
        <f>Dat_01!B112</f>
        <v>19840.085661852001</v>
      </c>
    </row>
    <row r="61" spans="1:3" ht="11.25" customHeight="1">
      <c r="A61" s="104" t="s">
        <v>104</v>
      </c>
      <c r="B61" s="99">
        <v>43190</v>
      </c>
      <c r="C61" s="105">
        <f>Dat_01!B113</f>
        <v>19804.184770357999</v>
      </c>
    </row>
    <row r="62" spans="1:3" ht="11.25" customHeight="1">
      <c r="A62" s="104" t="s">
        <v>105</v>
      </c>
      <c r="B62" s="99">
        <v>43220</v>
      </c>
      <c r="C62" s="105">
        <f>Dat_01!B114</f>
        <v>16158.814860384</v>
      </c>
    </row>
    <row r="63" spans="1:3" ht="11.25" customHeight="1">
      <c r="A63" s="104" t="s">
        <v>98</v>
      </c>
      <c r="B63" s="99">
        <v>43251</v>
      </c>
      <c r="C63" s="105">
        <f>Dat_01!B115</f>
        <v>17362.423732903</v>
      </c>
    </row>
    <row r="64" spans="1:3" ht="11.25" customHeight="1">
      <c r="A64" s="104" t="s">
        <v>105</v>
      </c>
      <c r="B64" s="99">
        <v>43281</v>
      </c>
      <c r="C64" s="105">
        <f>Dat_01!B116</f>
        <v>18353.266600046001</v>
      </c>
    </row>
    <row r="65" spans="1:4" ht="11.25" customHeight="1">
      <c r="A65" s="104" t="s">
        <v>97</v>
      </c>
      <c r="B65" s="99">
        <v>43312</v>
      </c>
      <c r="C65" s="105">
        <f>Dat_01!B117</f>
        <v>21941.099715193999</v>
      </c>
    </row>
    <row r="66" spans="1:4" ht="11.25" customHeight="1">
      <c r="A66" s="104" t="s">
        <v>97</v>
      </c>
      <c r="B66" s="106">
        <v>43343</v>
      </c>
      <c r="C66" s="107">
        <f>Dat_01!B118</f>
        <v>20739.942271404001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01/12/2020</v>
      </c>
      <c r="C70" s="105">
        <f>Dat_01!B129</f>
        <v>34872.006000000001</v>
      </c>
      <c r="D70" s="105">
        <f>Dat_01!D129</f>
        <v>716.38446344800002</v>
      </c>
    </row>
    <row r="71" spans="1:4" ht="11.25" customHeight="1">
      <c r="A71" s="93">
        <v>2</v>
      </c>
      <c r="B71" s="99" t="str">
        <f>Dat_01!A130</f>
        <v>02/12/2020</v>
      </c>
      <c r="C71" s="105">
        <f>Dat_01!B130</f>
        <v>35685.223319999997</v>
      </c>
      <c r="D71" s="105">
        <f>Dat_01!D130</f>
        <v>729.06371832800005</v>
      </c>
    </row>
    <row r="72" spans="1:4" ht="11.25" customHeight="1">
      <c r="A72" s="93">
        <v>3</v>
      </c>
      <c r="B72" s="99" t="str">
        <f>Dat_01!A131</f>
        <v>03/12/2020</v>
      </c>
      <c r="C72" s="105">
        <f>Dat_01!B131</f>
        <v>36153.594087999998</v>
      </c>
      <c r="D72" s="105">
        <f>Dat_01!D131</f>
        <v>745.37154099199995</v>
      </c>
    </row>
    <row r="73" spans="1:4" ht="11.25" customHeight="1">
      <c r="A73" s="93">
        <v>4</v>
      </c>
      <c r="B73" s="99" t="str">
        <f>Dat_01!A132</f>
        <v>04/12/2020</v>
      </c>
      <c r="C73" s="105">
        <f>Dat_01!B132</f>
        <v>35770.053</v>
      </c>
      <c r="D73" s="105">
        <f>Dat_01!D132</f>
        <v>750.95900716000006</v>
      </c>
    </row>
    <row r="74" spans="1:4" ht="11.25" customHeight="1">
      <c r="A74" s="93">
        <v>5</v>
      </c>
      <c r="B74" s="99" t="str">
        <f>Dat_01!A133</f>
        <v>05/12/2020</v>
      </c>
      <c r="C74" s="105">
        <f>Dat_01!B133</f>
        <v>33019.406999999999</v>
      </c>
      <c r="D74" s="105">
        <f>Dat_01!D133</f>
        <v>686.17371923999997</v>
      </c>
    </row>
    <row r="75" spans="1:4" ht="11.25" customHeight="1">
      <c r="A75" s="93">
        <v>6</v>
      </c>
      <c r="B75" s="99" t="str">
        <f>Dat_01!A134</f>
        <v>06/12/2020</v>
      </c>
      <c r="C75" s="105">
        <f>Dat_01!B134</f>
        <v>31601.876</v>
      </c>
      <c r="D75" s="105">
        <f>Dat_01!D134</f>
        <v>638.22311000000002</v>
      </c>
    </row>
    <row r="76" spans="1:4" ht="11.25" customHeight="1">
      <c r="A76" s="93">
        <v>7</v>
      </c>
      <c r="B76" s="99" t="str">
        <f>Dat_01!A135</f>
        <v>07/12/2020</v>
      </c>
      <c r="C76" s="105">
        <f>Dat_01!B135</f>
        <v>32484.154399999999</v>
      </c>
      <c r="D76" s="105">
        <f>Dat_01!D135</f>
        <v>672.96005595999998</v>
      </c>
    </row>
    <row r="77" spans="1:4" ht="11.25" customHeight="1">
      <c r="A77" s="93">
        <v>8</v>
      </c>
      <c r="B77" s="99" t="str">
        <f>Dat_01!A136</f>
        <v>08/12/2020</v>
      </c>
      <c r="C77" s="105">
        <f>Dat_01!B136</f>
        <v>32844.353000000003</v>
      </c>
      <c r="D77" s="105">
        <f>Dat_01!D136</f>
        <v>655.66716770000005</v>
      </c>
    </row>
    <row r="78" spans="1:4" ht="11.25" customHeight="1">
      <c r="A78" s="93">
        <v>9</v>
      </c>
      <c r="B78" s="99" t="str">
        <f>Dat_01!A137</f>
        <v>09/12/2020</v>
      </c>
      <c r="C78" s="105">
        <f>Dat_01!B137</f>
        <v>37759.275999999998</v>
      </c>
      <c r="D78" s="105">
        <f>Dat_01!D137</f>
        <v>761.28186431999995</v>
      </c>
    </row>
    <row r="79" spans="1:4" ht="11.25" customHeight="1">
      <c r="A79" s="93">
        <v>10</v>
      </c>
      <c r="B79" s="99" t="str">
        <f>Dat_01!A138</f>
        <v>10/12/2020</v>
      </c>
      <c r="C79" s="105">
        <f>Dat_01!B138</f>
        <v>36502.620999999999</v>
      </c>
      <c r="D79" s="105">
        <f>Dat_01!D138</f>
        <v>767.96423951999998</v>
      </c>
    </row>
    <row r="80" spans="1:4" ht="11.25" customHeight="1">
      <c r="A80" s="93">
        <v>11</v>
      </c>
      <c r="B80" s="99" t="str">
        <f>Dat_01!A139</f>
        <v>11/12/2020</v>
      </c>
      <c r="C80" s="105">
        <f>Dat_01!B139</f>
        <v>35500.347000000002</v>
      </c>
      <c r="D80" s="105">
        <f>Dat_01!D139</f>
        <v>745.40741485000001</v>
      </c>
    </row>
    <row r="81" spans="1:4" ht="11.25" customHeight="1">
      <c r="A81" s="93">
        <v>12</v>
      </c>
      <c r="B81" s="99" t="str">
        <f>Dat_01!A140</f>
        <v>12/12/2020</v>
      </c>
      <c r="C81" s="105">
        <f>Dat_01!B140</f>
        <v>30150.786</v>
      </c>
      <c r="D81" s="105">
        <f>Dat_01!D140</f>
        <v>644.19755109000005</v>
      </c>
    </row>
    <row r="82" spans="1:4" ht="11.25" customHeight="1">
      <c r="A82" s="93">
        <v>13</v>
      </c>
      <c r="B82" s="99" t="str">
        <f>Dat_01!A141</f>
        <v>13/12/2020</v>
      </c>
      <c r="C82" s="105">
        <f>Dat_01!B141</f>
        <v>30551.014999999999</v>
      </c>
      <c r="D82" s="105">
        <f>Dat_01!D141</f>
        <v>608.25230120000003</v>
      </c>
    </row>
    <row r="83" spans="1:4" ht="11.25" customHeight="1">
      <c r="A83" s="93">
        <v>14</v>
      </c>
      <c r="B83" s="99" t="str">
        <f>Dat_01!A142</f>
        <v>14/12/2020</v>
      </c>
      <c r="C83" s="105">
        <f>Dat_01!B142</f>
        <v>34885.392015999998</v>
      </c>
      <c r="D83" s="105">
        <f>Dat_01!D142</f>
        <v>717.93347021600005</v>
      </c>
    </row>
    <row r="84" spans="1:4" ht="11.25" customHeight="1">
      <c r="A84" s="93">
        <v>15</v>
      </c>
      <c r="B84" s="99" t="str">
        <f>Dat_01!A143</f>
        <v>15/12/2020</v>
      </c>
      <c r="C84" s="105">
        <f>Dat_01!B143</f>
        <v>35475.631999999998</v>
      </c>
      <c r="D84" s="105">
        <f>Dat_01!D143</f>
        <v>726.79565645000002</v>
      </c>
    </row>
    <row r="85" spans="1:4" ht="11.25" customHeight="1">
      <c r="A85" s="93">
        <v>16</v>
      </c>
      <c r="B85" s="99" t="str">
        <f>Dat_01!A144</f>
        <v>16/12/2020</v>
      </c>
      <c r="C85" s="105">
        <f>Dat_01!B144</f>
        <v>35561.129000000001</v>
      </c>
      <c r="D85" s="105">
        <f>Dat_01!D144</f>
        <v>738.66555063999999</v>
      </c>
    </row>
    <row r="86" spans="1:4" ht="11.25" customHeight="1">
      <c r="A86" s="93">
        <v>17</v>
      </c>
      <c r="B86" s="99" t="str">
        <f>Dat_01!A145</f>
        <v>17/12/2020</v>
      </c>
      <c r="C86" s="105">
        <f>Dat_01!B145</f>
        <v>35417.863319999997</v>
      </c>
      <c r="D86" s="105">
        <f>Dat_01!D145</f>
        <v>737.51727648799999</v>
      </c>
    </row>
    <row r="87" spans="1:4" ht="11.25" customHeight="1">
      <c r="A87" s="93">
        <v>18</v>
      </c>
      <c r="B87" s="99" t="str">
        <f>Dat_01!A146</f>
        <v>18/12/2020</v>
      </c>
      <c r="C87" s="105">
        <f>Dat_01!B146</f>
        <v>34776.436199999996</v>
      </c>
      <c r="D87" s="105">
        <f>Dat_01!D146</f>
        <v>734.95393206400001</v>
      </c>
    </row>
    <row r="88" spans="1:4" ht="11.25" customHeight="1">
      <c r="A88" s="93">
        <v>19</v>
      </c>
      <c r="B88" s="99" t="str">
        <f>Dat_01!A147</f>
        <v>19/12/2020</v>
      </c>
      <c r="C88" s="105">
        <f>Dat_01!B147</f>
        <v>31058.487000000001</v>
      </c>
      <c r="D88" s="105">
        <f>Dat_01!D147</f>
        <v>661.17704298399997</v>
      </c>
    </row>
    <row r="89" spans="1:4" ht="11.25" customHeight="1">
      <c r="A89" s="93">
        <v>20</v>
      </c>
      <c r="B89" s="99" t="str">
        <f>Dat_01!A148</f>
        <v>20/12/2020</v>
      </c>
      <c r="C89" s="105">
        <f>Dat_01!B148</f>
        <v>30629.482039999999</v>
      </c>
      <c r="D89" s="105">
        <f>Dat_01!D148</f>
        <v>606.74316952799995</v>
      </c>
    </row>
    <row r="90" spans="1:4" ht="11.25" customHeight="1">
      <c r="A90" s="93">
        <v>21</v>
      </c>
      <c r="B90" s="99" t="str">
        <f>Dat_01!A149</f>
        <v>21/12/2020</v>
      </c>
      <c r="C90" s="105">
        <f>Dat_01!B149</f>
        <v>34641.889064000003</v>
      </c>
      <c r="D90" s="105">
        <f>Dat_01!D149</f>
        <v>710.21453343999997</v>
      </c>
    </row>
    <row r="91" spans="1:4" ht="11.25" customHeight="1">
      <c r="A91" s="93">
        <v>22</v>
      </c>
      <c r="B91" s="99" t="str">
        <f>Dat_01!A150</f>
        <v>22/12/2020</v>
      </c>
      <c r="C91" s="105">
        <f>Dat_01!B150</f>
        <v>33911.663</v>
      </c>
      <c r="D91" s="105">
        <f>Dat_01!D150</f>
        <v>708.51494694400003</v>
      </c>
    </row>
    <row r="92" spans="1:4" ht="11.25" customHeight="1">
      <c r="A92" s="93">
        <v>23</v>
      </c>
      <c r="B92" s="99" t="str">
        <f>Dat_01!A151</f>
        <v>23/12/2020</v>
      </c>
      <c r="C92" s="105">
        <f>Dat_01!B151</f>
        <v>32697.1024</v>
      </c>
      <c r="D92" s="105">
        <f>Dat_01!D151</f>
        <v>688.32881889600003</v>
      </c>
    </row>
    <row r="93" spans="1:4" ht="11.25" customHeight="1">
      <c r="A93" s="93">
        <v>24</v>
      </c>
      <c r="B93" s="99" t="str">
        <f>Dat_01!A152</f>
        <v>24/12/2020</v>
      </c>
      <c r="C93" s="105">
        <f>Dat_01!B152</f>
        <v>28880.805</v>
      </c>
      <c r="D93" s="105">
        <f>Dat_01!D152</f>
        <v>602.56044463000001</v>
      </c>
    </row>
    <row r="94" spans="1:4" ht="11.25" customHeight="1">
      <c r="A94" s="93">
        <v>25</v>
      </c>
      <c r="B94" s="99" t="str">
        <f>Dat_01!A153</f>
        <v>25/12/2020</v>
      </c>
      <c r="C94" s="105">
        <f>Dat_01!B153</f>
        <v>27017.417000000001</v>
      </c>
      <c r="D94" s="105">
        <f>Dat_01!D153</f>
        <v>531.78693345600004</v>
      </c>
    </row>
    <row r="95" spans="1:4" ht="11.25" customHeight="1">
      <c r="A95" s="93">
        <v>26</v>
      </c>
      <c r="B95" s="99" t="str">
        <f>Dat_01!A154</f>
        <v>26/12/2020</v>
      </c>
      <c r="C95" s="105">
        <f>Dat_01!B154</f>
        <v>30495.972000000002</v>
      </c>
      <c r="D95" s="105">
        <f>Dat_01!D154</f>
        <v>595.43888863999996</v>
      </c>
    </row>
    <row r="96" spans="1:4" ht="11.25" customHeight="1">
      <c r="A96" s="93">
        <v>27</v>
      </c>
      <c r="B96" s="99" t="str">
        <f>Dat_01!A155</f>
        <v>27/12/2020</v>
      </c>
      <c r="C96" s="105">
        <f>Dat_01!B155</f>
        <v>30969.534</v>
      </c>
      <c r="D96" s="105">
        <f>Dat_01!D155</f>
        <v>603.01701724999998</v>
      </c>
    </row>
    <row r="97" spans="1:9" ht="11.25" customHeight="1">
      <c r="A97" s="93">
        <v>28</v>
      </c>
      <c r="B97" s="99" t="str">
        <f>Dat_01!A156</f>
        <v>28/12/2020</v>
      </c>
      <c r="C97" s="105">
        <f>Dat_01!B156</f>
        <v>33845.574999999997</v>
      </c>
      <c r="D97" s="105">
        <f>Dat_01!D156</f>
        <v>683.76793562</v>
      </c>
    </row>
    <row r="98" spans="1:9" ht="11.25" customHeight="1">
      <c r="A98" s="93">
        <v>29</v>
      </c>
      <c r="B98" s="99" t="str">
        <f>Dat_01!A157</f>
        <v>29/12/2020</v>
      </c>
      <c r="C98" s="105">
        <f>Dat_01!B157</f>
        <v>34052.370527999999</v>
      </c>
      <c r="D98" s="105">
        <f>Dat_01!D157</f>
        <v>690.78289558400002</v>
      </c>
    </row>
    <row r="99" spans="1:9" ht="11.25" customHeight="1">
      <c r="A99" s="93">
        <v>30</v>
      </c>
      <c r="B99" s="99" t="str">
        <f>Dat_01!A158</f>
        <v>30/12/2020</v>
      </c>
      <c r="C99" s="105">
        <f>Dat_01!B158</f>
        <v>34029.557999999997</v>
      </c>
      <c r="D99" s="105">
        <f>Dat_01!D158</f>
        <v>694.08698528000002</v>
      </c>
    </row>
    <row r="100" spans="1:9" ht="11.25" customHeight="1">
      <c r="A100" s="93">
        <v>31</v>
      </c>
      <c r="B100" s="99" t="str">
        <f>Dat_01!A159</f>
        <v>31/12/2020</v>
      </c>
      <c r="C100" s="105">
        <f>Dat_01!B159</f>
        <v>31513.111000000001</v>
      </c>
      <c r="D100" s="105">
        <f>Dat_01!D159</f>
        <v>646.09535852800002</v>
      </c>
    </row>
    <row r="101" spans="1:9" ht="11.25" customHeight="1">
      <c r="A101" s="93"/>
      <c r="B101" s="101" t="s">
        <v>107</v>
      </c>
      <c r="C101" s="108">
        <f>MAX(C70:C100)</f>
        <v>37759.275999999998</v>
      </c>
      <c r="D101" s="108">
        <f>MAX(D70:D100)</f>
        <v>767.96423951999998</v>
      </c>
      <c r="E101" s="130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38972</v>
      </c>
      <c r="D108" s="111">
        <f>Dat_01!B174</f>
        <v>40423</v>
      </c>
      <c r="E108" s="111"/>
      <c r="F108" s="112" t="str">
        <f>Dat_01!D186</f>
        <v>30 julio (13:54 h)</v>
      </c>
      <c r="G108" s="112" t="str">
        <f>Dat_01!E186</f>
        <v>20 enero (20:22 h)</v>
      </c>
    </row>
    <row r="109" spans="1:9" ht="11.25" customHeight="1">
      <c r="B109" s="113" t="str">
        <f>Dat_01!A187</f>
        <v>dic-20</v>
      </c>
      <c r="C109" s="114">
        <f>Dat_01!B166</f>
        <v>37921</v>
      </c>
      <c r="D109" s="114"/>
      <c r="E109" s="114"/>
      <c r="F109" s="115" t="str">
        <f>Dat_01!D187</f>
        <v/>
      </c>
      <c r="G109" s="115"/>
      <c r="H109" s="129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D</v>
      </c>
      <c r="B113" s="99" t="str">
        <f>Dat_01!A33</f>
        <v>Diciembre 2019</v>
      </c>
      <c r="C113" s="100">
        <f>Dat_01!C33*100</f>
        <v>-1.262</v>
      </c>
      <c r="D113" s="100">
        <f>Dat_01!D33*100</f>
        <v>-0.24</v>
      </c>
      <c r="E113" s="100">
        <f>Dat_01!E33*100</f>
        <v>0.36</v>
      </c>
      <c r="F113" s="100">
        <f>Dat_01!F33*100</f>
        <v>-1.3820000000000001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E</v>
      </c>
      <c r="B114" s="99" t="str">
        <f>Dat_01!A34</f>
        <v>Enero 2020</v>
      </c>
      <c r="C114" s="100">
        <f>Dat_01!C34*100</f>
        <v>-3.0880000000000001</v>
      </c>
      <c r="D114" s="100">
        <f>Dat_01!D34*100</f>
        <v>-1.163</v>
      </c>
      <c r="E114" s="100">
        <f>Dat_01!E34*100</f>
        <v>-0.129</v>
      </c>
      <c r="F114" s="100">
        <f>Dat_01!F34*100</f>
        <v>-1.796</v>
      </c>
    </row>
    <row r="115" spans="1:6" ht="11.25" customHeight="1">
      <c r="A115" s="104" t="str">
        <f t="shared" si="1"/>
        <v>F</v>
      </c>
      <c r="B115" s="99" t="str">
        <f>Dat_01!A35</f>
        <v>Febrero 2020</v>
      </c>
      <c r="C115" s="100">
        <f>Dat_01!C35*100</f>
        <v>-1.5610000000000002</v>
      </c>
      <c r="D115" s="100">
        <f>Dat_01!D35*100</f>
        <v>-0.16700000000000001</v>
      </c>
      <c r="E115" s="100">
        <f>Dat_01!E35*100</f>
        <v>-1.429</v>
      </c>
      <c r="F115" s="100">
        <f>Dat_01!F35*100</f>
        <v>3.4999999999999996E-2</v>
      </c>
    </row>
    <row r="116" spans="1:6" ht="11.25" customHeight="1">
      <c r="A116" s="104" t="str">
        <f t="shared" si="1"/>
        <v>M</v>
      </c>
      <c r="B116" s="99" t="str">
        <f>Dat_01!A36</f>
        <v>Marzo 2020</v>
      </c>
      <c r="C116" s="100">
        <f>Dat_01!C36*100</f>
        <v>-4.452</v>
      </c>
      <c r="D116" s="100">
        <f>Dat_01!D36*100</f>
        <v>0.377</v>
      </c>
      <c r="E116" s="100">
        <f>Dat_01!E36*100</f>
        <v>1.329</v>
      </c>
      <c r="F116" s="100">
        <f>Dat_01!F36*100</f>
        <v>-6.1580000000000004</v>
      </c>
    </row>
    <row r="117" spans="1:6" ht="11.25" customHeight="1">
      <c r="A117" s="104" t="str">
        <f t="shared" si="1"/>
        <v>A</v>
      </c>
      <c r="B117" s="99" t="str">
        <f>Dat_01!A37</f>
        <v>Abril 2020</v>
      </c>
      <c r="C117" s="100">
        <f>Dat_01!C37*100</f>
        <v>-17.194000000000003</v>
      </c>
      <c r="D117" s="100">
        <f>Dat_01!D37*100</f>
        <v>-1E-3</v>
      </c>
      <c r="E117" s="100">
        <f>Dat_01!E37*100</f>
        <v>-0.46699999999999997</v>
      </c>
      <c r="F117" s="100">
        <f>Dat_01!F37*100</f>
        <v>-16.725999999999999</v>
      </c>
    </row>
    <row r="118" spans="1:6" ht="11.25" customHeight="1">
      <c r="A118" s="104" t="str">
        <f t="shared" si="1"/>
        <v>M</v>
      </c>
      <c r="B118" s="99" t="str">
        <f>Dat_01!A38</f>
        <v>Mayo 2020</v>
      </c>
      <c r="C118" s="100">
        <f>Dat_01!C38*100</f>
        <v>-12.748000000000001</v>
      </c>
      <c r="D118" s="100">
        <f>Dat_01!D38*100</f>
        <v>-1.097</v>
      </c>
      <c r="E118" s="100">
        <f>Dat_01!E38*100</f>
        <v>1.4789999999999999</v>
      </c>
      <c r="F118" s="100">
        <f>Dat_01!F38*100</f>
        <v>-13.13</v>
      </c>
    </row>
    <row r="119" spans="1:6" ht="11.25" customHeight="1">
      <c r="A119" s="104" t="str">
        <f t="shared" si="1"/>
        <v>J</v>
      </c>
      <c r="B119" s="99" t="str">
        <f>Dat_01!A39</f>
        <v>Junio 2020</v>
      </c>
      <c r="C119" s="100">
        <f>Dat_01!C39*100</f>
        <v>-8.1</v>
      </c>
      <c r="D119" s="100">
        <f>Dat_01!D39*100</f>
        <v>0.70000000000000007</v>
      </c>
      <c r="E119" s="100">
        <f>Dat_01!E39*100</f>
        <v>-0.52600000000000002</v>
      </c>
      <c r="F119" s="100">
        <f>Dat_01!F39*100</f>
        <v>-8.2739999999999991</v>
      </c>
    </row>
    <row r="120" spans="1:6" ht="11.25" customHeight="1">
      <c r="A120" s="104" t="str">
        <f t="shared" si="1"/>
        <v>J</v>
      </c>
      <c r="B120" s="99" t="str">
        <f>Dat_01!A40</f>
        <v>Julio 2020</v>
      </c>
      <c r="C120" s="100">
        <f>Dat_01!C40*100</f>
        <v>-3.3480000000000003</v>
      </c>
      <c r="D120" s="100">
        <f>Dat_01!D40*100</f>
        <v>0.247</v>
      </c>
      <c r="E120" s="100">
        <f>Dat_01!E40*100</f>
        <v>0.755</v>
      </c>
      <c r="F120" s="100">
        <f>Dat_01!F40*100</f>
        <v>-4.3499999999999996</v>
      </c>
    </row>
    <row r="121" spans="1:6" ht="11.25" customHeight="1">
      <c r="A121" s="104" t="str">
        <f t="shared" si="1"/>
        <v>A</v>
      </c>
      <c r="B121" s="99" t="str">
        <f>Dat_01!A41</f>
        <v>Agosto 2020</v>
      </c>
      <c r="C121" s="100">
        <f>Dat_01!C41*100</f>
        <v>-2.0650000000000004</v>
      </c>
      <c r="D121" s="100">
        <f>Dat_01!D41*100</f>
        <v>6.5000000000000002E-2</v>
      </c>
      <c r="E121" s="100">
        <f>Dat_01!E41*100</f>
        <v>0.80800000000000005</v>
      </c>
      <c r="F121" s="100">
        <f>Dat_01!F41*100</f>
        <v>-2.9380000000000002</v>
      </c>
    </row>
    <row r="122" spans="1:6" ht="11.25" customHeight="1">
      <c r="A122" s="104" t="str">
        <f t="shared" si="1"/>
        <v>S</v>
      </c>
      <c r="B122" s="99" t="str">
        <f>Dat_01!A42</f>
        <v>Septiembre 2020</v>
      </c>
      <c r="C122" s="100">
        <f>Dat_01!C42*100</f>
        <v>-2.8119999999999998</v>
      </c>
      <c r="D122" s="100">
        <f>Dat_01!D42*100</f>
        <v>0.82799999999999996</v>
      </c>
      <c r="E122" s="100">
        <f>Dat_01!E42*100</f>
        <v>0.45799999999999996</v>
      </c>
      <c r="F122" s="100">
        <f>Dat_01!F42*100</f>
        <v>-4.0979999999999999</v>
      </c>
    </row>
    <row r="123" spans="1:6" ht="11.25" customHeight="1">
      <c r="A123" s="104" t="str">
        <f t="shared" si="1"/>
        <v>O</v>
      </c>
      <c r="B123" s="99" t="str">
        <f>Dat_01!A43</f>
        <v>Octubre 2020</v>
      </c>
      <c r="C123" s="100">
        <f>Dat_01!C43*100</f>
        <v>-2.8240000000000003</v>
      </c>
      <c r="D123" s="100">
        <f>Dat_01!D43*100</f>
        <v>-1.038</v>
      </c>
      <c r="E123" s="100">
        <f>Dat_01!E43*100</f>
        <v>-1.0720000000000001</v>
      </c>
      <c r="F123" s="100">
        <f>Dat_01!F43*100</f>
        <v>-0.71399999999999997</v>
      </c>
    </row>
    <row r="124" spans="1:6" ht="11.25" customHeight="1">
      <c r="A124" s="104" t="str">
        <f t="shared" si="1"/>
        <v>N</v>
      </c>
      <c r="B124" s="99" t="str">
        <f>Dat_01!A44</f>
        <v>Noviembre 2020</v>
      </c>
      <c r="C124" s="100">
        <f>Dat_01!C44*100</f>
        <v>-5.915</v>
      </c>
      <c r="D124" s="100">
        <f>Dat_01!D44*100</f>
        <v>0.13400000000000001</v>
      </c>
      <c r="E124" s="100">
        <f>Dat_01!E44*100</f>
        <v>-2.448</v>
      </c>
      <c r="F124" s="100">
        <f>Dat_01!F44*100</f>
        <v>-3.601</v>
      </c>
    </row>
    <row r="125" spans="1:6" ht="11.25" customHeight="1">
      <c r="A125" s="104" t="str">
        <f t="shared" si="1"/>
        <v>D</v>
      </c>
      <c r="B125" s="106" t="str">
        <f>Dat_01!A45</f>
        <v>Diciembre 2020</v>
      </c>
      <c r="C125" s="100">
        <f>Dat_01!C45*100</f>
        <v>1.4019999999999999</v>
      </c>
      <c r="D125" s="100">
        <f>Dat_01!D45*100</f>
        <v>-6.3E-2</v>
      </c>
      <c r="E125" s="117">
        <f>Dat_01!E45*100</f>
        <v>1.39</v>
      </c>
      <c r="F125" s="117">
        <f>Dat_01!F45*100</f>
        <v>7.4999999999999997E-2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60" workbookViewId="0">
      <selection activeCell="H162" sqref="H162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167</v>
      </c>
      <c r="B2" s="53" t="s">
        <v>168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diciembre</v>
      </c>
    </row>
    <row r="4" spans="1:10">
      <c r="A4" s="51" t="s">
        <v>53</v>
      </c>
      <c r="B4" s="138" t="s">
        <v>167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3180681.611548</v>
      </c>
      <c r="C8" s="86">
        <v>4638909.7267760001</v>
      </c>
      <c r="D8" s="66">
        <v>-0.31434716369999999</v>
      </c>
      <c r="E8" s="86">
        <v>30545181.752446</v>
      </c>
      <c r="F8" s="86">
        <v>24715505.746512</v>
      </c>
      <c r="G8" s="66">
        <v>0.2358712003</v>
      </c>
      <c r="H8" s="86">
        <v>30545181.752446</v>
      </c>
      <c r="I8" s="86">
        <v>24715505.746512</v>
      </c>
      <c r="J8" s="66">
        <v>0.2358712003</v>
      </c>
    </row>
    <row r="9" spans="1:10">
      <c r="A9" s="53" t="s">
        <v>33</v>
      </c>
      <c r="B9" s="86">
        <v>318744.81689800002</v>
      </c>
      <c r="C9" s="86">
        <v>321942.69827400002</v>
      </c>
      <c r="D9" s="66">
        <v>-9.9330762999999996E-3</v>
      </c>
      <c r="E9" s="86">
        <v>2745920.3934579999</v>
      </c>
      <c r="F9" s="86">
        <v>1645505.0563419999</v>
      </c>
      <c r="G9" s="66">
        <v>0.66874017360000004</v>
      </c>
      <c r="H9" s="86">
        <v>2745920.3934579999</v>
      </c>
      <c r="I9" s="86">
        <v>1645505.0563419999</v>
      </c>
      <c r="J9" s="66">
        <v>0.66874017360000004</v>
      </c>
    </row>
    <row r="10" spans="1:10">
      <c r="A10" s="53" t="s">
        <v>34</v>
      </c>
      <c r="B10" s="86">
        <v>5270810.8380000005</v>
      </c>
      <c r="C10" s="86">
        <v>4349890.2130000005</v>
      </c>
      <c r="D10" s="66">
        <v>0.21171123410000001</v>
      </c>
      <c r="E10" s="86">
        <v>55756795.616999999</v>
      </c>
      <c r="F10" s="86">
        <v>55824226.774999999</v>
      </c>
      <c r="G10" s="66">
        <v>-1.2079192000000001E-3</v>
      </c>
      <c r="H10" s="86">
        <v>55756795.616999999</v>
      </c>
      <c r="I10" s="86">
        <v>55824226.774999999</v>
      </c>
      <c r="J10" s="66">
        <v>-1.2079192000000001E-3</v>
      </c>
    </row>
    <row r="11" spans="1:10">
      <c r="A11" s="53" t="s">
        <v>35</v>
      </c>
      <c r="B11" s="86">
        <v>222172.894</v>
      </c>
      <c r="C11" s="86">
        <v>374116.109</v>
      </c>
      <c r="D11" s="66">
        <v>-0.40613919409999999</v>
      </c>
      <c r="E11" s="86">
        <v>4800332.6629999997</v>
      </c>
      <c r="F11" s="86">
        <v>10670697.703</v>
      </c>
      <c r="G11" s="66">
        <v>-0.5501388197</v>
      </c>
      <c r="H11" s="86">
        <v>4800332.6629999997</v>
      </c>
      <c r="I11" s="86">
        <v>10670697.703</v>
      </c>
      <c r="J11" s="66">
        <v>-0.5501388197</v>
      </c>
    </row>
    <row r="12" spans="1:10">
      <c r="A12" s="53" t="s">
        <v>36</v>
      </c>
      <c r="B12" s="86">
        <v>0</v>
      </c>
      <c r="C12" s="86">
        <v>0</v>
      </c>
      <c r="D12" s="66">
        <v>0</v>
      </c>
      <c r="E12" s="86">
        <v>0</v>
      </c>
      <c r="F12" s="86">
        <v>-1E-3</v>
      </c>
      <c r="G12" s="66">
        <v>-1</v>
      </c>
      <c r="H12" s="86">
        <v>0</v>
      </c>
      <c r="I12" s="86">
        <v>-1E-3</v>
      </c>
      <c r="J12" s="66">
        <v>-1</v>
      </c>
    </row>
    <row r="13" spans="1:10">
      <c r="A13" s="53" t="s">
        <v>37</v>
      </c>
      <c r="B13" s="86">
        <v>2564968.1409999998</v>
      </c>
      <c r="C13" s="86">
        <v>2755523.2570000002</v>
      </c>
      <c r="D13" s="66">
        <v>-6.9153876899999994E-2</v>
      </c>
      <c r="E13" s="86">
        <v>38357400.994999997</v>
      </c>
      <c r="F13" s="86">
        <v>51143255.619000003</v>
      </c>
      <c r="G13" s="66">
        <v>-0.25000079619999999</v>
      </c>
      <c r="H13" s="86">
        <v>38357400.994999997</v>
      </c>
      <c r="I13" s="86">
        <v>51143255.619000003</v>
      </c>
      <c r="J13" s="66">
        <v>-0.25000079619999999</v>
      </c>
    </row>
    <row r="14" spans="1:10">
      <c r="A14" s="53" t="s">
        <v>38</v>
      </c>
      <c r="B14" s="86">
        <v>7363214.3049999997</v>
      </c>
      <c r="C14" s="86">
        <v>5408226.5250000004</v>
      </c>
      <c r="D14" s="66">
        <v>0.3614840782</v>
      </c>
      <c r="E14" s="86">
        <v>53774788.501000002</v>
      </c>
      <c r="F14" s="86">
        <v>53100854.504000001</v>
      </c>
      <c r="G14" s="66">
        <v>1.2691584800000001E-2</v>
      </c>
      <c r="H14" s="86">
        <v>53774788.501000002</v>
      </c>
      <c r="I14" s="86">
        <v>53100854.504000001</v>
      </c>
      <c r="J14" s="66">
        <v>1.2691584800000001E-2</v>
      </c>
    </row>
    <row r="15" spans="1:10">
      <c r="A15" s="53" t="s">
        <v>39</v>
      </c>
      <c r="B15" s="86">
        <v>712617.60100000002</v>
      </c>
      <c r="C15" s="86">
        <v>494847.32299999997</v>
      </c>
      <c r="D15" s="66">
        <v>0.4400756918</v>
      </c>
      <c r="E15" s="86">
        <v>14885490.851</v>
      </c>
      <c r="F15" s="86">
        <v>8851973.3770000003</v>
      </c>
      <c r="G15" s="66">
        <v>0.68160140309999995</v>
      </c>
      <c r="H15" s="86">
        <v>14885490.851</v>
      </c>
      <c r="I15" s="86">
        <v>8851973.3770000003</v>
      </c>
      <c r="J15" s="66">
        <v>0.68160140309999995</v>
      </c>
    </row>
    <row r="16" spans="1:10">
      <c r="A16" s="53" t="s">
        <v>40</v>
      </c>
      <c r="B16" s="86">
        <v>76217.024999999994</v>
      </c>
      <c r="C16" s="86">
        <v>68978.175000000003</v>
      </c>
      <c r="D16" s="66">
        <v>0.1049440638</v>
      </c>
      <c r="E16" s="86">
        <v>4538301.2419999996</v>
      </c>
      <c r="F16" s="86">
        <v>5166431.1449999996</v>
      </c>
      <c r="G16" s="66">
        <v>-0.12157907179999999</v>
      </c>
      <c r="H16" s="86">
        <v>4538301.2419999996</v>
      </c>
      <c r="I16" s="86">
        <v>5166431.1449999996</v>
      </c>
      <c r="J16" s="66">
        <v>-0.12157907179999999</v>
      </c>
    </row>
    <row r="17" spans="1:14">
      <c r="A17" s="53" t="s">
        <v>41</v>
      </c>
      <c r="B17" s="86">
        <v>421831.23599999998</v>
      </c>
      <c r="C17" s="86">
        <v>299969.74800000002</v>
      </c>
      <c r="D17" s="66">
        <v>0.40624592580000002</v>
      </c>
      <c r="E17" s="86">
        <v>4467936.4550000001</v>
      </c>
      <c r="F17" s="86">
        <v>3606802.287</v>
      </c>
      <c r="G17" s="66">
        <v>0.23875280639999999</v>
      </c>
      <c r="H17" s="86">
        <v>4467936.4550000001</v>
      </c>
      <c r="I17" s="86">
        <v>3606802.287</v>
      </c>
      <c r="J17" s="66">
        <v>0.23875280639999999</v>
      </c>
    </row>
    <row r="18" spans="1:14">
      <c r="A18" s="53" t="s">
        <v>42</v>
      </c>
      <c r="B18" s="86">
        <v>2288106.8640000001</v>
      </c>
      <c r="C18" s="86">
        <v>2342344.8360000001</v>
      </c>
      <c r="D18" s="66">
        <v>-2.31554172E-2</v>
      </c>
      <c r="E18" s="86">
        <v>26918731.909000002</v>
      </c>
      <c r="F18" s="86">
        <v>29580711.579</v>
      </c>
      <c r="G18" s="66">
        <v>-8.99903866E-2</v>
      </c>
      <c r="H18" s="86">
        <v>26918731.909000002</v>
      </c>
      <c r="I18" s="86">
        <v>29580711.579</v>
      </c>
      <c r="J18" s="66">
        <v>-8.99903866E-2</v>
      </c>
    </row>
    <row r="19" spans="1:14">
      <c r="A19" s="53" t="s">
        <v>44</v>
      </c>
      <c r="B19" s="86">
        <v>66437.554999999993</v>
      </c>
      <c r="C19" s="86">
        <v>65337.529000000002</v>
      </c>
      <c r="D19" s="66">
        <v>1.6836051500000001E-2</v>
      </c>
      <c r="E19" s="86">
        <v>605878.54150000005</v>
      </c>
      <c r="F19" s="86">
        <v>738953.49049999996</v>
      </c>
      <c r="G19" s="66">
        <v>-0.1800856897</v>
      </c>
      <c r="H19" s="86">
        <v>605878.54150000005</v>
      </c>
      <c r="I19" s="86">
        <v>738953.49049999996</v>
      </c>
      <c r="J19" s="66">
        <v>-0.1800856897</v>
      </c>
    </row>
    <row r="20" spans="1:14">
      <c r="A20" s="53" t="s">
        <v>43</v>
      </c>
      <c r="B20" s="86">
        <v>179766.44399999999</v>
      </c>
      <c r="C20" s="86">
        <v>160992.47</v>
      </c>
      <c r="D20" s="66">
        <v>0.1166139882</v>
      </c>
      <c r="E20" s="86">
        <v>1895239.4715</v>
      </c>
      <c r="F20" s="86">
        <v>2071603.0475000001</v>
      </c>
      <c r="G20" s="66">
        <v>-8.5133865899999994E-2</v>
      </c>
      <c r="H20" s="86">
        <v>1895239.4715</v>
      </c>
      <c r="I20" s="86">
        <v>2071603.0475000001</v>
      </c>
      <c r="J20" s="66">
        <v>-8.5133865899999994E-2</v>
      </c>
    </row>
    <row r="21" spans="1:14">
      <c r="A21" s="67" t="s">
        <v>80</v>
      </c>
      <c r="B21" s="87">
        <v>22665569.331445999</v>
      </c>
      <c r="C21" s="87">
        <v>21281078.61005</v>
      </c>
      <c r="D21" s="68">
        <v>6.5057356699999999E-2</v>
      </c>
      <c r="E21" s="87">
        <v>239291998.391904</v>
      </c>
      <c r="F21" s="87">
        <v>247116520.32885399</v>
      </c>
      <c r="G21" s="68">
        <v>-3.1663289599999998E-2</v>
      </c>
      <c r="H21" s="87">
        <v>239291998.391904</v>
      </c>
      <c r="I21" s="87">
        <v>247116520.32885399</v>
      </c>
      <c r="J21" s="68">
        <v>-3.1663289599999998E-2</v>
      </c>
    </row>
    <row r="22" spans="1:14">
      <c r="A22" s="53" t="s">
        <v>81</v>
      </c>
      <c r="B22" s="86">
        <v>-526705.24</v>
      </c>
      <c r="C22" s="86">
        <v>-703107.55799999996</v>
      </c>
      <c r="D22" s="66">
        <v>-0.25088952040000001</v>
      </c>
      <c r="E22" s="86">
        <v>-4619975.1114130002</v>
      </c>
      <c r="F22" s="86">
        <v>-3027310.6232460001</v>
      </c>
      <c r="G22" s="66">
        <v>0.52609880070000004</v>
      </c>
      <c r="H22" s="86">
        <v>-4619975.1114130002</v>
      </c>
      <c r="I22" s="86">
        <v>-3027310.6232460001</v>
      </c>
      <c r="J22" s="66">
        <v>0.52609880070000004</v>
      </c>
    </row>
    <row r="23" spans="1:14">
      <c r="A23" s="53" t="s">
        <v>45</v>
      </c>
      <c r="B23" s="86">
        <v>-138261.6</v>
      </c>
      <c r="C23" s="86">
        <v>-119614.27800000001</v>
      </c>
      <c r="D23" s="66">
        <v>0.1558954525</v>
      </c>
      <c r="E23" s="86">
        <v>-1426537.5249999999</v>
      </c>
      <c r="F23" s="86">
        <v>-1694840.5220000001</v>
      </c>
      <c r="G23" s="66">
        <v>-0.15830574829999999</v>
      </c>
      <c r="H23" s="86">
        <v>-1426537.5249999999</v>
      </c>
      <c r="I23" s="86">
        <v>-1694840.5220000001</v>
      </c>
      <c r="J23" s="66">
        <v>-0.15830574829999999</v>
      </c>
    </row>
    <row r="24" spans="1:14">
      <c r="A24" s="53" t="s">
        <v>82</v>
      </c>
      <c r="B24" s="86">
        <v>-800315.48100000003</v>
      </c>
      <c r="C24" s="86">
        <v>448807.26199999999</v>
      </c>
      <c r="D24" s="66">
        <v>-2.7832052838000001</v>
      </c>
      <c r="E24" s="86">
        <v>3279584.8870000001</v>
      </c>
      <c r="F24" s="86">
        <v>6862325.0489999996</v>
      </c>
      <c r="G24" s="66">
        <v>-0.52208837910000006</v>
      </c>
      <c r="H24" s="86">
        <v>3279584.8870000001</v>
      </c>
      <c r="I24" s="86">
        <v>6862325.0489999996</v>
      </c>
      <c r="J24" s="66">
        <v>-0.52208837910000006</v>
      </c>
    </row>
    <row r="25" spans="1:14">
      <c r="A25" s="67" t="s">
        <v>83</v>
      </c>
      <c r="B25" s="87">
        <v>21200287.010446001</v>
      </c>
      <c r="C25" s="87">
        <v>20907164.036049999</v>
      </c>
      <c r="D25" s="68">
        <v>1.40202169E-2</v>
      </c>
      <c r="E25" s="87">
        <v>236525070.64249101</v>
      </c>
      <c r="F25" s="87">
        <v>249256694.23260799</v>
      </c>
      <c r="G25" s="68">
        <v>-5.1078361699999998E-2</v>
      </c>
      <c r="H25" s="87">
        <v>236525070.64249101</v>
      </c>
      <c r="I25" s="87">
        <v>249256694.23260799</v>
      </c>
      <c r="J25" s="68">
        <v>-5.1078361699999998E-2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2"/>
      <c r="B31" s="122" t="s">
        <v>55</v>
      </c>
      <c r="C31" s="132" t="s">
        <v>120</v>
      </c>
      <c r="D31" s="132" t="s">
        <v>121</v>
      </c>
      <c r="E31" s="132" t="s">
        <v>122</v>
      </c>
      <c r="F31" s="132" t="s">
        <v>123</v>
      </c>
      <c r="G31" s="132" t="s">
        <v>124</v>
      </c>
      <c r="H31" s="132" t="s">
        <v>125</v>
      </c>
      <c r="I31" s="132" t="s">
        <v>126</v>
      </c>
      <c r="J31" s="132" t="s">
        <v>127</v>
      </c>
      <c r="K31" s="132" t="s">
        <v>128</v>
      </c>
      <c r="L31" s="132" t="s">
        <v>129</v>
      </c>
      <c r="M31" s="132" t="s">
        <v>130</v>
      </c>
      <c r="N31" s="132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141</v>
      </c>
      <c r="B33" s="124" t="s">
        <v>142</v>
      </c>
      <c r="C33" s="128">
        <v>-1.2619999999999999E-2</v>
      </c>
      <c r="D33" s="128">
        <v>-2.3999999999999998E-3</v>
      </c>
      <c r="E33" s="128">
        <v>3.5999999999999999E-3</v>
      </c>
      <c r="F33" s="128">
        <v>-1.3820000000000001E-2</v>
      </c>
      <c r="G33" s="128">
        <v>-1.7000000000000001E-2</v>
      </c>
      <c r="H33" s="128">
        <v>7.43E-3</v>
      </c>
      <c r="I33" s="128">
        <v>2.2899999999999999E-3</v>
      </c>
      <c r="J33" s="128">
        <v>-2.6720000000000001E-2</v>
      </c>
      <c r="K33" s="128">
        <v>-1.7000000000000001E-2</v>
      </c>
      <c r="L33" s="128">
        <v>7.43E-3</v>
      </c>
      <c r="M33" s="128">
        <v>2.2899999999999999E-3</v>
      </c>
      <c r="N33" s="128">
        <v>-2.6720000000000001E-2</v>
      </c>
      <c r="O33" s="65" t="str">
        <f t="shared" ref="O33:O45" si="0">MID(UPPER(TEXT(A33,"mmm")),1,1)</f>
        <v>D</v>
      </c>
    </row>
    <row r="34" spans="1:15">
      <c r="A34" s="124" t="s">
        <v>143</v>
      </c>
      <c r="B34" s="124" t="s">
        <v>144</v>
      </c>
      <c r="C34" s="128">
        <v>-3.0880000000000001E-2</v>
      </c>
      <c r="D34" s="128">
        <v>-1.163E-2</v>
      </c>
      <c r="E34" s="128">
        <v>-1.2899999999999999E-3</v>
      </c>
      <c r="F34" s="128">
        <v>-1.796E-2</v>
      </c>
      <c r="G34" s="128">
        <v>-3.0880000000000001E-2</v>
      </c>
      <c r="H34" s="128">
        <v>-1.163E-2</v>
      </c>
      <c r="I34" s="128">
        <v>-1.2899999999999999E-3</v>
      </c>
      <c r="J34" s="128">
        <v>-1.796E-2</v>
      </c>
      <c r="K34" s="128">
        <v>-2.2540000000000001E-2</v>
      </c>
      <c r="L34" s="128">
        <v>6.2500000000000003E-3</v>
      </c>
      <c r="M34" s="128">
        <v>4.6000000000000001E-4</v>
      </c>
      <c r="N34" s="128">
        <v>-2.9250000000000002E-2</v>
      </c>
      <c r="O34" s="65" t="str">
        <f t="shared" si="0"/>
        <v>E</v>
      </c>
    </row>
    <row r="35" spans="1:15">
      <c r="A35" s="124" t="s">
        <v>146</v>
      </c>
      <c r="B35" s="124" t="s">
        <v>147</v>
      </c>
      <c r="C35" s="128">
        <v>-1.5610000000000001E-2</v>
      </c>
      <c r="D35" s="128">
        <v>-1.67E-3</v>
      </c>
      <c r="E35" s="128">
        <v>-1.4290000000000001E-2</v>
      </c>
      <c r="F35" s="128">
        <v>3.5E-4</v>
      </c>
      <c r="G35" s="128">
        <v>-2.3800000000000002E-2</v>
      </c>
      <c r="H35" s="128">
        <v>-7.0000000000000001E-3</v>
      </c>
      <c r="I35" s="128">
        <v>-7.5799999999999999E-3</v>
      </c>
      <c r="J35" s="128">
        <v>-9.2200000000000008E-3</v>
      </c>
      <c r="K35" s="128">
        <v>-1.9449999999999999E-2</v>
      </c>
      <c r="L35" s="128">
        <v>6.0400000000000002E-3</v>
      </c>
      <c r="M35" s="128">
        <v>2.2399999999999998E-3</v>
      </c>
      <c r="N35" s="128">
        <v>-2.7730000000000001E-2</v>
      </c>
      <c r="O35" s="65" t="str">
        <f t="shared" si="0"/>
        <v>F</v>
      </c>
    </row>
    <row r="36" spans="1:15">
      <c r="A36" s="124" t="s">
        <v>148</v>
      </c>
      <c r="B36" s="124" t="s">
        <v>149</v>
      </c>
      <c r="C36" s="128">
        <v>-4.4519999999999997E-2</v>
      </c>
      <c r="D36" s="128">
        <v>3.7699999999999999E-3</v>
      </c>
      <c r="E36" s="128">
        <v>1.329E-2</v>
      </c>
      <c r="F36" s="128">
        <v>-6.1580000000000003E-2</v>
      </c>
      <c r="G36" s="128">
        <v>-3.049E-2</v>
      </c>
      <c r="H36" s="128">
        <v>-3.48E-3</v>
      </c>
      <c r="I36" s="128">
        <v>-4.4000000000000002E-4</v>
      </c>
      <c r="J36" s="128">
        <v>-2.657E-2</v>
      </c>
      <c r="K36" s="128">
        <v>-1.787E-2</v>
      </c>
      <c r="L36" s="128">
        <v>5.2399999999999999E-3</v>
      </c>
      <c r="M36" s="128">
        <v>6.0000000000000001E-3</v>
      </c>
      <c r="N36" s="128">
        <v>-2.911E-2</v>
      </c>
      <c r="O36" s="65" t="str">
        <f t="shared" si="0"/>
        <v>M</v>
      </c>
    </row>
    <row r="37" spans="1:15">
      <c r="A37" s="124" t="s">
        <v>150</v>
      </c>
      <c r="B37" s="124" t="s">
        <v>151</v>
      </c>
      <c r="C37" s="128">
        <v>-0.17194000000000001</v>
      </c>
      <c r="D37" s="128">
        <v>-1.0000000000000001E-5</v>
      </c>
      <c r="E37" s="128">
        <v>-4.6699999999999997E-3</v>
      </c>
      <c r="F37" s="128">
        <v>-0.16725999999999999</v>
      </c>
      <c r="G37" s="128">
        <v>-6.3469999999999999E-2</v>
      </c>
      <c r="H37" s="128">
        <v>-2.0899999999999998E-3</v>
      </c>
      <c r="I37" s="128">
        <v>-8.0000000000000004E-4</v>
      </c>
      <c r="J37" s="128">
        <v>-6.0580000000000002E-2</v>
      </c>
      <c r="K37" s="128">
        <v>-2.9600000000000001E-2</v>
      </c>
      <c r="L37" s="128">
        <v>6.0600000000000003E-3</v>
      </c>
      <c r="M37" s="128">
        <v>5.9699999999999996E-3</v>
      </c>
      <c r="N37" s="128">
        <v>-4.163E-2</v>
      </c>
      <c r="O37" s="65" t="str">
        <f t="shared" si="0"/>
        <v>A</v>
      </c>
    </row>
    <row r="38" spans="1:15">
      <c r="A38" s="124" t="s">
        <v>152</v>
      </c>
      <c r="B38" s="124" t="s">
        <v>153</v>
      </c>
      <c r="C38" s="128">
        <v>-0.12748000000000001</v>
      </c>
      <c r="D38" s="128">
        <v>-1.0970000000000001E-2</v>
      </c>
      <c r="E38" s="128">
        <v>1.4789999999999999E-2</v>
      </c>
      <c r="F38" s="128">
        <v>-0.1313</v>
      </c>
      <c r="G38" s="128">
        <v>-7.5770000000000004E-2</v>
      </c>
      <c r="H38" s="128">
        <v>-3.8E-3</v>
      </c>
      <c r="I38" s="128">
        <v>2.4499999999999999E-3</v>
      </c>
      <c r="J38" s="128">
        <v>-7.442E-2</v>
      </c>
      <c r="K38" s="128">
        <v>-3.8989999999999997E-2</v>
      </c>
      <c r="L38" s="128">
        <v>4.5700000000000003E-3</v>
      </c>
      <c r="M38" s="128">
        <v>6.6800000000000002E-3</v>
      </c>
      <c r="N38" s="128">
        <v>-5.024E-2</v>
      </c>
      <c r="O38" s="65" t="str">
        <f t="shared" si="0"/>
        <v>M</v>
      </c>
    </row>
    <row r="39" spans="1:15">
      <c r="A39" s="124" t="s">
        <v>154</v>
      </c>
      <c r="B39" s="124" t="s">
        <v>155</v>
      </c>
      <c r="C39" s="128">
        <v>-8.1000000000000003E-2</v>
      </c>
      <c r="D39" s="128">
        <v>7.0000000000000001E-3</v>
      </c>
      <c r="E39" s="128">
        <v>-5.2599999999999999E-3</v>
      </c>
      <c r="F39" s="128">
        <v>-8.2739999999999994E-2</v>
      </c>
      <c r="G39" s="128">
        <v>-7.6609999999999998E-2</v>
      </c>
      <c r="H39" s="128">
        <v>-2.0300000000000001E-3</v>
      </c>
      <c r="I39" s="128">
        <v>1.2099999999999999E-3</v>
      </c>
      <c r="J39" s="128">
        <v>-7.5789999999999996E-2</v>
      </c>
      <c r="K39" s="128">
        <v>-4.4040000000000003E-2</v>
      </c>
      <c r="L39" s="128">
        <v>5.7800000000000004E-3</v>
      </c>
      <c r="M39" s="128">
        <v>4.9800000000000001E-3</v>
      </c>
      <c r="N39" s="128">
        <v>-5.4800000000000001E-2</v>
      </c>
      <c r="O39" s="65" t="str">
        <f t="shared" si="0"/>
        <v>J</v>
      </c>
    </row>
    <row r="40" spans="1:15">
      <c r="A40" s="124" t="s">
        <v>156</v>
      </c>
      <c r="B40" s="124" t="s">
        <v>157</v>
      </c>
      <c r="C40" s="128">
        <v>-3.3480000000000003E-2</v>
      </c>
      <c r="D40" s="128">
        <v>2.47E-3</v>
      </c>
      <c r="E40" s="128">
        <v>7.5500000000000003E-3</v>
      </c>
      <c r="F40" s="128">
        <v>-4.3499999999999997E-2</v>
      </c>
      <c r="G40" s="128">
        <v>-6.9919999999999996E-2</v>
      </c>
      <c r="H40" s="128">
        <v>-1.2899999999999999E-3</v>
      </c>
      <c r="I40" s="128">
        <v>2.4399999999999999E-3</v>
      </c>
      <c r="J40" s="128">
        <v>-7.1069999999999994E-2</v>
      </c>
      <c r="K40" s="128">
        <v>-4.904E-2</v>
      </c>
      <c r="L40" s="128">
        <v>3.98E-3</v>
      </c>
      <c r="M40" s="128">
        <v>3.0300000000000001E-3</v>
      </c>
      <c r="N40" s="128">
        <v>-5.6050000000000003E-2</v>
      </c>
      <c r="O40" s="65" t="str">
        <f t="shared" si="0"/>
        <v>J</v>
      </c>
    </row>
    <row r="41" spans="1:15">
      <c r="A41" s="124" t="s">
        <v>158</v>
      </c>
      <c r="B41" s="124" t="s">
        <v>160</v>
      </c>
      <c r="C41" s="128">
        <v>-2.0650000000000002E-2</v>
      </c>
      <c r="D41" s="128">
        <v>6.4999999999999997E-4</v>
      </c>
      <c r="E41" s="128">
        <v>8.0800000000000004E-3</v>
      </c>
      <c r="F41" s="128">
        <v>-2.938E-2</v>
      </c>
      <c r="G41" s="128">
        <v>-6.3689999999999997E-2</v>
      </c>
      <c r="H41" s="128">
        <v>-1.1800000000000001E-3</v>
      </c>
      <c r="I41" s="128">
        <v>3.3500000000000001E-3</v>
      </c>
      <c r="J41" s="128">
        <v>-6.5860000000000002E-2</v>
      </c>
      <c r="K41" s="128">
        <v>-4.7719999999999999E-2</v>
      </c>
      <c r="L41" s="128">
        <v>1.0499999999999999E-3</v>
      </c>
      <c r="M41" s="128">
        <v>2.8800000000000002E-3</v>
      </c>
      <c r="N41" s="128">
        <v>-5.1650000000000001E-2</v>
      </c>
      <c r="O41" s="65" t="str">
        <f t="shared" si="0"/>
        <v>A</v>
      </c>
    </row>
    <row r="42" spans="1:15">
      <c r="A42" s="124" t="s">
        <v>161</v>
      </c>
      <c r="B42" s="124" t="s">
        <v>162</v>
      </c>
      <c r="C42" s="128">
        <v>-2.8119999999999999E-2</v>
      </c>
      <c r="D42" s="128">
        <v>8.2799999999999992E-3</v>
      </c>
      <c r="E42" s="128">
        <v>4.5799999999999999E-3</v>
      </c>
      <c r="F42" s="128">
        <v>-4.0980000000000003E-2</v>
      </c>
      <c r="G42" s="128">
        <v>-5.9900000000000002E-2</v>
      </c>
      <c r="H42" s="128">
        <v>-1.4999999999999999E-4</v>
      </c>
      <c r="I42" s="128">
        <v>3.47E-3</v>
      </c>
      <c r="J42" s="128">
        <v>-6.3219999999999998E-2</v>
      </c>
      <c r="K42" s="128">
        <v>-4.6890000000000001E-2</v>
      </c>
      <c r="L42" s="128">
        <v>5.0000000000000001E-4</v>
      </c>
      <c r="M42" s="128">
        <v>3.6600000000000001E-3</v>
      </c>
      <c r="N42" s="128">
        <v>-5.1049999999999998E-2</v>
      </c>
      <c r="O42" s="65" t="str">
        <f t="shared" si="0"/>
        <v>S</v>
      </c>
    </row>
    <row r="43" spans="1:15">
      <c r="A43" s="124" t="s">
        <v>163</v>
      </c>
      <c r="B43" s="124" t="s">
        <v>164</v>
      </c>
      <c r="C43" s="128">
        <v>-2.8240000000000001E-2</v>
      </c>
      <c r="D43" s="128">
        <v>-1.038E-2</v>
      </c>
      <c r="E43" s="128">
        <v>-1.072E-2</v>
      </c>
      <c r="F43" s="128">
        <v>-7.1399999999999996E-3</v>
      </c>
      <c r="G43" s="128">
        <v>-5.6829999999999999E-2</v>
      </c>
      <c r="H43" s="128">
        <v>-1.08E-3</v>
      </c>
      <c r="I43" s="128">
        <v>1.98E-3</v>
      </c>
      <c r="J43" s="128">
        <v>-5.7729999999999997E-2</v>
      </c>
      <c r="K43" s="128">
        <v>-4.8660000000000002E-2</v>
      </c>
      <c r="L43" s="128">
        <v>-1.24E-3</v>
      </c>
      <c r="M43" s="128">
        <v>2.7100000000000002E-3</v>
      </c>
      <c r="N43" s="128">
        <v>-5.0130000000000001E-2</v>
      </c>
      <c r="O43" s="65" t="str">
        <f t="shared" si="0"/>
        <v>O</v>
      </c>
    </row>
    <row r="44" spans="1:15">
      <c r="A44" s="124" t="s">
        <v>165</v>
      </c>
      <c r="B44" s="124" t="s">
        <v>166</v>
      </c>
      <c r="C44" s="128">
        <v>-5.9150000000000001E-2</v>
      </c>
      <c r="D44" s="128">
        <v>1.34E-3</v>
      </c>
      <c r="E44" s="128">
        <v>-2.4479999999999998E-2</v>
      </c>
      <c r="F44" s="128">
        <v>-3.601E-2</v>
      </c>
      <c r="G44" s="128">
        <v>-5.704E-2</v>
      </c>
      <c r="H44" s="128">
        <v>-8.5999999999999998E-4</v>
      </c>
      <c r="I44" s="128">
        <v>-4.4000000000000002E-4</v>
      </c>
      <c r="J44" s="128">
        <v>-5.5739999999999998E-2</v>
      </c>
      <c r="K44" s="128">
        <v>-5.3269999999999998E-2</v>
      </c>
      <c r="L44" s="128">
        <v>-1.14E-3</v>
      </c>
      <c r="M44" s="128">
        <v>-8.0000000000000007E-5</v>
      </c>
      <c r="N44" s="128">
        <v>-5.2049999999999999E-2</v>
      </c>
      <c r="O44" s="65" t="str">
        <f t="shared" si="0"/>
        <v>N</v>
      </c>
    </row>
    <row r="45" spans="1:15">
      <c r="A45" s="124" t="s">
        <v>167</v>
      </c>
      <c r="B45" s="124" t="s">
        <v>168</v>
      </c>
      <c r="C45" s="128">
        <v>1.4019999999999999E-2</v>
      </c>
      <c r="D45" s="128">
        <v>-6.3000000000000003E-4</v>
      </c>
      <c r="E45" s="128">
        <v>1.3899999999999999E-2</v>
      </c>
      <c r="F45" s="128">
        <v>7.5000000000000002E-4</v>
      </c>
      <c r="G45" s="128">
        <v>-5.108E-2</v>
      </c>
      <c r="H45" s="128">
        <v>-1.08E-3</v>
      </c>
      <c r="I45" s="128">
        <v>8.0000000000000004E-4</v>
      </c>
      <c r="J45" s="128">
        <v>-5.0799999999999998E-2</v>
      </c>
      <c r="K45" s="128">
        <v>-5.108E-2</v>
      </c>
      <c r="L45" s="128">
        <v>-1.08E-3</v>
      </c>
      <c r="M45" s="128">
        <v>8.0000000000000004E-4</v>
      </c>
      <c r="N45" s="128">
        <v>-5.0799999999999998E-2</v>
      </c>
      <c r="O45" s="65" t="str">
        <f t="shared" si="0"/>
        <v>D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169</v>
      </c>
      <c r="B52" s="54">
        <v>15.689</v>
      </c>
      <c r="C52" s="54">
        <v>11.234</v>
      </c>
      <c r="D52" s="54">
        <v>6.7779999999999996</v>
      </c>
      <c r="E52" s="54">
        <v>11.331</v>
      </c>
      <c r="F52" s="55">
        <v>1</v>
      </c>
      <c r="G52" s="54">
        <v>13.452789473699999</v>
      </c>
      <c r="H52" s="54">
        <v>5.8027894736999999</v>
      </c>
      <c r="I52" s="127"/>
    </row>
    <row r="53" spans="1:9">
      <c r="A53" s="53" t="s">
        <v>170</v>
      </c>
      <c r="B53" s="54">
        <v>13.605</v>
      </c>
      <c r="C53" s="54">
        <v>9.6010000000000009</v>
      </c>
      <c r="D53" s="54">
        <v>5.5970000000000004</v>
      </c>
      <c r="E53" s="54">
        <v>10.154</v>
      </c>
      <c r="F53" s="55">
        <v>2</v>
      </c>
      <c r="G53" s="54">
        <v>13.530210526299999</v>
      </c>
      <c r="H53" s="54">
        <v>5.6788947368000002</v>
      </c>
      <c r="I53" s="127"/>
    </row>
    <row r="54" spans="1:9">
      <c r="A54" s="53" t="s">
        <v>171</v>
      </c>
      <c r="B54" s="54">
        <v>13.086</v>
      </c>
      <c r="C54" s="54">
        <v>8.4160000000000004</v>
      </c>
      <c r="D54" s="54">
        <v>3.7469999999999999</v>
      </c>
      <c r="E54" s="54">
        <v>8.5579999999999998</v>
      </c>
      <c r="F54" s="55">
        <v>3</v>
      </c>
      <c r="G54" s="54">
        <v>13.7157368421</v>
      </c>
      <c r="H54" s="54">
        <v>5.5908947368000002</v>
      </c>
      <c r="I54" s="127"/>
    </row>
    <row r="55" spans="1:9">
      <c r="A55" s="53" t="s">
        <v>172</v>
      </c>
      <c r="B55" s="54">
        <v>11.276</v>
      </c>
      <c r="C55" s="54">
        <v>7.49</v>
      </c>
      <c r="D55" s="54">
        <v>3.7029999999999998</v>
      </c>
      <c r="E55" s="54">
        <v>9.2200000000000006</v>
      </c>
      <c r="F55" s="55">
        <v>4</v>
      </c>
      <c r="G55" s="54">
        <v>14.2943684211</v>
      </c>
      <c r="H55" s="54">
        <v>6.0926842104999999</v>
      </c>
      <c r="I55" s="127"/>
    </row>
    <row r="56" spans="1:9">
      <c r="A56" s="53" t="s">
        <v>173</v>
      </c>
      <c r="B56" s="54">
        <v>10.09</v>
      </c>
      <c r="C56" s="54">
        <v>6.569</v>
      </c>
      <c r="D56" s="54">
        <v>3.0489999999999999</v>
      </c>
      <c r="E56" s="54">
        <v>10.596</v>
      </c>
      <c r="F56" s="55">
        <v>5</v>
      </c>
      <c r="G56" s="54">
        <v>14.5291052632</v>
      </c>
      <c r="H56" s="54">
        <v>6.5301052632000003</v>
      </c>
      <c r="I56" s="127"/>
    </row>
    <row r="57" spans="1:9">
      <c r="A57" s="53" t="s">
        <v>174</v>
      </c>
      <c r="B57" s="54">
        <v>10.852</v>
      </c>
      <c r="C57" s="54">
        <v>7.6529999999999996</v>
      </c>
      <c r="D57" s="54">
        <v>4.4530000000000003</v>
      </c>
      <c r="E57" s="54">
        <v>11.15</v>
      </c>
      <c r="F57" s="55">
        <v>6</v>
      </c>
      <c r="G57" s="54">
        <v>14.523789473700001</v>
      </c>
      <c r="H57" s="54">
        <v>5.9997368420999999</v>
      </c>
      <c r="I57" s="127"/>
    </row>
    <row r="58" spans="1:9">
      <c r="A58" s="53" t="s">
        <v>175</v>
      </c>
      <c r="B58" s="54">
        <v>13.371</v>
      </c>
      <c r="C58" s="54">
        <v>9.9540000000000006</v>
      </c>
      <c r="D58" s="54">
        <v>6.5369999999999999</v>
      </c>
      <c r="E58" s="54">
        <v>10.705</v>
      </c>
      <c r="F58" s="55">
        <v>7</v>
      </c>
      <c r="G58" s="54">
        <v>14.504578947400001</v>
      </c>
      <c r="H58" s="54">
        <v>6.2562105263000003</v>
      </c>
      <c r="I58" s="127"/>
    </row>
    <row r="59" spans="1:9">
      <c r="A59" s="53" t="s">
        <v>176</v>
      </c>
      <c r="B59" s="54">
        <v>12.093</v>
      </c>
      <c r="C59" s="54">
        <v>9.1609999999999996</v>
      </c>
      <c r="D59" s="54">
        <v>6.2279999999999998</v>
      </c>
      <c r="E59" s="54">
        <v>9.766</v>
      </c>
      <c r="F59" s="55">
        <v>8</v>
      </c>
      <c r="G59" s="54">
        <v>14.2752631579</v>
      </c>
      <c r="H59" s="54">
        <v>6.7428421053000003</v>
      </c>
      <c r="I59" s="127"/>
    </row>
    <row r="60" spans="1:9">
      <c r="A60" s="53" t="s">
        <v>177</v>
      </c>
      <c r="B60" s="54">
        <v>12.358000000000001</v>
      </c>
      <c r="C60" s="54">
        <v>8.5370000000000008</v>
      </c>
      <c r="D60" s="54">
        <v>4.7149999999999999</v>
      </c>
      <c r="E60" s="54">
        <v>11.063000000000001</v>
      </c>
      <c r="F60" s="55">
        <v>9</v>
      </c>
      <c r="G60" s="54">
        <v>14.1065263158</v>
      </c>
      <c r="H60" s="54">
        <v>6.3678947368000003</v>
      </c>
      <c r="I60" s="127"/>
    </row>
    <row r="61" spans="1:9">
      <c r="A61" s="53" t="s">
        <v>178</v>
      </c>
      <c r="B61" s="54">
        <v>15.622999999999999</v>
      </c>
      <c r="C61" s="54">
        <v>11.941000000000001</v>
      </c>
      <c r="D61" s="54">
        <v>8.2590000000000003</v>
      </c>
      <c r="E61" s="54">
        <v>9.5990000000000002</v>
      </c>
      <c r="F61" s="55">
        <v>10</v>
      </c>
      <c r="G61" s="54">
        <v>14.087473684200001</v>
      </c>
      <c r="H61" s="54">
        <v>5.7990000000000004</v>
      </c>
      <c r="I61" s="127"/>
    </row>
    <row r="62" spans="1:9">
      <c r="A62" s="53" t="s">
        <v>179</v>
      </c>
      <c r="B62" s="54">
        <v>16.997</v>
      </c>
      <c r="C62" s="54">
        <v>14.071</v>
      </c>
      <c r="D62" s="54">
        <v>11.145</v>
      </c>
      <c r="E62" s="54">
        <v>9.7769999999999992</v>
      </c>
      <c r="F62" s="55">
        <v>11</v>
      </c>
      <c r="G62" s="54">
        <v>13.9195789474</v>
      </c>
      <c r="H62" s="54">
        <v>5.2107894737000002</v>
      </c>
      <c r="I62" s="127"/>
    </row>
    <row r="63" spans="1:9">
      <c r="A63" s="53" t="s">
        <v>180</v>
      </c>
      <c r="B63" s="54">
        <v>16.492999999999999</v>
      </c>
      <c r="C63" s="54">
        <v>13.211</v>
      </c>
      <c r="D63" s="54">
        <v>9.9280000000000008</v>
      </c>
      <c r="E63" s="54">
        <v>9.9779999999999998</v>
      </c>
      <c r="F63" s="55">
        <v>12</v>
      </c>
      <c r="G63" s="54">
        <v>13.465578947399999</v>
      </c>
      <c r="H63" s="54">
        <v>4.8344210525999998</v>
      </c>
      <c r="I63" s="127"/>
    </row>
    <row r="64" spans="1:9">
      <c r="A64" s="53" t="s">
        <v>181</v>
      </c>
      <c r="B64" s="54">
        <v>16.614000000000001</v>
      </c>
      <c r="C64" s="54">
        <v>12.45</v>
      </c>
      <c r="D64" s="54">
        <v>8.2870000000000008</v>
      </c>
      <c r="E64" s="54">
        <v>14.074</v>
      </c>
      <c r="F64" s="55">
        <v>13</v>
      </c>
      <c r="G64" s="54">
        <v>13.508842105299999</v>
      </c>
      <c r="H64" s="54">
        <v>5.4041052632</v>
      </c>
      <c r="I64" s="127"/>
    </row>
    <row r="65" spans="1:9">
      <c r="A65" s="53" t="s">
        <v>182</v>
      </c>
      <c r="B65" s="54">
        <v>15.487</v>
      </c>
      <c r="C65" s="54">
        <v>12.196999999999999</v>
      </c>
      <c r="D65" s="54">
        <v>8.907</v>
      </c>
      <c r="E65" s="54">
        <v>12.848000000000001</v>
      </c>
      <c r="F65" s="55">
        <v>14</v>
      </c>
      <c r="G65" s="54">
        <v>13.3497894737</v>
      </c>
      <c r="H65" s="54">
        <v>5.9923157895000001</v>
      </c>
      <c r="I65" s="127"/>
    </row>
    <row r="66" spans="1:9">
      <c r="A66" s="53" t="s">
        <v>183</v>
      </c>
      <c r="B66" s="54">
        <v>15.83</v>
      </c>
      <c r="C66" s="54">
        <v>11.708</v>
      </c>
      <c r="D66" s="54">
        <v>7.5860000000000003</v>
      </c>
      <c r="E66" s="54">
        <v>11.721</v>
      </c>
      <c r="F66" s="55">
        <v>15</v>
      </c>
      <c r="G66" s="54">
        <v>13.138052631600001</v>
      </c>
      <c r="H66" s="54">
        <v>5.3661052631999997</v>
      </c>
      <c r="I66" s="127"/>
    </row>
    <row r="67" spans="1:9">
      <c r="A67" s="53" t="s">
        <v>184</v>
      </c>
      <c r="B67" s="54">
        <v>14.425000000000001</v>
      </c>
      <c r="C67" s="54">
        <v>10.632</v>
      </c>
      <c r="D67" s="54">
        <v>6.8390000000000004</v>
      </c>
      <c r="E67" s="54">
        <v>11.19</v>
      </c>
      <c r="F67" s="55">
        <v>16</v>
      </c>
      <c r="G67" s="54">
        <v>12.964526315800001</v>
      </c>
      <c r="H67" s="54">
        <v>4.7557368421000001</v>
      </c>
      <c r="I67" s="127"/>
    </row>
    <row r="68" spans="1:9">
      <c r="A68" s="53" t="s">
        <v>185</v>
      </c>
      <c r="B68" s="54">
        <v>14.701000000000001</v>
      </c>
      <c r="C68" s="54">
        <v>10.827999999999999</v>
      </c>
      <c r="D68" s="54">
        <v>6.9560000000000004</v>
      </c>
      <c r="E68" s="54">
        <v>9.8879999999999999</v>
      </c>
      <c r="F68" s="55">
        <v>17</v>
      </c>
      <c r="G68" s="54">
        <v>13.166842105300001</v>
      </c>
      <c r="H68" s="54">
        <v>4.8778947368000001</v>
      </c>
      <c r="I68" s="127"/>
    </row>
    <row r="69" spans="1:9">
      <c r="A69" s="53" t="s">
        <v>186</v>
      </c>
      <c r="B69" s="54">
        <v>14.099</v>
      </c>
      <c r="C69" s="54">
        <v>10.702999999999999</v>
      </c>
      <c r="D69" s="54">
        <v>7.3079999999999998</v>
      </c>
      <c r="E69" s="54">
        <v>9.0609999999999999</v>
      </c>
      <c r="F69" s="55">
        <v>18</v>
      </c>
      <c r="G69" s="54">
        <v>13.1124210526</v>
      </c>
      <c r="H69" s="54">
        <v>5.5156842104999999</v>
      </c>
      <c r="I69" s="127"/>
    </row>
    <row r="70" spans="1:9">
      <c r="A70" s="53" t="s">
        <v>187</v>
      </c>
      <c r="B70" s="54">
        <v>13.789</v>
      </c>
      <c r="C70" s="54">
        <v>10.795999999999999</v>
      </c>
      <c r="D70" s="54">
        <v>7.8029999999999999</v>
      </c>
      <c r="E70" s="54">
        <v>9.4339999999999993</v>
      </c>
      <c r="F70" s="55">
        <v>19</v>
      </c>
      <c r="G70" s="54">
        <v>13.0861052632</v>
      </c>
      <c r="H70" s="54">
        <v>5.7841052631999998</v>
      </c>
      <c r="I70" s="127"/>
    </row>
    <row r="71" spans="1:9">
      <c r="A71" s="53" t="s">
        <v>188</v>
      </c>
      <c r="B71" s="54">
        <v>14.93</v>
      </c>
      <c r="C71" s="54">
        <v>11.347</v>
      </c>
      <c r="D71" s="54">
        <v>7.7640000000000002</v>
      </c>
      <c r="E71" s="54">
        <v>13.675000000000001</v>
      </c>
      <c r="F71" s="55">
        <v>20</v>
      </c>
      <c r="G71" s="54">
        <v>13.1742631579</v>
      </c>
      <c r="H71" s="54">
        <v>5.7617368421000004</v>
      </c>
      <c r="I71" s="127"/>
    </row>
    <row r="72" spans="1:9">
      <c r="A72" s="53" t="s">
        <v>189</v>
      </c>
      <c r="B72" s="54">
        <v>15.766</v>
      </c>
      <c r="C72" s="54">
        <v>11.978999999999999</v>
      </c>
      <c r="D72" s="54">
        <v>8.1910000000000007</v>
      </c>
      <c r="E72" s="54">
        <v>14.959</v>
      </c>
      <c r="F72" s="55">
        <v>21</v>
      </c>
      <c r="G72" s="54">
        <v>13.943157894700001</v>
      </c>
      <c r="H72" s="54">
        <v>5.5873684210999999</v>
      </c>
      <c r="I72" s="127"/>
    </row>
    <row r="73" spans="1:9">
      <c r="A73" s="53" t="s">
        <v>190</v>
      </c>
      <c r="B73" s="54">
        <v>16.291</v>
      </c>
      <c r="C73" s="54">
        <v>12.273</v>
      </c>
      <c r="D73" s="54">
        <v>8.2550000000000008</v>
      </c>
      <c r="E73" s="54">
        <v>13.888999999999999</v>
      </c>
      <c r="F73" s="55">
        <v>22</v>
      </c>
      <c r="G73" s="54">
        <v>13.8428947368</v>
      </c>
      <c r="H73" s="54">
        <v>5.6800526315999997</v>
      </c>
      <c r="I73" s="127"/>
    </row>
    <row r="74" spans="1:9">
      <c r="A74" s="53" t="s">
        <v>191</v>
      </c>
      <c r="B74" s="54">
        <v>15.391999999999999</v>
      </c>
      <c r="C74" s="54">
        <v>11.345000000000001</v>
      </c>
      <c r="D74" s="54">
        <v>7.2990000000000004</v>
      </c>
      <c r="E74" s="54">
        <v>12.349</v>
      </c>
      <c r="F74" s="55">
        <v>23</v>
      </c>
      <c r="G74" s="54">
        <v>13.5383157895</v>
      </c>
      <c r="H74" s="54">
        <v>5.0953157894999999</v>
      </c>
      <c r="I74" s="127"/>
    </row>
    <row r="75" spans="1:9">
      <c r="A75" s="53" t="s">
        <v>192</v>
      </c>
      <c r="B75" s="54">
        <v>13.361000000000001</v>
      </c>
      <c r="C75" s="54">
        <v>9.9580000000000002</v>
      </c>
      <c r="D75" s="54">
        <v>6.5549999999999997</v>
      </c>
      <c r="E75" s="54">
        <v>13.234</v>
      </c>
      <c r="F75" s="55">
        <v>24</v>
      </c>
      <c r="G75" s="54">
        <v>13.688315789500001</v>
      </c>
      <c r="H75" s="54">
        <v>5.0217894737000002</v>
      </c>
      <c r="I75" s="127"/>
    </row>
    <row r="76" spans="1:9">
      <c r="A76" s="53" t="s">
        <v>193</v>
      </c>
      <c r="B76" s="54">
        <v>11.489000000000001</v>
      </c>
      <c r="C76" s="54">
        <v>7.875</v>
      </c>
      <c r="D76" s="54">
        <v>4.2619999999999996</v>
      </c>
      <c r="E76" s="54">
        <v>12.659000000000001</v>
      </c>
      <c r="F76" s="55">
        <v>25</v>
      </c>
      <c r="G76" s="54">
        <v>12.9084210526</v>
      </c>
      <c r="H76" s="54">
        <v>4.5306315788999996</v>
      </c>
      <c r="I76" s="127"/>
    </row>
    <row r="77" spans="1:9">
      <c r="A77" s="53" t="s">
        <v>194</v>
      </c>
      <c r="B77" s="54">
        <v>11.15</v>
      </c>
      <c r="C77" s="54">
        <v>6.5990000000000002</v>
      </c>
      <c r="D77" s="54">
        <v>2.048</v>
      </c>
      <c r="E77" s="54">
        <v>11.750999999999999</v>
      </c>
      <c r="F77" s="55">
        <v>26</v>
      </c>
      <c r="G77" s="54">
        <v>12.6617368421</v>
      </c>
      <c r="H77" s="54">
        <v>4.3177894737000004</v>
      </c>
      <c r="I77" s="127"/>
    </row>
    <row r="78" spans="1:9">
      <c r="A78" s="53" t="s">
        <v>195</v>
      </c>
      <c r="B78" s="54">
        <v>11.41</v>
      </c>
      <c r="C78" s="54">
        <v>6.1950000000000003</v>
      </c>
      <c r="D78" s="54">
        <v>0.98</v>
      </c>
      <c r="E78" s="54">
        <v>10.113</v>
      </c>
      <c r="F78" s="55">
        <v>27</v>
      </c>
      <c r="G78" s="54">
        <v>12.8551578947</v>
      </c>
      <c r="H78" s="54">
        <v>4.2893157894999998</v>
      </c>
      <c r="I78" s="127"/>
    </row>
    <row r="79" spans="1:9">
      <c r="A79" s="53" t="s">
        <v>196</v>
      </c>
      <c r="B79" s="54">
        <v>11.959</v>
      </c>
      <c r="C79" s="54">
        <v>8.6270000000000007</v>
      </c>
      <c r="D79" s="54">
        <v>5.2939999999999996</v>
      </c>
      <c r="E79" s="54">
        <v>9.5839999999999996</v>
      </c>
      <c r="F79" s="55">
        <v>28</v>
      </c>
      <c r="G79" s="54">
        <v>13.2156315789</v>
      </c>
      <c r="H79" s="54">
        <v>4.7623684210999997</v>
      </c>
      <c r="I79" s="127"/>
    </row>
    <row r="80" spans="1:9">
      <c r="A80" s="53" t="s">
        <v>197</v>
      </c>
      <c r="B80" s="54">
        <v>10.956</v>
      </c>
      <c r="C80" s="54">
        <v>7.59</v>
      </c>
      <c r="D80" s="54">
        <v>4.2240000000000002</v>
      </c>
      <c r="E80" s="54">
        <v>9.5630000000000006</v>
      </c>
      <c r="F80" s="55">
        <v>29</v>
      </c>
      <c r="G80" s="54">
        <v>13.1793157895</v>
      </c>
      <c r="H80" s="54">
        <v>4.6928947367999996</v>
      </c>
      <c r="I80" s="127"/>
    </row>
    <row r="81" spans="1:9">
      <c r="A81" s="53" t="s">
        <v>198</v>
      </c>
      <c r="B81" s="54">
        <v>10.917999999999999</v>
      </c>
      <c r="C81" s="54">
        <v>7.0060000000000002</v>
      </c>
      <c r="D81" s="54">
        <v>3.093</v>
      </c>
      <c r="E81" s="54">
        <v>8.9049999999999994</v>
      </c>
      <c r="F81" s="55">
        <v>30</v>
      </c>
      <c r="G81" s="54">
        <v>13.9095789474</v>
      </c>
      <c r="H81" s="54">
        <v>5.3073157894999996</v>
      </c>
      <c r="I81" s="127"/>
    </row>
    <row r="82" spans="1:9">
      <c r="A82" s="53" t="s">
        <v>168</v>
      </c>
      <c r="B82" s="54">
        <v>11.489000000000001</v>
      </c>
      <c r="C82" s="54">
        <v>6.9390000000000001</v>
      </c>
      <c r="D82" s="54">
        <v>2.39</v>
      </c>
      <c r="E82" s="54">
        <v>8.3569999999999993</v>
      </c>
      <c r="F82" s="55">
        <v>31</v>
      </c>
      <c r="G82" s="54">
        <v>13.516894736799999</v>
      </c>
      <c r="H82" s="54">
        <v>5.4169473683999998</v>
      </c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D</v>
      </c>
      <c r="D87" s="80" t="str">
        <f t="shared" ref="D87:D109" si="1">TEXT(EDATE(D88,-1),"mmmm aaaa")</f>
        <v>diciembre 2018</v>
      </c>
      <c r="E87" s="81">
        <f>VLOOKUP(D87,A$87:B$122,2,FALSE)</f>
        <v>21174.476467412002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E</v>
      </c>
      <c r="D88" s="82" t="str">
        <f t="shared" si="1"/>
        <v>enero 2019</v>
      </c>
      <c r="E88" s="83">
        <f t="shared" ref="E88:E111" si="3">VLOOKUP(D88,A$87:B$122,2,FALSE)</f>
        <v>23296.649045549999</v>
      </c>
    </row>
    <row r="89" spans="1:9">
      <c r="A89" s="53" t="s">
        <v>76</v>
      </c>
      <c r="B89" s="63">
        <v>22075.624411000001</v>
      </c>
      <c r="C89" s="78" t="str">
        <f t="shared" si="2"/>
        <v>F</v>
      </c>
      <c r="D89" s="82" t="str">
        <f t="shared" si="1"/>
        <v>febrero 2019</v>
      </c>
      <c r="E89" s="83">
        <f t="shared" si="3"/>
        <v>20154.629677354002</v>
      </c>
    </row>
    <row r="90" spans="1:9">
      <c r="A90" s="53" t="s">
        <v>75</v>
      </c>
      <c r="B90" s="63">
        <v>19925.867210815999</v>
      </c>
      <c r="C90" s="78" t="str">
        <f t="shared" si="2"/>
        <v>M</v>
      </c>
      <c r="D90" s="82" t="str">
        <f t="shared" si="1"/>
        <v>marzo 2019</v>
      </c>
      <c r="E90" s="83">
        <f t="shared" si="3"/>
        <v>20726.895805251999</v>
      </c>
    </row>
    <row r="91" spans="1:9">
      <c r="A91" s="53" t="s">
        <v>77</v>
      </c>
      <c r="B91" s="63">
        <v>20083.650125371001</v>
      </c>
      <c r="C91" s="78" t="str">
        <f t="shared" si="2"/>
        <v>A</v>
      </c>
      <c r="D91" s="82" t="str">
        <f t="shared" si="1"/>
        <v>abril 2019</v>
      </c>
      <c r="E91" s="83">
        <f t="shared" si="3"/>
        <v>19514.052023056</v>
      </c>
    </row>
    <row r="92" spans="1:9">
      <c r="A92" s="53" t="s">
        <v>84</v>
      </c>
      <c r="B92" s="63">
        <v>20336.407753128002</v>
      </c>
      <c r="C92" s="78" t="str">
        <f t="shared" si="2"/>
        <v>M</v>
      </c>
      <c r="D92" s="82" t="str">
        <f t="shared" si="1"/>
        <v>mayo 2019</v>
      </c>
      <c r="E92" s="83">
        <f t="shared" si="3"/>
        <v>19899.136009188001</v>
      </c>
    </row>
    <row r="93" spans="1:9">
      <c r="A93" s="53" t="s">
        <v>85</v>
      </c>
      <c r="B93" s="63">
        <v>22180.933956064</v>
      </c>
      <c r="C93" s="78" t="str">
        <f t="shared" si="2"/>
        <v>J</v>
      </c>
      <c r="D93" s="82" t="str">
        <f t="shared" si="1"/>
        <v>junio 2019</v>
      </c>
      <c r="E93" s="83">
        <f t="shared" si="3"/>
        <v>19970.835457706002</v>
      </c>
    </row>
    <row r="94" spans="1:9">
      <c r="A94" s="53" t="s">
        <v>79</v>
      </c>
      <c r="B94" s="63">
        <v>21984.329555839999</v>
      </c>
      <c r="C94" s="78" t="str">
        <f t="shared" si="2"/>
        <v>J</v>
      </c>
      <c r="D94" s="82" t="str">
        <f t="shared" si="1"/>
        <v>julio 2019</v>
      </c>
      <c r="E94" s="83">
        <f t="shared" si="3"/>
        <v>22701.204090208001</v>
      </c>
    </row>
    <row r="95" spans="1:9">
      <c r="A95" s="53" t="s">
        <v>86</v>
      </c>
      <c r="B95" s="63">
        <v>20742.566139269999</v>
      </c>
      <c r="C95" s="78" t="str">
        <f t="shared" si="2"/>
        <v>A</v>
      </c>
      <c r="D95" s="82" t="str">
        <f t="shared" si="1"/>
        <v>agosto 2019</v>
      </c>
      <c r="E95" s="83">
        <f t="shared" si="3"/>
        <v>21177.253561983998</v>
      </c>
    </row>
    <row r="96" spans="1:9">
      <c r="A96" s="53" t="s">
        <v>109</v>
      </c>
      <c r="B96" s="63">
        <v>20289.253281038</v>
      </c>
      <c r="C96" s="78" t="str">
        <f t="shared" si="2"/>
        <v>S</v>
      </c>
      <c r="D96" s="82" t="str">
        <f t="shared" si="1"/>
        <v>septiembre 2019</v>
      </c>
      <c r="E96" s="83">
        <f t="shared" si="3"/>
        <v>19936.18443252</v>
      </c>
    </row>
    <row r="97" spans="1:5">
      <c r="A97" s="53" t="s">
        <v>110</v>
      </c>
      <c r="B97" s="63">
        <v>20902.808771653999</v>
      </c>
      <c r="C97" s="78" t="str">
        <f t="shared" si="2"/>
        <v>O</v>
      </c>
      <c r="D97" s="82" t="str">
        <f t="shared" si="1"/>
        <v>octubre 2019</v>
      </c>
      <c r="E97" s="83">
        <f t="shared" si="3"/>
        <v>20155.46354927</v>
      </c>
    </row>
    <row r="98" spans="1:5">
      <c r="A98" s="53" t="s">
        <v>111</v>
      </c>
      <c r="B98" s="63">
        <v>21174.476467412002</v>
      </c>
      <c r="C98" s="78" t="str">
        <f t="shared" si="2"/>
        <v>N</v>
      </c>
      <c r="D98" s="82" t="str">
        <f t="shared" si="1"/>
        <v>noviembre 2019</v>
      </c>
      <c r="E98" s="83">
        <f t="shared" si="3"/>
        <v>20817.226544469999</v>
      </c>
    </row>
    <row r="99" spans="1:5">
      <c r="A99" s="53" t="s">
        <v>112</v>
      </c>
      <c r="B99" s="63">
        <v>23296.649045549999</v>
      </c>
      <c r="C99" s="78" t="str">
        <f t="shared" si="2"/>
        <v>D</v>
      </c>
      <c r="D99" s="82" t="str">
        <f t="shared" si="1"/>
        <v>diciembre 2019</v>
      </c>
      <c r="E99" s="83">
        <f t="shared" si="3"/>
        <v>20907.164036049999</v>
      </c>
    </row>
    <row r="100" spans="1:5">
      <c r="A100" s="53" t="s">
        <v>113</v>
      </c>
      <c r="B100" s="63">
        <v>20154.629677354002</v>
      </c>
      <c r="C100" s="78" t="str">
        <f t="shared" si="2"/>
        <v>E</v>
      </c>
      <c r="D100" s="82" t="str">
        <f t="shared" si="1"/>
        <v>enero 2020</v>
      </c>
      <c r="E100" s="83">
        <f t="shared" si="3"/>
        <v>22577.217376982</v>
      </c>
    </row>
    <row r="101" spans="1:5">
      <c r="A101" s="53" t="s">
        <v>115</v>
      </c>
      <c r="B101" s="63">
        <v>20726.895805251999</v>
      </c>
      <c r="C101" s="78" t="str">
        <f t="shared" si="2"/>
        <v>F</v>
      </c>
      <c r="D101" s="82" t="str">
        <f t="shared" si="1"/>
        <v>febrero 2020</v>
      </c>
      <c r="E101" s="83">
        <f t="shared" si="3"/>
        <v>19840.085661852001</v>
      </c>
    </row>
    <row r="102" spans="1:5">
      <c r="A102" s="53" t="s">
        <v>116</v>
      </c>
      <c r="B102" s="63">
        <v>19514.052023056</v>
      </c>
      <c r="C102" s="78" t="str">
        <f t="shared" si="2"/>
        <v>M</v>
      </c>
      <c r="D102" s="82" t="str">
        <f t="shared" si="1"/>
        <v>marzo 2020</v>
      </c>
      <c r="E102" s="83">
        <f t="shared" si="3"/>
        <v>19804.184770357999</v>
      </c>
    </row>
    <row r="103" spans="1:5">
      <c r="A103" s="53" t="s">
        <v>117</v>
      </c>
      <c r="B103" s="63">
        <v>19899.136009188001</v>
      </c>
      <c r="C103" s="78" t="str">
        <f t="shared" si="2"/>
        <v>A</v>
      </c>
      <c r="D103" s="82" t="str">
        <f t="shared" si="1"/>
        <v>abril 2020</v>
      </c>
      <c r="E103" s="83">
        <f t="shared" si="3"/>
        <v>16158.814860384</v>
      </c>
    </row>
    <row r="104" spans="1:5">
      <c r="A104" s="53" t="s">
        <v>118</v>
      </c>
      <c r="B104" s="63">
        <v>19970.835457706002</v>
      </c>
      <c r="C104" s="78" t="str">
        <f t="shared" si="2"/>
        <v>M</v>
      </c>
      <c r="D104" s="82" t="str">
        <f t="shared" si="1"/>
        <v>mayo 2020</v>
      </c>
      <c r="E104" s="83">
        <f t="shared" si="3"/>
        <v>17362.423732903</v>
      </c>
    </row>
    <row r="105" spans="1:5">
      <c r="A105" s="53" t="s">
        <v>135</v>
      </c>
      <c r="B105" s="63">
        <v>22701.204090208001</v>
      </c>
      <c r="C105" s="78" t="str">
        <f t="shared" si="2"/>
        <v>J</v>
      </c>
      <c r="D105" s="82" t="str">
        <f t="shared" si="1"/>
        <v>junio 2020</v>
      </c>
      <c r="E105" s="83">
        <f t="shared" si="3"/>
        <v>18353.266600046001</v>
      </c>
    </row>
    <row r="106" spans="1:5">
      <c r="A106" s="53" t="s">
        <v>137</v>
      </c>
      <c r="B106" s="63">
        <v>21177.253561983998</v>
      </c>
      <c r="C106" s="78" t="str">
        <f t="shared" si="2"/>
        <v>J</v>
      </c>
      <c r="D106" s="82" t="str">
        <f t="shared" si="1"/>
        <v>julio 2020</v>
      </c>
      <c r="E106" s="83">
        <f t="shared" si="3"/>
        <v>21941.099715193999</v>
      </c>
    </row>
    <row r="107" spans="1:5">
      <c r="A107" s="53" t="s">
        <v>138</v>
      </c>
      <c r="B107" s="63">
        <v>19936.18443252</v>
      </c>
      <c r="C107" s="78" t="str">
        <f t="shared" si="2"/>
        <v>A</v>
      </c>
      <c r="D107" s="82" t="str">
        <f t="shared" si="1"/>
        <v>agosto 2020</v>
      </c>
      <c r="E107" s="83">
        <f t="shared" si="3"/>
        <v>20739.942271404001</v>
      </c>
    </row>
    <row r="108" spans="1:5">
      <c r="A108" s="53" t="s">
        <v>139</v>
      </c>
      <c r="B108" s="63">
        <v>20155.46354927</v>
      </c>
      <c r="C108" s="78" t="str">
        <f t="shared" si="2"/>
        <v>S</v>
      </c>
      <c r="D108" s="82" t="str">
        <f t="shared" si="1"/>
        <v>septiembre 2020</v>
      </c>
      <c r="E108" s="83">
        <f t="shared" si="3"/>
        <v>19375.491099671999</v>
      </c>
    </row>
    <row r="109" spans="1:5">
      <c r="A109" s="53" t="s">
        <v>140</v>
      </c>
      <c r="B109" s="63">
        <v>20817.226544469999</v>
      </c>
      <c r="C109" s="78" t="str">
        <f t="shared" si="2"/>
        <v>O</v>
      </c>
      <c r="D109" s="82" t="str">
        <f t="shared" si="1"/>
        <v>octubre 2020</v>
      </c>
      <c r="E109" s="83">
        <f t="shared" si="3"/>
        <v>19586.359679091998</v>
      </c>
    </row>
    <row r="110" spans="1:5">
      <c r="A110" s="53" t="s">
        <v>141</v>
      </c>
      <c r="B110" s="63">
        <v>20907.164036049999</v>
      </c>
      <c r="C110" s="78" t="str">
        <f t="shared" si="2"/>
        <v>N</v>
      </c>
      <c r="D110" s="82" t="str">
        <f>TEXT(EDATE(D111,-1),"mmmm aaaa")</f>
        <v>noviembre 2020</v>
      </c>
      <c r="E110" s="83">
        <f t="shared" si="3"/>
        <v>19585.897864158</v>
      </c>
    </row>
    <row r="111" spans="1:5" ht="15" thickBot="1">
      <c r="A111" s="53" t="s">
        <v>143</v>
      </c>
      <c r="B111" s="63">
        <v>22577.217376982</v>
      </c>
      <c r="C111" s="79" t="str">
        <f t="shared" si="2"/>
        <v>D</v>
      </c>
      <c r="D111" s="84" t="str">
        <f>A2</f>
        <v>Diciembre 2020</v>
      </c>
      <c r="E111" s="85">
        <f t="shared" si="3"/>
        <v>21200.287010446002</v>
      </c>
    </row>
    <row r="112" spans="1:5">
      <c r="A112" s="53" t="s">
        <v>146</v>
      </c>
      <c r="B112" s="63">
        <v>19840.085661852001</v>
      </c>
    </row>
    <row r="113" spans="1:4">
      <c r="A113" s="53" t="s">
        <v>148</v>
      </c>
      <c r="B113" s="63">
        <v>19804.184770357999</v>
      </c>
    </row>
    <row r="114" spans="1:4">
      <c r="A114" s="53" t="s">
        <v>150</v>
      </c>
      <c r="B114" s="63">
        <v>16158.814860384</v>
      </c>
    </row>
    <row r="115" spans="1:4">
      <c r="A115" s="53" t="s">
        <v>152</v>
      </c>
      <c r="B115" s="63">
        <v>17362.423732903</v>
      </c>
      <c r="C115"/>
      <c r="D115"/>
    </row>
    <row r="116" spans="1:4">
      <c r="A116" s="53" t="s">
        <v>154</v>
      </c>
      <c r="B116" s="63">
        <v>18353.266600046001</v>
      </c>
      <c r="C116"/>
      <c r="D116"/>
    </row>
    <row r="117" spans="1:4">
      <c r="A117" s="53" t="s">
        <v>156</v>
      </c>
      <c r="B117" s="63">
        <v>21941.099715193999</v>
      </c>
      <c r="C117"/>
      <c r="D117"/>
    </row>
    <row r="118" spans="1:4">
      <c r="A118" s="53" t="s">
        <v>158</v>
      </c>
      <c r="B118" s="63">
        <v>20739.942271404001</v>
      </c>
      <c r="C118"/>
      <c r="D118"/>
    </row>
    <row r="119" spans="1:4">
      <c r="A119" s="53" t="s">
        <v>161</v>
      </c>
      <c r="B119" s="63">
        <v>19375.491099671999</v>
      </c>
      <c r="C119"/>
      <c r="D119"/>
    </row>
    <row r="120" spans="1:4">
      <c r="A120" s="53" t="s">
        <v>163</v>
      </c>
      <c r="B120" s="63">
        <v>19586.359679091998</v>
      </c>
      <c r="C120"/>
      <c r="D120"/>
    </row>
    <row r="121" spans="1:4">
      <c r="A121" s="53" t="s">
        <v>165</v>
      </c>
      <c r="B121" s="63">
        <v>19585.897864158</v>
      </c>
      <c r="C121"/>
      <c r="D121"/>
    </row>
    <row r="122" spans="1:4">
      <c r="A122" s="53" t="s">
        <v>167</v>
      </c>
      <c r="B122" s="63">
        <v>21200.287010446002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169</v>
      </c>
      <c r="B129" s="62">
        <v>34872.006000000001</v>
      </c>
      <c r="C129" s="55">
        <v>1</v>
      </c>
      <c r="D129" s="62">
        <v>716.38446344800002</v>
      </c>
      <c r="E129" s="88">
        <f>MAX(D129:D159)</f>
        <v>767.96423951999998</v>
      </c>
    </row>
    <row r="130" spans="1:5">
      <c r="A130" s="53" t="s">
        <v>170</v>
      </c>
      <c r="B130" s="62">
        <v>35685.223319999997</v>
      </c>
      <c r="C130" s="55">
        <v>2</v>
      </c>
      <c r="D130" s="62">
        <v>729.06371832800005</v>
      </c>
    </row>
    <row r="131" spans="1:5">
      <c r="A131" s="53" t="s">
        <v>171</v>
      </c>
      <c r="B131" s="62">
        <v>36153.594087999998</v>
      </c>
      <c r="C131" s="55">
        <v>3</v>
      </c>
      <c r="D131" s="62">
        <v>745.37154099199995</v>
      </c>
    </row>
    <row r="132" spans="1:5">
      <c r="A132" s="53" t="s">
        <v>172</v>
      </c>
      <c r="B132" s="62">
        <v>35770.053</v>
      </c>
      <c r="C132" s="55">
        <v>4</v>
      </c>
      <c r="D132" s="62">
        <v>750.95900716000006</v>
      </c>
    </row>
    <row r="133" spans="1:5">
      <c r="A133" s="53" t="s">
        <v>173</v>
      </c>
      <c r="B133" s="62">
        <v>33019.406999999999</v>
      </c>
      <c r="C133" s="55">
        <v>5</v>
      </c>
      <c r="D133" s="62">
        <v>686.17371923999997</v>
      </c>
    </row>
    <row r="134" spans="1:5">
      <c r="A134" s="53" t="s">
        <v>174</v>
      </c>
      <c r="B134" s="62">
        <v>31601.876</v>
      </c>
      <c r="C134" s="55">
        <v>6</v>
      </c>
      <c r="D134" s="62">
        <v>638.22311000000002</v>
      </c>
    </row>
    <row r="135" spans="1:5">
      <c r="A135" s="53" t="s">
        <v>175</v>
      </c>
      <c r="B135" s="62">
        <v>32484.154399999999</v>
      </c>
      <c r="C135" s="55">
        <v>7</v>
      </c>
      <c r="D135" s="62">
        <v>672.96005595999998</v>
      </c>
    </row>
    <row r="136" spans="1:5">
      <c r="A136" s="53" t="s">
        <v>176</v>
      </c>
      <c r="B136" s="62">
        <v>32844.353000000003</v>
      </c>
      <c r="C136" s="55">
        <v>8</v>
      </c>
      <c r="D136" s="62">
        <v>655.66716770000005</v>
      </c>
    </row>
    <row r="137" spans="1:5">
      <c r="A137" s="53" t="s">
        <v>177</v>
      </c>
      <c r="B137" s="62">
        <v>37759.275999999998</v>
      </c>
      <c r="C137" s="55">
        <v>9</v>
      </c>
      <c r="D137" s="62">
        <v>761.28186431999995</v>
      </c>
    </row>
    <row r="138" spans="1:5">
      <c r="A138" s="53" t="s">
        <v>178</v>
      </c>
      <c r="B138" s="62">
        <v>36502.620999999999</v>
      </c>
      <c r="C138" s="55">
        <v>10</v>
      </c>
      <c r="D138" s="62">
        <v>767.96423951999998</v>
      </c>
    </row>
    <row r="139" spans="1:5">
      <c r="A139" s="53" t="s">
        <v>179</v>
      </c>
      <c r="B139" s="62">
        <v>35500.347000000002</v>
      </c>
      <c r="C139" s="55">
        <v>11</v>
      </c>
      <c r="D139" s="62">
        <v>745.40741485000001</v>
      </c>
    </row>
    <row r="140" spans="1:5">
      <c r="A140" s="53" t="s">
        <v>180</v>
      </c>
      <c r="B140" s="62">
        <v>30150.786</v>
      </c>
      <c r="C140" s="55">
        <v>12</v>
      </c>
      <c r="D140" s="62">
        <v>644.19755109000005</v>
      </c>
    </row>
    <row r="141" spans="1:5">
      <c r="A141" s="53" t="s">
        <v>181</v>
      </c>
      <c r="B141" s="62">
        <v>30551.014999999999</v>
      </c>
      <c r="C141" s="55">
        <v>13</v>
      </c>
      <c r="D141" s="62">
        <v>608.25230120000003</v>
      </c>
    </row>
    <row r="142" spans="1:5">
      <c r="A142" s="53" t="s">
        <v>182</v>
      </c>
      <c r="B142" s="62">
        <v>34885.392015999998</v>
      </c>
      <c r="C142" s="55">
        <v>14</v>
      </c>
      <c r="D142" s="62">
        <v>717.93347021600005</v>
      </c>
    </row>
    <row r="143" spans="1:5">
      <c r="A143" s="53" t="s">
        <v>183</v>
      </c>
      <c r="B143" s="62">
        <v>35475.631999999998</v>
      </c>
      <c r="C143" s="55">
        <v>15</v>
      </c>
      <c r="D143" s="62">
        <v>726.79565645000002</v>
      </c>
    </row>
    <row r="144" spans="1:5">
      <c r="A144" s="53" t="s">
        <v>184</v>
      </c>
      <c r="B144" s="62">
        <v>35561.129000000001</v>
      </c>
      <c r="C144" s="55">
        <v>16</v>
      </c>
      <c r="D144" s="62">
        <v>738.66555063999999</v>
      </c>
    </row>
    <row r="145" spans="1:5">
      <c r="A145" s="53" t="s">
        <v>185</v>
      </c>
      <c r="B145" s="62">
        <v>35417.863319999997</v>
      </c>
      <c r="C145" s="55">
        <v>17</v>
      </c>
      <c r="D145" s="62">
        <v>737.51727648799999</v>
      </c>
    </row>
    <row r="146" spans="1:5">
      <c r="A146" s="53" t="s">
        <v>186</v>
      </c>
      <c r="B146" s="62">
        <v>34776.436199999996</v>
      </c>
      <c r="C146" s="55">
        <v>18</v>
      </c>
      <c r="D146" s="62">
        <v>734.95393206400001</v>
      </c>
    </row>
    <row r="147" spans="1:5">
      <c r="A147" s="53" t="s">
        <v>187</v>
      </c>
      <c r="B147" s="62">
        <v>31058.487000000001</v>
      </c>
      <c r="C147" s="55">
        <v>19</v>
      </c>
      <c r="D147" s="62">
        <v>661.17704298399997</v>
      </c>
    </row>
    <row r="148" spans="1:5">
      <c r="A148" s="53" t="s">
        <v>188</v>
      </c>
      <c r="B148" s="62">
        <v>30629.482039999999</v>
      </c>
      <c r="C148" s="55">
        <v>20</v>
      </c>
      <c r="D148" s="62">
        <v>606.74316952799995</v>
      </c>
    </row>
    <row r="149" spans="1:5">
      <c r="A149" s="53" t="s">
        <v>189</v>
      </c>
      <c r="B149" s="62">
        <v>34641.889064000003</v>
      </c>
      <c r="C149" s="55">
        <v>21</v>
      </c>
      <c r="D149" s="62">
        <v>710.21453343999997</v>
      </c>
    </row>
    <row r="150" spans="1:5">
      <c r="A150" s="53" t="s">
        <v>190</v>
      </c>
      <c r="B150" s="62">
        <v>33911.663</v>
      </c>
      <c r="C150" s="55">
        <v>22</v>
      </c>
      <c r="D150" s="62">
        <v>708.51494694400003</v>
      </c>
    </row>
    <row r="151" spans="1:5">
      <c r="A151" s="53" t="s">
        <v>191</v>
      </c>
      <c r="B151" s="62">
        <v>32697.1024</v>
      </c>
      <c r="C151" s="55">
        <v>23</v>
      </c>
      <c r="D151" s="62">
        <v>688.32881889600003</v>
      </c>
    </row>
    <row r="152" spans="1:5">
      <c r="A152" s="53" t="s">
        <v>192</v>
      </c>
      <c r="B152" s="62">
        <v>28880.805</v>
      </c>
      <c r="C152" s="55">
        <v>24</v>
      </c>
      <c r="D152" s="62">
        <v>602.56044463000001</v>
      </c>
    </row>
    <row r="153" spans="1:5">
      <c r="A153" s="53" t="s">
        <v>193</v>
      </c>
      <c r="B153" s="62">
        <v>27017.417000000001</v>
      </c>
      <c r="C153" s="55">
        <v>25</v>
      </c>
      <c r="D153" s="62">
        <v>531.78693345600004</v>
      </c>
    </row>
    <row r="154" spans="1:5">
      <c r="A154" s="53" t="s">
        <v>194</v>
      </c>
      <c r="B154" s="62">
        <v>30495.972000000002</v>
      </c>
      <c r="C154" s="55">
        <v>26</v>
      </c>
      <c r="D154" s="62">
        <v>595.43888863999996</v>
      </c>
    </row>
    <row r="155" spans="1:5">
      <c r="A155" s="53" t="s">
        <v>195</v>
      </c>
      <c r="B155" s="62">
        <v>30969.534</v>
      </c>
      <c r="C155" s="55">
        <v>27</v>
      </c>
      <c r="D155" s="62">
        <v>603.01701724999998</v>
      </c>
    </row>
    <row r="156" spans="1:5">
      <c r="A156" s="53" t="s">
        <v>196</v>
      </c>
      <c r="B156" s="62">
        <v>33845.574999999997</v>
      </c>
      <c r="C156" s="55">
        <v>28</v>
      </c>
      <c r="D156" s="62">
        <v>683.76793562</v>
      </c>
    </row>
    <row r="157" spans="1:5">
      <c r="A157" s="53" t="s">
        <v>197</v>
      </c>
      <c r="B157" s="62">
        <v>34052.370527999999</v>
      </c>
      <c r="C157" s="55">
        <v>29</v>
      </c>
      <c r="D157" s="62">
        <v>690.78289558400002</v>
      </c>
      <c r="E157"/>
    </row>
    <row r="158" spans="1:5">
      <c r="A158" s="53" t="s">
        <v>198</v>
      </c>
      <c r="B158" s="62">
        <v>34029.557999999997</v>
      </c>
      <c r="C158" s="55">
        <v>30</v>
      </c>
      <c r="D158" s="62">
        <v>694.08698528000002</v>
      </c>
      <c r="E158"/>
    </row>
    <row r="159" spans="1:5">
      <c r="A159" s="53" t="s">
        <v>168</v>
      </c>
      <c r="B159" s="62">
        <v>31513.111000000001</v>
      </c>
      <c r="C159" s="55">
        <v>31</v>
      </c>
      <c r="D159" s="62">
        <v>646.09535852800002</v>
      </c>
      <c r="E159"/>
    </row>
    <row r="160" spans="1:5">
      <c r="A160"/>
      <c r="C160"/>
      <c r="D160" s="89">
        <v>784</v>
      </c>
      <c r="E160" s="119">
        <f>(MAX(D129:D159)/D160-1)*100</f>
        <v>-2.045377612244903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8" t="s">
        <v>13</v>
      </c>
      <c r="C163" s="139"/>
      <c r="D163"/>
      <c r="E163" s="90"/>
    </row>
    <row r="164" spans="1:5">
      <c r="A164" s="51" t="s">
        <v>55</v>
      </c>
      <c r="B164" s="131" t="s">
        <v>67</v>
      </c>
      <c r="C164" s="131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167</v>
      </c>
      <c r="B166" s="63">
        <v>37921</v>
      </c>
      <c r="C166" s="121" t="s">
        <v>199</v>
      </c>
      <c r="D166" s="89">
        <v>37631</v>
      </c>
      <c r="E166" s="119">
        <f>(B166/D166-1)*100</f>
        <v>0.77064122664824986</v>
      </c>
    </row>
    <row r="167" spans="1:5">
      <c r="A167"/>
      <c r="B167"/>
      <c r="C167"/>
    </row>
    <row r="169" spans="1:5">
      <c r="A169" s="51" t="s">
        <v>69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67</v>
      </c>
      <c r="C170" s="131" t="s">
        <v>68</v>
      </c>
      <c r="D170" s="131" t="s">
        <v>67</v>
      </c>
      <c r="E170" s="131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136</v>
      </c>
    </row>
    <row r="174" spans="1:5">
      <c r="A174" s="55">
        <v>2020</v>
      </c>
      <c r="B174" s="63">
        <v>40423</v>
      </c>
      <c r="C174" s="121" t="s">
        <v>145</v>
      </c>
      <c r="D174" s="63">
        <v>38972</v>
      </c>
      <c r="E174" s="121" t="s">
        <v>159</v>
      </c>
    </row>
    <row r="176" spans="1:5">
      <c r="A176"/>
      <c r="B176"/>
      <c r="C176"/>
      <c r="D176"/>
      <c r="E176"/>
    </row>
    <row r="177" spans="1:6">
      <c r="A177" s="51" t="s">
        <v>69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67</v>
      </c>
      <c r="C178" s="131" t="s">
        <v>68</v>
      </c>
      <c r="D178" s="131" t="s">
        <v>67</v>
      </c>
      <c r="E178" s="131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>
        <f>D174</f>
        <v>38972</v>
      </c>
      <c r="C186" s="70">
        <f>B174</f>
        <v>40423</v>
      </c>
      <c r="D186" s="71" t="str">
        <f>MID(Dat_01!E174,1,2)+0&amp;" "&amp;TEXT(DATE(MID(Dat_01!E174,7,4),MID(Dat_01!E174,4,2),MID(Dat_01!E174,1,2)),"mmmm")&amp;" ("&amp;MID(Dat_01!E174,12,16)&amp;" h)"</f>
        <v>30 julio (13:54 h)</v>
      </c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dic-20</v>
      </c>
      <c r="B187" s="74" t="str">
        <f>IF(B163="Invierno","",B166)</f>
        <v/>
      </c>
      <c r="C187" s="74">
        <f>IF(B163="Invierno",B166,"")</f>
        <v>37921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9 diciembre (20:30 h)</v>
      </c>
    </row>
    <row r="188" spans="1:6" ht="15">
      <c r="E188" s="125" t="str">
        <f>CONCATENATE(MID(E187,1,FIND(" ",E187)+3)," ",MID(E187,FIND("(",E187)+1,7))</f>
        <v>9 dic 20:30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2021-01-14T15:43:18Z</dcterms:modified>
</cp:coreProperties>
</file>