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GO\INF_ELABORADA\"/>
    </mc:Choice>
  </mc:AlternateContent>
  <xr:revisionPtr revIDLastSave="0" documentId="13_ncr:1_{91CF50E1-6E76-42AF-8371-A528A55EA747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Dat_01!$A$85:$B$119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E160" i="10" l="1"/>
  <c r="B187" i="10" l="1"/>
  <c r="D186" i="10" l="1"/>
  <c r="F108" i="16" s="1"/>
  <c r="B186" i="10"/>
  <c r="D187" i="10"/>
  <c r="D188" i="10" s="1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29" i="10" l="1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<sst xmlns="http://schemas.openxmlformats.org/spreadsheetml/2006/main" count="342" uniqueCount="210">
  <si>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</si>
  <si>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</si>
  <si>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</si>
  <si>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</si>
  <si>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</si>
  <si>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</si>
  <si>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</si>
  <si>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</si>
  <si>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</si>
  <si>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</si>
  <si>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</si>
  <si>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</si>
  <si>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</si>
  <si>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</si>
  <si>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</si>
  <si>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</si>
  <si>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</si>
  <si>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</si>
  <si>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</si>
  <si>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</si>
  <si>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</si>
  <si>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</si>
  <si>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</si>
  <si>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</si>
  <si>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</si>
  <si>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</si>
  <si>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</si>
  <si>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</si>
  <si>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</si>
  <si>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</si>
  <si>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</si>
  <si>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</si>
  <si>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</si>
  <si>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</si>
  <si>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</si>
  <si>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</si>
  <si>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</si>
  <si>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</si>
  <si>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</si>
  <si>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</si>
  <si>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</si>
  <si>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</si>
  <si>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</si>
  <si>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</si>
  <si>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</si>
  <si>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</si>
  <si>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</si>
  <si>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</si>
  <si>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</si>
  <si>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</si>
  <si>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</si>
  <si>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</si>
  <si>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</si>
  <si>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</si>
  <si>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</si>
  <si>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</si>
  <si>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</si>
  <si>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</si>
  <si>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</si>
  <si>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</si>
  <si>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</si>
  <si>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</si>
  <si>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</si>
  <si>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</si>
  <si>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</si>
  <si>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</si>
  <si>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</si>
  <si>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</si>
  <si>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</si>
  <si>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</si>
  <si>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</si>
  <si>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</si>
  <si>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</si>
  <si>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</si>
  <si>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</si>
  <si>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</si>
  <si>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</si>
  <si>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</si>
  <si>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</si>
  <si>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</si>
  <si>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</si>
  <si>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</si>
  <si>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</si>
  <si>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</si>
  <si>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</si>
  <si>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</si>
  <si>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</si>
  <si>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</si>
  <si>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</si>
  <si>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</si>
  <si>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</si>
  <si>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</si>
  <si>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</si>
  <si>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</si>
  <si>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</si>
  <si>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</si>
  <si>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</si>
  <si>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</si>
  <si>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</si>
  <si>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</si>
  <si>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</si>
  <si>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</si>
  <si>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</si>
  <si>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</si>
  <si>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</si>
  <si>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</si>
  <si>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</si>
  <si>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</si>
  <si>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</si>
  <si>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</si>
  <si>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</si>
  <si>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</si>
  <si>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</si>
  <si>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</si>
  <si>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</si>
  <si>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</si>
  <si>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</si>
  <si>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</si>
  <si>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</si>
  <si>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</si>
  <si>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</si>
  <si>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</si>
  <si>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</si>
  <si>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</si>
  <si>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</si>
  <si>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</si>
  <si>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</si>
  <si>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</si>
  <si>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</si>
  <si>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</si>
  <si>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</si>
  <si>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</si>
  <si>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</si>
  <si>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</si>
  <si>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</si>
  <si>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</si>
  <si>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</si>
  <si>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</si>
  <si>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</si>
  <si>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</si>
  <si>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</si>
  <si>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</si>
  <si>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</si>
  <si>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</si>
  <si>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</si>
  <si>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</si>
  <si>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</si>
  <si>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</si>
  <si>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</si>
  <si>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</si>
  <si>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</si>
  <si>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</si>
  <si>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</si>
  <si>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</si>
  <si>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</si>
  <si>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</si>
  <si>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</si>
  <si>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</si>
  <si>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</si>
  <si>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</si>
  <si>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</si>
  <si>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</si>
  <si>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</si>
  <si>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08:55:55"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msgID="C2FB0DBB11EBFE6F2CEF0080EFA58368"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nrr="63" nrc="252"&gt;&lt;pg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</si>
  <si>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08:56:11"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msgID="CB6D480111EBFE6F2CEF0080EF956367"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nrr="195" nrc="268"&gt;&lt;pg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</si>
  <si>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Agosto 2021</t>
  </si>
  <si>
    <t>31/08/2021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</si>
  <si>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ut="09/13/2021 06:12:56"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msgID="9E82961011EC14592CEF0080EF752367"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</si>
  <si>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13/08/2021 14:24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</si>
  <si>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ut="09/13/2021 06:13:03"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msgID="9E9417C911EC14592CEF0080EF258469"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nrr="65" nrc="130"&gt;&lt;pg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</si>
  <si>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ut="09/13/2021 06:13:08"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msgID="9E96CCAD11EC14592CEF0080EF956469"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nrr="1966" nrc="67"&gt;&lt;pg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</si>
  <si>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06:13:13"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msgID="9E906D6D11EC14592CEF0080EF854469"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nrr="1933" nrc="128"&gt;&lt;pg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</si>
  <si>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</si>
  <si>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</si>
  <si>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</si>
  <si>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</si>
  <si>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</si>
  <si>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</si>
  <si>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</si>
  <si>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</si>
  <si>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</si>
  <si>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</si>
  <si>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</si>
  <si>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</si>
  <si>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</si>
  <si>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</si>
  <si>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</si>
  <si>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</si>
  <si>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</si>
  <si>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</si>
  <si>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</si>
  <si>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</si>
  <si>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</si>
  <si>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</si>
  <si>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</si>
  <si>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</si>
  <si>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</si>
  <si>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</si>
  <si>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</si>
  <si>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</si>
  <si>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</si>
  <si>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</si>
  <si>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ut="09/13/2021 06:13:18"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msgID="A9946CC311EC14592CEF0080EF956469"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nrr="1874" nrc="248"&gt;&lt;pg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</si>
  <si>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ut="09/13/2021 06:13:28"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msgID="9EA9926111EC14592CEF0080EF752469"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nrr="1936" nrc="66"&gt;&lt;pg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</si>
  <si>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ut="09/13/2021 07:11:49" si="2.0000000145dfcf7eb2a57f10581b8f3372bf2e187f0a632f9c6df15117df943d745dd37c107ddebcb203668ed8cf81ab69a981781a82070d7c813ea87384acc69f09987ee51d2ff26334bbf74afe857ceac0225a7c8587d8c26b287d3fba0f046ce9cc0c018ac049e4af85c66547274bf51e2bb101834f63aea91569ceb89796182bad64ac443e47f9298422db8db9b589579f5ddd72eaa99bb77778020b96c8b53a.p.3082.0.1.Europe/Madrid.upriv*_1*_pidn2*_15*_session*-lat*_1.00000001debe6ca5df8813215b25fe3b878523feb5ee3e72d471859bfa00bd2644626b1f33511c7c19d40b05f2bde7e77066fc4aac1e9fda.00000001c22c8e4d1ce3e88e738eff7840874c7bb5ee3e726d5f01239bbeb449708c4361412bd8da2320be79431e5d0884253dc2808a840e.0.1.1.BDEbi.D066E1C611E6257C10D00080EF253B44.0-3082.1.1_-0.1.0_-3082.1.1_5.5.0.*0.000000014c35d99c61da56dea9959a7e9bfe2c75c911585a3ff6f8ca9c3612d5f563b7c4ab7704d7.0.23.11*.2*.0400*.31152J.e.000000019cf7a90047f64578313b1c8da381e11bc911585add34a7dd3a7cf6e961f59a43968e4b49.0.10*.131*.122*.122.0.0" msgID="A6A51F7A11EC14592CEF0080EF45C367"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nrr="1126" nrc="453"&gt;&lt;pg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</si>
  <si>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li="FUEPERRO" am="s" /&gt;&lt;lu ut="09/13/2021 07:33:01" si="2.00000001535dcb4d456f662a54a7d4242598fdc55e93369f0563571f9af5a1d5b338ee3fc84cec52cea0a753247fe322448082146ff351c719fcf57efe4376ff15cc60ce8e33b315b3b6529e61b9a224e9f8e241417e810adf146d0baefb6845b014654ace4d0412d23a4275e9bb8a05455939103b1e5a096f2d9d855a2f263d74fe24878c75a3f7c39d2368c8ad1797b471c6766584c5a426f511f8f8322aec2554.p.3082.0.1.Europe/Madrid.upriv*_1*_pidn2*_15*_session*-lat*_1.000000013b960785826579c728c2ce3dc6d8899fb5ee3e72f6d3b0ff617c1325bcc781ff0761b5a645b24a0476eec629f0de18ef4fa9219a.00000001a61b31cdba692b6a55ffc33277480c41b5ee3e7234a5aca2b1c30b083f57e3e8a15e7f4b3c80cce0a84b4697b2405cf715f1ca75.0.1.1.BDEbi.D066E1C611E6257C10D00080EF253B44.0-3082.1.1_-0.1.0_-3082.1.1_5.5.0.*0.00000001d38e4076081a83b1088993d8b4f08bd8c911585a49332a80abee9fd3c050eab346a4b22f.0.23.11*.2*.0400*.31152J.e.00000001aa664a238b5af3ebddd02e9953d1b929c911585a1ce73ada74d297d5b7a4d34b585843dc.0.10*.131*.122*.122.0.0" msgID="C934E54211EC14642CEF0080EF956469"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nrr="406" nrc="408"&gt;&lt;pg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</si>
  <si>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Septiembre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</si>
  <si>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ut="09/13/2021 07:40:46" si="2.00000001535dcb4d456f662a54a7d4242598fdc55e93369f0563571f9af5a1d5b338ee3fc84cec52cea0a753247fe322448082146ff351c719fcf57efe4376ff15cc60ce8e33b315b3b6529e61b9a224e9f8e241417e810adf146d0baefb6845b014654ace4d0412d23a4275e9bb8a05455939103b1e5a096f2d9d855a2f263d74fe24878c75a3f7c39d2368c8ad1797b471c6766584c5a426f511f8f8322aec2554.p.3082.0.1.Europe/Madrid.upriv*_1*_pidn2*_15*_session*-lat*_1.000000013b960785826579c728c2ce3dc6d8899fb5ee3e72f6d3b0ff617c1325bcc781ff0761b5a645b24a0476eec629f0de18ef4fa9219a.00000001a61b31cdba692b6a55ffc33277480c41b5ee3e7234a5aca2b1c30b083f57e3e8a15e7f4b3c80cce0a84b4697b2405cf715f1ca75.0.1.1.BDEbi.D066E1C611E6257C10D00080EF253B44.0-3082.1.1_-0.1.0_-3082.1.1_5.5.0.*0.00000001d38e4076081a83b1088993d8b4f08bd8c911585a49332a80abee9fd3c050eab346a4b22f.0.23.11*.2*.0400*.31152J.e.00000001aa664a238b5af3ebddd02e9953d1b929c911585a1ce73ada74d297d5b7a4d34b585843dc.0.10*.131*.122*.122.0.0" msgID="E3A4EFBC11EC14642CEF0080EFF52366"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nrr="1810" nrc="60"&gt;&lt;pg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</si>
  <si>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d5d13d16a2d84ae0873fa976deaf695d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</si>
  <si>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ut="09/13/2021 07:46:25" si="2.00000001cf311c382cb97658487e0842a6839a5d8933d07262f5f0fc9c8345a5b108e66aa210a135914138b0fcd8701359fe7a5ae0cf17c316680b0b758c8ade3c307f9dcd338ba857e6f0bd7206898091f93dbc13802d978b8573df63a1821cde4ba5787dce1374bfb0521c5808cd30a6ddcc55f542130cf1fb949e30ba1a74272779067ac06112fc7eafcd6692b06c3ba78fe1b20c9b3318e9e0ab48879909d2bb.p.3082.0.1.Europe/Madrid.upriv*_1*_pidn2*_57*_session*-lat*_1.00000001660239e1ce5b87902227594fcc34a61cb5ee3e72aab2a2b6cf01a9980ecbdf9b6a45fc2d9c9e3953a03a3eb62cc5645928f071cf.00000001473e5361f228c7c567f5bb8142a7c73cb5ee3e725a0576a0b0132d3de538589a499046e0fc175db809eea8427f038c2b89a10c47.0.1.1.BDEbi.D066E1C611E6257C10D00080EF253B44.0-3082.1.1_-0.1.0_-3082.1.1_5.5.0.*0.00000001de2422278401d473f1b0e2351c6fb5e7c911585ab7b65a151b37ff4e1058b7f2de229fd3.0.23.11*.2*.0400*.31152J.e.00000001ff2705c6d48a5113a5fd2a293cd375c6c911585ac7c02d587461e77a4c61a1b6f1980340.0.10*.131*.122*.122.0.0" msgID="9997521E11EC1466432A0080EF95A29F"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nrr="808" nrc="480"&gt;&lt;pg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</si>
</sst>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6.4999999999999997E-4</c:v>
                </c:pt>
                <c:pt idx="1">
                  <c:v>8.2799999999999992E-3</c:v>
                </c:pt>
                <c:pt idx="2">
                  <c:v>-1.038E-2</c:v>
                </c:pt>
                <c:pt idx="3">
                  <c:v>1.3600000000000001E-3</c:v>
                </c:pt>
                <c:pt idx="4">
                  <c:v>-8.0000000000000004E-4</c:v>
                </c:pt>
                <c:pt idx="5">
                  <c:v>-1.506E-2</c:v>
                </c:pt>
                <c:pt idx="6">
                  <c:v>3.4399999999999999E-3</c:v>
                </c:pt>
                <c:pt idx="7">
                  <c:v>5.9899999999999997E-3</c:v>
                </c:pt>
                <c:pt idx="8">
                  <c:v>7.7999999999999996E-3</c:v>
                </c:pt>
                <c:pt idx="9">
                  <c:v>6.6100000000000004E-3</c:v>
                </c:pt>
                <c:pt idx="10">
                  <c:v>4.62E-3</c:v>
                </c:pt>
                <c:pt idx="11">
                  <c:v>-3.9100000000000003E-3</c:v>
                </c:pt>
                <c:pt idx="12">
                  <c:v>4.2199999999999998E-3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8.0800000000000004E-3</c:v>
                </c:pt>
                <c:pt idx="1">
                  <c:v>4.5799999999999999E-3</c:v>
                </c:pt>
                <c:pt idx="2">
                  <c:v>-1.073E-2</c:v>
                </c:pt>
                <c:pt idx="3">
                  <c:v>-2.452E-2</c:v>
                </c:pt>
                <c:pt idx="4">
                  <c:v>1.396E-2</c:v>
                </c:pt>
                <c:pt idx="5">
                  <c:v>1.7809999999999999E-2</c:v>
                </c:pt>
                <c:pt idx="6">
                  <c:v>1.431E-2</c:v>
                </c:pt>
                <c:pt idx="7">
                  <c:v>4.1900000000000001E-3</c:v>
                </c:pt>
                <c:pt idx="8">
                  <c:v>8.4000000000000003E-4</c:v>
                </c:pt>
                <c:pt idx="9">
                  <c:v>-2.18E-2</c:v>
                </c:pt>
                <c:pt idx="10">
                  <c:v>2.3800000000000002E-3</c:v>
                </c:pt>
                <c:pt idx="11">
                  <c:v>-1.9220000000000001E-2</c:v>
                </c:pt>
                <c:pt idx="12">
                  <c:v>-9.0500000000000008E-3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-2.9350000000000001E-2</c:v>
                </c:pt>
                <c:pt idx="1">
                  <c:v>-4.0980000000000003E-2</c:v>
                </c:pt>
                <c:pt idx="2">
                  <c:v>-6.4599999999999996E-3</c:v>
                </c:pt>
                <c:pt idx="3">
                  <c:v>-3.3369999999999997E-2</c:v>
                </c:pt>
                <c:pt idx="4">
                  <c:v>5.0000000000000001E-3</c:v>
                </c:pt>
                <c:pt idx="5">
                  <c:v>4.8999999999999998E-3</c:v>
                </c:pt>
                <c:pt idx="6">
                  <c:v>-4.9450000000000001E-2</c:v>
                </c:pt>
                <c:pt idx="7">
                  <c:v>3.6409999999999998E-2</c:v>
                </c:pt>
                <c:pt idx="8">
                  <c:v>0.16128000000000001</c:v>
                </c:pt>
                <c:pt idx="9">
                  <c:v>0.12592</c:v>
                </c:pt>
                <c:pt idx="10">
                  <c:v>5.5509999999999997E-2</c:v>
                </c:pt>
                <c:pt idx="11">
                  <c:v>-2.4599999999999999E-3</c:v>
                </c:pt>
                <c:pt idx="12">
                  <c:v>-1.8699999999999999E-3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-2.0619999999999999E-2</c:v>
                </c:pt>
                <c:pt idx="1">
                  <c:v>-2.8119999999999999E-2</c:v>
                </c:pt>
                <c:pt idx="2">
                  <c:v>-2.7570000000000001E-2</c:v>
                </c:pt>
                <c:pt idx="3">
                  <c:v>-5.6529999999999997E-2</c:v>
                </c:pt>
                <c:pt idx="4">
                  <c:v>1.8159999999999999E-2</c:v>
                </c:pt>
                <c:pt idx="5">
                  <c:v>7.6499999999999997E-3</c:v>
                </c:pt>
                <c:pt idx="6">
                  <c:v>-3.1699999999999999E-2</c:v>
                </c:pt>
                <c:pt idx="7">
                  <c:v>4.6589999999999999E-2</c:v>
                </c:pt>
                <c:pt idx="8">
                  <c:v>0.16991999999999999</c:v>
                </c:pt>
                <c:pt idx="9">
                  <c:v>0.11073</c:v>
                </c:pt>
                <c:pt idx="10">
                  <c:v>6.2509999999999996E-2</c:v>
                </c:pt>
                <c:pt idx="11">
                  <c:v>-2.5590000000000002E-2</c:v>
                </c:pt>
                <c:pt idx="12">
                  <c:v>-6.7000000000000002E-3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30.317631578899999</c:v>
                </c:pt>
                <c:pt idx="1">
                  <c:v>30.417157894700001</c:v>
                </c:pt>
                <c:pt idx="2">
                  <c:v>30.558052631599999</c:v>
                </c:pt>
                <c:pt idx="3">
                  <c:v>30.668947368400001</c:v>
                </c:pt>
                <c:pt idx="4">
                  <c:v>30.6532631579</c:v>
                </c:pt>
                <c:pt idx="5">
                  <c:v>30.600052631600001</c:v>
                </c:pt>
                <c:pt idx="6">
                  <c:v>30.581684210500001</c:v>
                </c:pt>
                <c:pt idx="7">
                  <c:v>29.6954210526</c:v>
                </c:pt>
                <c:pt idx="8">
                  <c:v>29.389526315800001</c:v>
                </c:pt>
                <c:pt idx="9">
                  <c:v>29.228999999999999</c:v>
                </c:pt>
                <c:pt idx="10">
                  <c:v>29.742000000000001</c:v>
                </c:pt>
                <c:pt idx="11">
                  <c:v>29.937000000000001</c:v>
                </c:pt>
                <c:pt idx="12">
                  <c:v>29.572210526300001</c:v>
                </c:pt>
                <c:pt idx="13">
                  <c:v>29.5387894737</c:v>
                </c:pt>
                <c:pt idx="14">
                  <c:v>29.6128421053</c:v>
                </c:pt>
                <c:pt idx="15">
                  <c:v>28.659526315800001</c:v>
                </c:pt>
                <c:pt idx="16">
                  <c:v>29.3993684211</c:v>
                </c:pt>
                <c:pt idx="17">
                  <c:v>29.662947368400001</c:v>
                </c:pt>
                <c:pt idx="18">
                  <c:v>28.984684210499999</c:v>
                </c:pt>
                <c:pt idx="19">
                  <c:v>29.638894736800001</c:v>
                </c:pt>
                <c:pt idx="20">
                  <c:v>29.751421052600001</c:v>
                </c:pt>
                <c:pt idx="21">
                  <c:v>29.664000000000001</c:v>
                </c:pt>
                <c:pt idx="22">
                  <c:v>29.574894736800001</c:v>
                </c:pt>
                <c:pt idx="23">
                  <c:v>29.461947368400001</c:v>
                </c:pt>
                <c:pt idx="24">
                  <c:v>29.527578947399999</c:v>
                </c:pt>
                <c:pt idx="25">
                  <c:v>29.611315789500001</c:v>
                </c:pt>
                <c:pt idx="26">
                  <c:v>29.901631578899998</c:v>
                </c:pt>
                <c:pt idx="27">
                  <c:v>29.4759473684</c:v>
                </c:pt>
                <c:pt idx="28">
                  <c:v>28.8509473684</c:v>
                </c:pt>
                <c:pt idx="29">
                  <c:v>28.690263157899999</c:v>
                </c:pt>
                <c:pt idx="30">
                  <c:v>28.392526315800001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19.4593157895</c:v>
                </c:pt>
                <c:pt idx="1">
                  <c:v>18.971526315799998</c:v>
                </c:pt>
                <c:pt idx="2">
                  <c:v>19.2552631579</c:v>
                </c:pt>
                <c:pt idx="3">
                  <c:v>19.195578947400001</c:v>
                </c:pt>
                <c:pt idx="4">
                  <c:v>19.373999999999999</c:v>
                </c:pt>
                <c:pt idx="5">
                  <c:v>19.316210526300001</c:v>
                </c:pt>
                <c:pt idx="6">
                  <c:v>19.443999999999999</c:v>
                </c:pt>
                <c:pt idx="7">
                  <c:v>19.356263157899999</c:v>
                </c:pt>
                <c:pt idx="8">
                  <c:v>18.826526315799999</c:v>
                </c:pt>
                <c:pt idx="9">
                  <c:v>18.608315789500001</c:v>
                </c:pt>
                <c:pt idx="10">
                  <c:v>18.5708947368</c:v>
                </c:pt>
                <c:pt idx="11">
                  <c:v>18.7578421053</c:v>
                </c:pt>
                <c:pt idx="12">
                  <c:v>18.276052631599999</c:v>
                </c:pt>
                <c:pt idx="13">
                  <c:v>18.089947368400001</c:v>
                </c:pt>
                <c:pt idx="14">
                  <c:v>18.584157894699999</c:v>
                </c:pt>
                <c:pt idx="15">
                  <c:v>18.407157894699999</c:v>
                </c:pt>
                <c:pt idx="16">
                  <c:v>18.254473684200001</c:v>
                </c:pt>
                <c:pt idx="17">
                  <c:v>18.485526315800001</c:v>
                </c:pt>
                <c:pt idx="18">
                  <c:v>18.722421052600001</c:v>
                </c:pt>
                <c:pt idx="19">
                  <c:v>18.3434210526</c:v>
                </c:pt>
                <c:pt idx="20">
                  <c:v>18.3414736842</c:v>
                </c:pt>
                <c:pt idx="21">
                  <c:v>18.350578947399999</c:v>
                </c:pt>
                <c:pt idx="22">
                  <c:v>18.473842105300001</c:v>
                </c:pt>
                <c:pt idx="23">
                  <c:v>18.331105263200001</c:v>
                </c:pt>
                <c:pt idx="24">
                  <c:v>18.346</c:v>
                </c:pt>
                <c:pt idx="25">
                  <c:v>18.612315789499998</c:v>
                </c:pt>
                <c:pt idx="26">
                  <c:v>18.6995263158</c:v>
                </c:pt>
                <c:pt idx="27">
                  <c:v>18.788368421099999</c:v>
                </c:pt>
                <c:pt idx="28">
                  <c:v>18.485052631599999</c:v>
                </c:pt>
                <c:pt idx="29">
                  <c:v>18.070210526299999</c:v>
                </c:pt>
                <c:pt idx="30">
                  <c:v>17.652210526299999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26.323</c:v>
                </c:pt>
                <c:pt idx="1">
                  <c:v>27.79</c:v>
                </c:pt>
                <c:pt idx="2">
                  <c:v>29.050999999999998</c:v>
                </c:pt>
                <c:pt idx="3">
                  <c:v>29.745999999999999</c:v>
                </c:pt>
                <c:pt idx="4">
                  <c:v>31.254000000000001</c:v>
                </c:pt>
                <c:pt idx="5">
                  <c:v>29.683</c:v>
                </c:pt>
                <c:pt idx="6">
                  <c:v>28.905000000000001</c:v>
                </c:pt>
                <c:pt idx="7">
                  <c:v>27.826000000000001</c:v>
                </c:pt>
                <c:pt idx="8">
                  <c:v>29.782</c:v>
                </c:pt>
                <c:pt idx="9">
                  <c:v>31.125</c:v>
                </c:pt>
                <c:pt idx="10">
                  <c:v>32.506</c:v>
                </c:pt>
                <c:pt idx="11">
                  <c:v>33.603999999999999</c:v>
                </c:pt>
                <c:pt idx="12">
                  <c:v>34.29</c:v>
                </c:pt>
                <c:pt idx="13">
                  <c:v>35.073999999999998</c:v>
                </c:pt>
                <c:pt idx="14">
                  <c:v>33.362000000000002</c:v>
                </c:pt>
                <c:pt idx="15">
                  <c:v>31.349</c:v>
                </c:pt>
                <c:pt idx="16">
                  <c:v>28.678999999999998</c:v>
                </c:pt>
                <c:pt idx="17">
                  <c:v>28.552</c:v>
                </c:pt>
                <c:pt idx="18">
                  <c:v>28.530999999999999</c:v>
                </c:pt>
                <c:pt idx="19">
                  <c:v>30.798999999999999</c:v>
                </c:pt>
                <c:pt idx="20">
                  <c:v>31.064</c:v>
                </c:pt>
                <c:pt idx="21">
                  <c:v>31.033000000000001</c:v>
                </c:pt>
                <c:pt idx="22">
                  <c:v>30.849</c:v>
                </c:pt>
                <c:pt idx="23">
                  <c:v>29.466999999999999</c:v>
                </c:pt>
                <c:pt idx="24">
                  <c:v>29.276</c:v>
                </c:pt>
                <c:pt idx="25">
                  <c:v>30.638000000000002</c:v>
                </c:pt>
                <c:pt idx="26">
                  <c:v>31.163</c:v>
                </c:pt>
                <c:pt idx="27">
                  <c:v>29.378</c:v>
                </c:pt>
                <c:pt idx="28">
                  <c:v>28.463000000000001</c:v>
                </c:pt>
                <c:pt idx="29">
                  <c:v>27.535</c:v>
                </c:pt>
                <c:pt idx="30">
                  <c:v>29.198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20.919</c:v>
                </c:pt>
                <c:pt idx="1">
                  <c:v>22.167000000000002</c:v>
                </c:pt>
                <c:pt idx="2">
                  <c:v>23.364000000000001</c:v>
                </c:pt>
                <c:pt idx="3">
                  <c:v>24.584</c:v>
                </c:pt>
                <c:pt idx="4">
                  <c:v>24.963999999999999</c:v>
                </c:pt>
                <c:pt idx="5">
                  <c:v>24.478999999999999</c:v>
                </c:pt>
                <c:pt idx="6">
                  <c:v>23.823</c:v>
                </c:pt>
                <c:pt idx="7">
                  <c:v>22.617999999999999</c:v>
                </c:pt>
                <c:pt idx="8">
                  <c:v>24.023</c:v>
                </c:pt>
                <c:pt idx="9">
                  <c:v>25.36</c:v>
                </c:pt>
                <c:pt idx="10">
                  <c:v>26.722000000000001</c:v>
                </c:pt>
                <c:pt idx="11">
                  <c:v>27.513000000000002</c:v>
                </c:pt>
                <c:pt idx="12">
                  <c:v>27.67</c:v>
                </c:pt>
                <c:pt idx="13">
                  <c:v>28.64</c:v>
                </c:pt>
                <c:pt idx="14">
                  <c:v>27.524999999999999</c:v>
                </c:pt>
                <c:pt idx="15">
                  <c:v>25.94</c:v>
                </c:pt>
                <c:pt idx="16">
                  <c:v>23.71</c:v>
                </c:pt>
                <c:pt idx="17">
                  <c:v>23.521999999999998</c:v>
                </c:pt>
                <c:pt idx="18">
                  <c:v>23.512</c:v>
                </c:pt>
                <c:pt idx="19">
                  <c:v>24.699000000000002</c:v>
                </c:pt>
                <c:pt idx="20">
                  <c:v>25.23</c:v>
                </c:pt>
                <c:pt idx="21">
                  <c:v>25.411000000000001</c:v>
                </c:pt>
                <c:pt idx="22">
                  <c:v>25.673999999999999</c:v>
                </c:pt>
                <c:pt idx="23">
                  <c:v>24.358000000000001</c:v>
                </c:pt>
                <c:pt idx="24">
                  <c:v>24.106000000000002</c:v>
                </c:pt>
                <c:pt idx="25">
                  <c:v>24.863</c:v>
                </c:pt>
                <c:pt idx="26">
                  <c:v>25.280999999999999</c:v>
                </c:pt>
                <c:pt idx="27">
                  <c:v>24.132999999999999</c:v>
                </c:pt>
                <c:pt idx="28">
                  <c:v>23.385999999999999</c:v>
                </c:pt>
                <c:pt idx="29">
                  <c:v>22.85</c:v>
                </c:pt>
                <c:pt idx="30">
                  <c:v>23.722999999999999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15.516</c:v>
                </c:pt>
                <c:pt idx="1">
                  <c:v>16.545000000000002</c:v>
                </c:pt>
                <c:pt idx="2">
                  <c:v>17.677</c:v>
                </c:pt>
                <c:pt idx="3">
                  <c:v>19.422999999999998</c:v>
                </c:pt>
                <c:pt idx="4">
                  <c:v>18.672999999999998</c:v>
                </c:pt>
                <c:pt idx="5">
                  <c:v>19.274999999999999</c:v>
                </c:pt>
                <c:pt idx="6">
                  <c:v>18.741</c:v>
                </c:pt>
                <c:pt idx="7">
                  <c:v>17.41</c:v>
                </c:pt>
                <c:pt idx="8">
                  <c:v>18.263000000000002</c:v>
                </c:pt>
                <c:pt idx="9">
                  <c:v>19.594999999999999</c:v>
                </c:pt>
                <c:pt idx="10">
                  <c:v>20.939</c:v>
                </c:pt>
                <c:pt idx="11">
                  <c:v>21.422999999999998</c:v>
                </c:pt>
                <c:pt idx="12">
                  <c:v>21.048999999999999</c:v>
                </c:pt>
                <c:pt idx="13">
                  <c:v>22.206</c:v>
                </c:pt>
                <c:pt idx="14">
                  <c:v>21.687999999999999</c:v>
                </c:pt>
                <c:pt idx="15">
                  <c:v>20.532</c:v>
                </c:pt>
                <c:pt idx="16">
                  <c:v>18.739999999999998</c:v>
                </c:pt>
                <c:pt idx="17">
                  <c:v>18.492000000000001</c:v>
                </c:pt>
                <c:pt idx="18">
                  <c:v>18.492999999999999</c:v>
                </c:pt>
                <c:pt idx="19">
                  <c:v>18.599</c:v>
                </c:pt>
                <c:pt idx="20">
                  <c:v>19.395</c:v>
                </c:pt>
                <c:pt idx="21">
                  <c:v>19.788</c:v>
                </c:pt>
                <c:pt idx="22">
                  <c:v>20.498999999999999</c:v>
                </c:pt>
                <c:pt idx="23">
                  <c:v>19.248000000000001</c:v>
                </c:pt>
                <c:pt idx="24">
                  <c:v>18.936</c:v>
                </c:pt>
                <c:pt idx="25">
                  <c:v>19.087</c:v>
                </c:pt>
                <c:pt idx="26">
                  <c:v>19.399000000000001</c:v>
                </c:pt>
                <c:pt idx="27">
                  <c:v>18.888000000000002</c:v>
                </c:pt>
                <c:pt idx="28">
                  <c:v>18.309000000000001</c:v>
                </c:pt>
                <c:pt idx="29">
                  <c:v>18.164000000000001</c:v>
                </c:pt>
                <c:pt idx="30">
                  <c:v>18.248999999999999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27.091999999999999</c:v>
                </c:pt>
                <c:pt idx="1">
                  <c:v>26.338000000000001</c:v>
                </c:pt>
                <c:pt idx="2">
                  <c:v>25.876999999999999</c:v>
                </c:pt>
                <c:pt idx="3">
                  <c:v>24.209</c:v>
                </c:pt>
                <c:pt idx="4">
                  <c:v>25.376000000000001</c:v>
                </c:pt>
                <c:pt idx="5">
                  <c:v>26.945</c:v>
                </c:pt>
                <c:pt idx="6">
                  <c:v>27.96</c:v>
                </c:pt>
                <c:pt idx="7">
                  <c:v>27.167999999999999</c:v>
                </c:pt>
                <c:pt idx="8">
                  <c:v>27.294</c:v>
                </c:pt>
                <c:pt idx="9">
                  <c:v>25.893000000000001</c:v>
                </c:pt>
                <c:pt idx="10">
                  <c:v>24.661000000000001</c:v>
                </c:pt>
                <c:pt idx="11">
                  <c:v>24.027999999999999</c:v>
                </c:pt>
                <c:pt idx="12">
                  <c:v>24.241</c:v>
                </c:pt>
                <c:pt idx="13">
                  <c:v>24.395</c:v>
                </c:pt>
                <c:pt idx="14">
                  <c:v>23.855</c:v>
                </c:pt>
                <c:pt idx="15">
                  <c:v>23.271999999999998</c:v>
                </c:pt>
                <c:pt idx="16">
                  <c:v>23.56</c:v>
                </c:pt>
                <c:pt idx="17">
                  <c:v>24.89</c:v>
                </c:pt>
                <c:pt idx="18">
                  <c:v>26.027000000000001</c:v>
                </c:pt>
                <c:pt idx="19">
                  <c:v>25.58</c:v>
                </c:pt>
                <c:pt idx="20">
                  <c:v>25.302</c:v>
                </c:pt>
                <c:pt idx="21">
                  <c:v>25.018000000000001</c:v>
                </c:pt>
                <c:pt idx="22">
                  <c:v>24.870999999999999</c:v>
                </c:pt>
                <c:pt idx="23">
                  <c:v>24.125</c:v>
                </c:pt>
                <c:pt idx="24">
                  <c:v>25.652999999999999</c:v>
                </c:pt>
                <c:pt idx="25">
                  <c:v>26.295000000000002</c:v>
                </c:pt>
                <c:pt idx="26">
                  <c:v>26.61</c:v>
                </c:pt>
                <c:pt idx="27">
                  <c:v>23.942</c:v>
                </c:pt>
                <c:pt idx="28">
                  <c:v>19.913</c:v>
                </c:pt>
                <c:pt idx="29">
                  <c:v>19.292999999999999</c:v>
                </c:pt>
                <c:pt idx="30">
                  <c:v>19.78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21177.253561983998</c:v>
                </c:pt>
                <c:pt idx="1">
                  <c:v>19936.18443252</c:v>
                </c:pt>
                <c:pt idx="2">
                  <c:v>20155.46354927</c:v>
                </c:pt>
                <c:pt idx="3">
                  <c:v>20817.226544469999</c:v>
                </c:pt>
                <c:pt idx="4">
                  <c:v>20907.164036049999</c:v>
                </c:pt>
                <c:pt idx="5">
                  <c:v>22577.217376982</c:v>
                </c:pt>
                <c:pt idx="6">
                  <c:v>19840.085661852001</c:v>
                </c:pt>
                <c:pt idx="7">
                  <c:v>19808.362302358</c:v>
                </c:pt>
                <c:pt idx="8">
                  <c:v>16160.449329384001</c:v>
                </c:pt>
                <c:pt idx="9">
                  <c:v>17368.389882903</c:v>
                </c:pt>
                <c:pt idx="10">
                  <c:v>18354.280841045998</c:v>
                </c:pt>
                <c:pt idx="11">
                  <c:v>21944.759355194001</c:v>
                </c:pt>
                <c:pt idx="12">
                  <c:v>20740.560149403998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20740.560149403998</c:v>
                </c:pt>
                <c:pt idx="1">
                  <c:v>19375.491099671999</c:v>
                </c:pt>
                <c:pt idx="2">
                  <c:v>19599.735349332001</c:v>
                </c:pt>
                <c:pt idx="3">
                  <c:v>19640.472718157998</c:v>
                </c:pt>
                <c:pt idx="4">
                  <c:v>21286.840357445999</c:v>
                </c:pt>
                <c:pt idx="5">
                  <c:v>22749.914562589998</c:v>
                </c:pt>
                <c:pt idx="6">
                  <c:v>19211.184779914001</c:v>
                </c:pt>
                <c:pt idx="7">
                  <c:v>20731.199290640001</c:v>
                </c:pt>
                <c:pt idx="8">
                  <c:v>18906.353817296</c:v>
                </c:pt>
                <c:pt idx="9">
                  <c:v>19291.599786975999</c:v>
                </c:pt>
                <c:pt idx="10">
                  <c:v>19501.520807016001</c:v>
                </c:pt>
                <c:pt idx="11">
                  <c:v>21383.287513809999</c:v>
                </c:pt>
                <c:pt idx="12">
                  <c:v>20601.531585436001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ago-21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37385</c:v>
                </c:pt>
                <c:pt idx="4">
                  <c:v>35024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C-48DE-8C26-2C83744506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ago-21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568.28710973800003</c:v>
                </c:pt>
                <c:pt idx="1">
                  <c:v>646.65024636800001</c:v>
                </c:pt>
                <c:pt idx="2">
                  <c:v>670.33393764799996</c:v>
                </c:pt>
                <c:pt idx="3">
                  <c:v>680.27186059999997</c:v>
                </c:pt>
                <c:pt idx="4">
                  <c:v>689.24766501600004</c:v>
                </c:pt>
                <c:pt idx="5">
                  <c:v>684.95691680000004</c:v>
                </c:pt>
                <c:pt idx="6">
                  <c:v>629.88962802399999</c:v>
                </c:pt>
                <c:pt idx="7">
                  <c:v>572.39518552000004</c:v>
                </c:pt>
                <c:pt idx="8">
                  <c:v>641.07300705600005</c:v>
                </c:pt>
                <c:pt idx="9">
                  <c:v>665.40799682399995</c:v>
                </c:pt>
                <c:pt idx="10">
                  <c:v>687.14038031200005</c:v>
                </c:pt>
                <c:pt idx="11">
                  <c:v>705.84276800800001</c:v>
                </c:pt>
                <c:pt idx="12">
                  <c:v>712.52000551200001</c:v>
                </c:pt>
                <c:pt idx="13">
                  <c:v>685.48059505599997</c:v>
                </c:pt>
                <c:pt idx="14">
                  <c:v>646.72279351999998</c:v>
                </c:pt>
                <c:pt idx="15">
                  <c:v>686.02057520799997</c:v>
                </c:pt>
                <c:pt idx="16">
                  <c:v>684.45436767399997</c:v>
                </c:pt>
                <c:pt idx="17">
                  <c:v>680.23633051199999</c:v>
                </c:pt>
                <c:pt idx="18">
                  <c:v>673.53975311199997</c:v>
                </c:pt>
                <c:pt idx="19">
                  <c:v>673.89836451199994</c:v>
                </c:pt>
                <c:pt idx="20">
                  <c:v>633.33027162400003</c:v>
                </c:pt>
                <c:pt idx="21">
                  <c:v>598.34131563999995</c:v>
                </c:pt>
                <c:pt idx="22">
                  <c:v>692.40432182400002</c:v>
                </c:pt>
                <c:pt idx="23">
                  <c:v>704.13372231200003</c:v>
                </c:pt>
                <c:pt idx="24">
                  <c:v>691.65193360800004</c:v>
                </c:pt>
                <c:pt idx="25">
                  <c:v>699.25159081599998</c:v>
                </c:pt>
                <c:pt idx="26">
                  <c:v>703.98255851199997</c:v>
                </c:pt>
                <c:pt idx="27">
                  <c:v>633.65884440800005</c:v>
                </c:pt>
                <c:pt idx="28">
                  <c:v>583.27824201600004</c:v>
                </c:pt>
                <c:pt idx="29">
                  <c:v>676.27871303200004</c:v>
                </c:pt>
                <c:pt idx="30">
                  <c:v>700.85058462400002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26843.304</c:v>
                </c:pt>
                <c:pt idx="1">
                  <c:v>31070.786</c:v>
                </c:pt>
                <c:pt idx="2">
                  <c:v>31932.942999999999</c:v>
                </c:pt>
                <c:pt idx="3">
                  <c:v>32157.614000000001</c:v>
                </c:pt>
                <c:pt idx="4">
                  <c:v>32630.692999999999</c:v>
                </c:pt>
                <c:pt idx="5">
                  <c:v>32297.331999999999</c:v>
                </c:pt>
                <c:pt idx="6">
                  <c:v>29348.566999999999</c:v>
                </c:pt>
                <c:pt idx="7">
                  <c:v>27100.46</c:v>
                </c:pt>
                <c:pt idx="8">
                  <c:v>30624.02</c:v>
                </c:pt>
                <c:pt idx="9">
                  <c:v>31462.9172</c:v>
                </c:pt>
                <c:pt idx="10">
                  <c:v>32744.666000000001</c:v>
                </c:pt>
                <c:pt idx="11">
                  <c:v>33680.118999999999</c:v>
                </c:pt>
                <c:pt idx="12">
                  <c:v>34228.332999999999</c:v>
                </c:pt>
                <c:pt idx="13">
                  <c:v>32287.678</c:v>
                </c:pt>
                <c:pt idx="14">
                  <c:v>30825.511999999999</c:v>
                </c:pt>
                <c:pt idx="15">
                  <c:v>32794.141199999998</c:v>
                </c:pt>
                <c:pt idx="16">
                  <c:v>32050.0268</c:v>
                </c:pt>
                <c:pt idx="17">
                  <c:v>31889.339400000001</c:v>
                </c:pt>
                <c:pt idx="18">
                  <c:v>31655.432000000001</c:v>
                </c:pt>
                <c:pt idx="19">
                  <c:v>31958.215</c:v>
                </c:pt>
                <c:pt idx="20">
                  <c:v>29418.876199999999</c:v>
                </c:pt>
                <c:pt idx="21">
                  <c:v>29118.575000000001</c:v>
                </c:pt>
                <c:pt idx="22">
                  <c:v>33598.363704000003</c:v>
                </c:pt>
                <c:pt idx="23">
                  <c:v>33189.866000000002</c:v>
                </c:pt>
                <c:pt idx="24">
                  <c:v>32730.815999999999</c:v>
                </c:pt>
                <c:pt idx="25">
                  <c:v>33440.482000000004</c:v>
                </c:pt>
                <c:pt idx="26">
                  <c:v>33474.868000000002</c:v>
                </c:pt>
                <c:pt idx="27">
                  <c:v>29161.129000000001</c:v>
                </c:pt>
                <c:pt idx="28">
                  <c:v>28108.981</c:v>
                </c:pt>
                <c:pt idx="29">
                  <c:v>32615.641</c:v>
                </c:pt>
                <c:pt idx="30">
                  <c:v>33342.225528000003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0.18292</cdr:x>
      <cdr:y>0.37785</cdr:y>
    </cdr:from>
    <cdr:to>
      <cdr:x>0.48292</cdr:x>
      <cdr:y>0.44951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714365" y="1104907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0.23236</cdr:y>
    </cdr:from>
    <cdr:to>
      <cdr:x>0.48618</cdr:x>
      <cdr:y>0.30402</cdr:y>
    </cdr:to>
    <cdr:sp macro="" textlink="Dat_01!$D$187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600B234E-2EC7-4BE3-9BF4-DA2DB7141158}"/>
            </a:ext>
          </a:extLst>
        </cdr:cNvPr>
        <cdr:cNvSpPr txBox="1"/>
      </cdr:nvSpPr>
      <cdr:spPr>
        <a:xfrm xmlns:a="http://schemas.openxmlformats.org/drawingml/2006/main">
          <a:off x="727088" y="679461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20847D22-0894-40C2-BDE2-C5A95E1D1C9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13 agosto (14:24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E45" sqref="E45:E4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Agosto 2021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20601.531585436001</v>
      </c>
      <c r="G9" s="47">
        <f>VLOOKUP("Demanda transporte (b.c.)",Dat_01!A4:J29,4,FALSE)*100</f>
        <v>-0.67032213000000007</v>
      </c>
      <c r="H9" s="31">
        <f>VLOOKUP("Demanda transporte (b.c.)",Dat_01!A4:J29,5,FALSE)/1000</f>
        <v>162376.59214367802</v>
      </c>
      <c r="I9" s="47">
        <f>VLOOKUP("Demanda transporte (b.c.)",Dat_01!A4:J29,7,FALSE)*100</f>
        <v>3.5603935799999999</v>
      </c>
      <c r="J9" s="31">
        <f>VLOOKUP("Demanda transporte (b.c.)",Dat_01!A4:J29,8,FALSE)/1000</f>
        <v>242279.13166828599</v>
      </c>
      <c r="K9" s="47">
        <f>VLOOKUP("Demanda transporte (b.c.)",Dat_01!A4:J29,10,FALSE)*100</f>
        <v>1.5376497200000001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0.42199999999999999</v>
      </c>
      <c r="H12" s="43"/>
      <c r="I12" s="43">
        <f>Dat_01!H45*100</f>
        <v>7.9000000000000001E-2</v>
      </c>
      <c r="J12" s="43"/>
      <c r="K12" s="43">
        <f>Dat_01!L45*100</f>
        <v>2.2000000000000002E-2</v>
      </c>
    </row>
    <row r="13" spans="3:12">
      <c r="E13" s="34" t="s">
        <v>26</v>
      </c>
      <c r="F13" s="33"/>
      <c r="G13" s="43">
        <f>Dat_01!E45*100</f>
        <v>-0.90500000000000003</v>
      </c>
      <c r="H13" s="43"/>
      <c r="I13" s="43">
        <f>Dat_01!I45*100</f>
        <v>-0.21199999999999999</v>
      </c>
      <c r="J13" s="43"/>
      <c r="K13" s="43">
        <f>Dat_01!M45*100</f>
        <v>-0.26700000000000002</v>
      </c>
    </row>
    <row r="14" spans="3:12">
      <c r="E14" s="35" t="s">
        <v>5</v>
      </c>
      <c r="F14" s="36"/>
      <c r="G14" s="44">
        <f>Dat_01!F45*100</f>
        <v>-0.187</v>
      </c>
      <c r="H14" s="44"/>
      <c r="I14" s="44">
        <f>Dat_01!J45*100</f>
        <v>3.6929999999999996</v>
      </c>
      <c r="J14" s="44"/>
      <c r="K14" s="44">
        <f>Dat_01!N45*100</f>
        <v>1.7829999999999999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105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J26" sqref="J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I18" sqref="I18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6" workbookViewId="0">
      <selection activeCell="H110" sqref="H110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Agosto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01/08/2021</v>
      </c>
      <c r="C7" s="100">
        <f>Dat_01!B52</f>
        <v>26.323</v>
      </c>
      <c r="D7" s="100">
        <f>Dat_01!C52</f>
        <v>20.919</v>
      </c>
      <c r="E7" s="100">
        <f>Dat_01!D52</f>
        <v>15.516</v>
      </c>
      <c r="F7" s="100">
        <f>Dat_01!H52</f>
        <v>19.4593157895</v>
      </c>
      <c r="G7" s="100">
        <f>Dat_01!G52</f>
        <v>30.317631578899999</v>
      </c>
      <c r="H7" s="100">
        <f>Dat_01!E52</f>
        <v>27.091999999999999</v>
      </c>
    </row>
    <row r="8" spans="1:16" ht="11.25" customHeight="1">
      <c r="A8" s="93">
        <v>2</v>
      </c>
      <c r="B8" s="99" t="str">
        <f>Dat_01!A53</f>
        <v>02/08/2021</v>
      </c>
      <c r="C8" s="100">
        <f>Dat_01!B53</f>
        <v>27.79</v>
      </c>
      <c r="D8" s="100">
        <f>Dat_01!C53</f>
        <v>22.167000000000002</v>
      </c>
      <c r="E8" s="100">
        <f>Dat_01!D53</f>
        <v>16.545000000000002</v>
      </c>
      <c r="F8" s="100">
        <f>Dat_01!H53</f>
        <v>18.971526315799998</v>
      </c>
      <c r="G8" s="100">
        <f>Dat_01!G53</f>
        <v>30.417157894700001</v>
      </c>
      <c r="H8" s="100">
        <f>Dat_01!E53</f>
        <v>26.338000000000001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03/08/2021</v>
      </c>
      <c r="C9" s="100">
        <f>Dat_01!B54</f>
        <v>29.050999999999998</v>
      </c>
      <c r="D9" s="100">
        <f>Dat_01!C54</f>
        <v>23.364000000000001</v>
      </c>
      <c r="E9" s="100">
        <f>Dat_01!D54</f>
        <v>17.677</v>
      </c>
      <c r="F9" s="100">
        <f>Dat_01!H54</f>
        <v>19.2552631579</v>
      </c>
      <c r="G9" s="100">
        <f>Dat_01!G54</f>
        <v>30.558052631599999</v>
      </c>
      <c r="H9" s="100">
        <f>Dat_01!E54</f>
        <v>25.876999999999999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04/08/2021</v>
      </c>
      <c r="C10" s="100">
        <f>Dat_01!B55</f>
        <v>29.745999999999999</v>
      </c>
      <c r="D10" s="100">
        <f>Dat_01!C55</f>
        <v>24.584</v>
      </c>
      <c r="E10" s="100">
        <f>Dat_01!D55</f>
        <v>19.422999999999998</v>
      </c>
      <c r="F10" s="100">
        <f>Dat_01!H55</f>
        <v>19.195578947400001</v>
      </c>
      <c r="G10" s="100">
        <f>Dat_01!G55</f>
        <v>30.668947368400001</v>
      </c>
      <c r="H10" s="100">
        <f>Dat_01!E55</f>
        <v>24.209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05/08/2021</v>
      </c>
      <c r="C11" s="100">
        <f>Dat_01!B56</f>
        <v>31.254000000000001</v>
      </c>
      <c r="D11" s="100">
        <f>Dat_01!C56</f>
        <v>24.963999999999999</v>
      </c>
      <c r="E11" s="100">
        <f>Dat_01!D56</f>
        <v>18.672999999999998</v>
      </c>
      <c r="F11" s="100">
        <f>Dat_01!H56</f>
        <v>19.373999999999999</v>
      </c>
      <c r="G11" s="100">
        <f>Dat_01!G56</f>
        <v>30.6532631579</v>
      </c>
      <c r="H11" s="100">
        <f>Dat_01!E56</f>
        <v>25.376000000000001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06/08/2021</v>
      </c>
      <c r="C12" s="100">
        <f>Dat_01!B57</f>
        <v>29.683</v>
      </c>
      <c r="D12" s="100">
        <f>Dat_01!C57</f>
        <v>24.478999999999999</v>
      </c>
      <c r="E12" s="100">
        <f>Dat_01!D57</f>
        <v>19.274999999999999</v>
      </c>
      <c r="F12" s="100">
        <f>Dat_01!H57</f>
        <v>19.316210526300001</v>
      </c>
      <c r="G12" s="100">
        <f>Dat_01!G57</f>
        <v>30.600052631600001</v>
      </c>
      <c r="H12" s="100">
        <f>Dat_01!E57</f>
        <v>26.945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07/08/2021</v>
      </c>
      <c r="C13" s="100">
        <f>Dat_01!B58</f>
        <v>28.905000000000001</v>
      </c>
      <c r="D13" s="100">
        <f>Dat_01!C58</f>
        <v>23.823</v>
      </c>
      <c r="E13" s="100">
        <f>Dat_01!D58</f>
        <v>18.741</v>
      </c>
      <c r="F13" s="100">
        <f>Dat_01!H58</f>
        <v>19.443999999999999</v>
      </c>
      <c r="G13" s="100">
        <f>Dat_01!G58</f>
        <v>30.581684210500001</v>
      </c>
      <c r="H13" s="100">
        <f>Dat_01!E58</f>
        <v>27.96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08/08/2021</v>
      </c>
      <c r="C14" s="100">
        <f>Dat_01!B59</f>
        <v>27.826000000000001</v>
      </c>
      <c r="D14" s="100">
        <f>Dat_01!C59</f>
        <v>22.617999999999999</v>
      </c>
      <c r="E14" s="100">
        <f>Dat_01!D59</f>
        <v>17.41</v>
      </c>
      <c r="F14" s="100">
        <f>Dat_01!H59</f>
        <v>19.356263157899999</v>
      </c>
      <c r="G14" s="100">
        <f>Dat_01!G59</f>
        <v>29.6954210526</v>
      </c>
      <c r="H14" s="100">
        <f>Dat_01!E59</f>
        <v>27.167999999999999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09/08/2021</v>
      </c>
      <c r="C15" s="100">
        <f>Dat_01!B60</f>
        <v>29.782</v>
      </c>
      <c r="D15" s="100">
        <f>Dat_01!C60</f>
        <v>24.023</v>
      </c>
      <c r="E15" s="100">
        <f>Dat_01!D60</f>
        <v>18.263000000000002</v>
      </c>
      <c r="F15" s="100">
        <f>Dat_01!H60</f>
        <v>18.826526315799999</v>
      </c>
      <c r="G15" s="100">
        <f>Dat_01!G60</f>
        <v>29.389526315800001</v>
      </c>
      <c r="H15" s="100">
        <f>Dat_01!E60</f>
        <v>27.294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10/08/2021</v>
      </c>
      <c r="C16" s="100">
        <f>Dat_01!B61</f>
        <v>31.125</v>
      </c>
      <c r="D16" s="100">
        <f>Dat_01!C61</f>
        <v>25.36</v>
      </c>
      <c r="E16" s="100">
        <f>Dat_01!D61</f>
        <v>19.594999999999999</v>
      </c>
      <c r="F16" s="100">
        <f>Dat_01!H61</f>
        <v>18.608315789500001</v>
      </c>
      <c r="G16" s="100">
        <f>Dat_01!G61</f>
        <v>29.228999999999999</v>
      </c>
      <c r="H16" s="100">
        <f>Dat_01!E61</f>
        <v>25.893000000000001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11/08/2021</v>
      </c>
      <c r="C17" s="100">
        <f>Dat_01!B62</f>
        <v>32.506</v>
      </c>
      <c r="D17" s="100">
        <f>Dat_01!C62</f>
        <v>26.722000000000001</v>
      </c>
      <c r="E17" s="100">
        <f>Dat_01!D62</f>
        <v>20.939</v>
      </c>
      <c r="F17" s="100">
        <f>Dat_01!H62</f>
        <v>18.5708947368</v>
      </c>
      <c r="G17" s="100">
        <f>Dat_01!G62</f>
        <v>29.742000000000001</v>
      </c>
      <c r="H17" s="100">
        <f>Dat_01!E62</f>
        <v>24.661000000000001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12/08/2021</v>
      </c>
      <c r="C18" s="100">
        <f>Dat_01!B63</f>
        <v>33.603999999999999</v>
      </c>
      <c r="D18" s="100">
        <f>Dat_01!C63</f>
        <v>27.513000000000002</v>
      </c>
      <c r="E18" s="100">
        <f>Dat_01!D63</f>
        <v>21.422999999999998</v>
      </c>
      <c r="F18" s="100">
        <f>Dat_01!H63</f>
        <v>18.7578421053</v>
      </c>
      <c r="G18" s="100">
        <f>Dat_01!G63</f>
        <v>29.937000000000001</v>
      </c>
      <c r="H18" s="100">
        <f>Dat_01!E63</f>
        <v>24.027999999999999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13/08/2021</v>
      </c>
      <c r="C19" s="100">
        <f>Dat_01!B64</f>
        <v>34.29</v>
      </c>
      <c r="D19" s="100">
        <f>Dat_01!C64</f>
        <v>27.67</v>
      </c>
      <c r="E19" s="100">
        <f>Dat_01!D64</f>
        <v>21.048999999999999</v>
      </c>
      <c r="F19" s="100">
        <f>Dat_01!H64</f>
        <v>18.276052631599999</v>
      </c>
      <c r="G19" s="100">
        <f>Dat_01!G64</f>
        <v>29.572210526300001</v>
      </c>
      <c r="H19" s="100">
        <f>Dat_01!E64</f>
        <v>24.241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14/08/2021</v>
      </c>
      <c r="C20" s="100">
        <f>Dat_01!B65</f>
        <v>35.073999999999998</v>
      </c>
      <c r="D20" s="100">
        <f>Dat_01!C65</f>
        <v>28.64</v>
      </c>
      <c r="E20" s="100">
        <f>Dat_01!D65</f>
        <v>22.206</v>
      </c>
      <c r="F20" s="100">
        <f>Dat_01!H65</f>
        <v>18.089947368400001</v>
      </c>
      <c r="G20" s="100">
        <f>Dat_01!G65</f>
        <v>29.5387894737</v>
      </c>
      <c r="H20" s="100">
        <f>Dat_01!E65</f>
        <v>24.395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15/08/2021</v>
      </c>
      <c r="C21" s="100">
        <f>Dat_01!B66</f>
        <v>33.362000000000002</v>
      </c>
      <c r="D21" s="100">
        <f>Dat_01!C66</f>
        <v>27.524999999999999</v>
      </c>
      <c r="E21" s="100">
        <f>Dat_01!D66</f>
        <v>21.687999999999999</v>
      </c>
      <c r="F21" s="100">
        <f>Dat_01!H66</f>
        <v>18.584157894699999</v>
      </c>
      <c r="G21" s="100">
        <f>Dat_01!G66</f>
        <v>29.6128421053</v>
      </c>
      <c r="H21" s="100">
        <f>Dat_01!E66</f>
        <v>23.855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16/08/2021</v>
      </c>
      <c r="C22" s="100">
        <f>Dat_01!B67</f>
        <v>31.349</v>
      </c>
      <c r="D22" s="100">
        <f>Dat_01!C67</f>
        <v>25.94</v>
      </c>
      <c r="E22" s="100">
        <f>Dat_01!D67</f>
        <v>20.532</v>
      </c>
      <c r="F22" s="100">
        <f>Dat_01!H67</f>
        <v>18.407157894699999</v>
      </c>
      <c r="G22" s="100">
        <f>Dat_01!G67</f>
        <v>28.659526315800001</v>
      </c>
      <c r="H22" s="100">
        <f>Dat_01!E67</f>
        <v>23.271999999999998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17/08/2021</v>
      </c>
      <c r="C23" s="100">
        <f>Dat_01!B68</f>
        <v>28.678999999999998</v>
      </c>
      <c r="D23" s="100">
        <f>Dat_01!C68</f>
        <v>23.71</v>
      </c>
      <c r="E23" s="100">
        <f>Dat_01!D68</f>
        <v>18.739999999999998</v>
      </c>
      <c r="F23" s="100">
        <f>Dat_01!H68</f>
        <v>18.254473684200001</v>
      </c>
      <c r="G23" s="100">
        <f>Dat_01!G68</f>
        <v>29.3993684211</v>
      </c>
      <c r="H23" s="100">
        <f>Dat_01!E68</f>
        <v>23.56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18/08/2021</v>
      </c>
      <c r="C24" s="100">
        <f>Dat_01!B69</f>
        <v>28.552</v>
      </c>
      <c r="D24" s="100">
        <f>Dat_01!C69</f>
        <v>23.521999999999998</v>
      </c>
      <c r="E24" s="100">
        <f>Dat_01!D69</f>
        <v>18.492000000000001</v>
      </c>
      <c r="F24" s="100">
        <f>Dat_01!H69</f>
        <v>18.485526315800001</v>
      </c>
      <c r="G24" s="100">
        <f>Dat_01!G69</f>
        <v>29.662947368400001</v>
      </c>
      <c r="H24" s="100">
        <f>Dat_01!E69</f>
        <v>24.89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19/08/2021</v>
      </c>
      <c r="C25" s="100">
        <f>Dat_01!B70</f>
        <v>28.530999999999999</v>
      </c>
      <c r="D25" s="100">
        <f>Dat_01!C70</f>
        <v>23.512</v>
      </c>
      <c r="E25" s="100">
        <f>Dat_01!D70</f>
        <v>18.492999999999999</v>
      </c>
      <c r="F25" s="100">
        <f>Dat_01!H70</f>
        <v>18.722421052600001</v>
      </c>
      <c r="G25" s="100">
        <f>Dat_01!G70</f>
        <v>28.984684210499999</v>
      </c>
      <c r="H25" s="100">
        <f>Dat_01!E70</f>
        <v>26.027000000000001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20/08/2021</v>
      </c>
      <c r="C26" s="100">
        <f>Dat_01!B71</f>
        <v>30.798999999999999</v>
      </c>
      <c r="D26" s="100">
        <f>Dat_01!C71</f>
        <v>24.699000000000002</v>
      </c>
      <c r="E26" s="100">
        <f>Dat_01!D71</f>
        <v>18.599</v>
      </c>
      <c r="F26" s="100">
        <f>Dat_01!H71</f>
        <v>18.3434210526</v>
      </c>
      <c r="G26" s="100">
        <f>Dat_01!G71</f>
        <v>29.638894736800001</v>
      </c>
      <c r="H26" s="100">
        <f>Dat_01!E71</f>
        <v>25.58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21/08/2021</v>
      </c>
      <c r="C27" s="100">
        <f>Dat_01!B72</f>
        <v>31.064</v>
      </c>
      <c r="D27" s="100">
        <f>Dat_01!C72</f>
        <v>25.23</v>
      </c>
      <c r="E27" s="100">
        <f>Dat_01!D72</f>
        <v>19.395</v>
      </c>
      <c r="F27" s="100">
        <f>Dat_01!H72</f>
        <v>18.3414736842</v>
      </c>
      <c r="G27" s="100">
        <f>Dat_01!G72</f>
        <v>29.751421052600001</v>
      </c>
      <c r="H27" s="100">
        <f>Dat_01!E72</f>
        <v>25.302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22/08/2021</v>
      </c>
      <c r="C28" s="100">
        <f>Dat_01!B73</f>
        <v>31.033000000000001</v>
      </c>
      <c r="D28" s="100">
        <f>Dat_01!C73</f>
        <v>25.411000000000001</v>
      </c>
      <c r="E28" s="100">
        <f>Dat_01!D73</f>
        <v>19.788</v>
      </c>
      <c r="F28" s="100">
        <f>Dat_01!H73</f>
        <v>18.350578947399999</v>
      </c>
      <c r="G28" s="100">
        <f>Dat_01!G73</f>
        <v>29.664000000000001</v>
      </c>
      <c r="H28" s="100">
        <f>Dat_01!E73</f>
        <v>25.018000000000001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23/08/2021</v>
      </c>
      <c r="C29" s="100">
        <f>Dat_01!B74</f>
        <v>30.849</v>
      </c>
      <c r="D29" s="100">
        <f>Dat_01!C74</f>
        <v>25.673999999999999</v>
      </c>
      <c r="E29" s="100">
        <f>Dat_01!D74</f>
        <v>20.498999999999999</v>
      </c>
      <c r="F29" s="100">
        <f>Dat_01!H74</f>
        <v>18.473842105300001</v>
      </c>
      <c r="G29" s="100">
        <f>Dat_01!G74</f>
        <v>29.574894736800001</v>
      </c>
      <c r="H29" s="100">
        <f>Dat_01!E74</f>
        <v>24.870999999999999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24/08/2021</v>
      </c>
      <c r="C30" s="100">
        <f>Dat_01!B75</f>
        <v>29.466999999999999</v>
      </c>
      <c r="D30" s="100">
        <f>Dat_01!C75</f>
        <v>24.358000000000001</v>
      </c>
      <c r="E30" s="100">
        <f>Dat_01!D75</f>
        <v>19.248000000000001</v>
      </c>
      <c r="F30" s="100">
        <f>Dat_01!H75</f>
        <v>18.331105263200001</v>
      </c>
      <c r="G30" s="100">
        <f>Dat_01!G75</f>
        <v>29.461947368400001</v>
      </c>
      <c r="H30" s="100">
        <f>Dat_01!E75</f>
        <v>24.125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25/08/2021</v>
      </c>
      <c r="C31" s="100">
        <f>Dat_01!B76</f>
        <v>29.276</v>
      </c>
      <c r="D31" s="100">
        <f>Dat_01!C76</f>
        <v>24.106000000000002</v>
      </c>
      <c r="E31" s="100">
        <f>Dat_01!D76</f>
        <v>18.936</v>
      </c>
      <c r="F31" s="100">
        <f>Dat_01!H76</f>
        <v>18.346</v>
      </c>
      <c r="G31" s="100">
        <f>Dat_01!G76</f>
        <v>29.527578947399999</v>
      </c>
      <c r="H31" s="100">
        <f>Dat_01!E76</f>
        <v>25.652999999999999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26/08/2021</v>
      </c>
      <c r="C32" s="100">
        <f>Dat_01!B77</f>
        <v>30.638000000000002</v>
      </c>
      <c r="D32" s="100">
        <f>Dat_01!C77</f>
        <v>24.863</v>
      </c>
      <c r="E32" s="100">
        <f>Dat_01!D77</f>
        <v>19.087</v>
      </c>
      <c r="F32" s="100">
        <f>Dat_01!H77</f>
        <v>18.612315789499998</v>
      </c>
      <c r="G32" s="100">
        <f>Dat_01!G77</f>
        <v>29.611315789500001</v>
      </c>
      <c r="H32" s="100">
        <f>Dat_01!E77</f>
        <v>26.295000000000002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27/08/2021</v>
      </c>
      <c r="C33" s="100">
        <f>Dat_01!B78</f>
        <v>31.163</v>
      </c>
      <c r="D33" s="100">
        <f>Dat_01!C78</f>
        <v>25.280999999999999</v>
      </c>
      <c r="E33" s="100">
        <f>Dat_01!D78</f>
        <v>19.399000000000001</v>
      </c>
      <c r="F33" s="100">
        <f>Dat_01!H78</f>
        <v>18.6995263158</v>
      </c>
      <c r="G33" s="100">
        <f>Dat_01!G78</f>
        <v>29.901631578899998</v>
      </c>
      <c r="H33" s="100">
        <f>Dat_01!E78</f>
        <v>26.61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28/08/2021</v>
      </c>
      <c r="C34" s="100">
        <f>Dat_01!B79</f>
        <v>29.378</v>
      </c>
      <c r="D34" s="100">
        <f>Dat_01!C79</f>
        <v>24.132999999999999</v>
      </c>
      <c r="E34" s="100">
        <f>Dat_01!D79</f>
        <v>18.888000000000002</v>
      </c>
      <c r="F34" s="100">
        <f>Dat_01!H79</f>
        <v>18.788368421099999</v>
      </c>
      <c r="G34" s="100">
        <f>Dat_01!G79</f>
        <v>29.4759473684</v>
      </c>
      <c r="H34" s="100">
        <f>Dat_01!E79</f>
        <v>23.942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29/08/2021</v>
      </c>
      <c r="C35" s="100">
        <f>Dat_01!B80</f>
        <v>28.463000000000001</v>
      </c>
      <c r="D35" s="100">
        <f>Dat_01!C80</f>
        <v>23.385999999999999</v>
      </c>
      <c r="E35" s="100">
        <f>Dat_01!D80</f>
        <v>18.309000000000001</v>
      </c>
      <c r="F35" s="100">
        <f>Dat_01!H80</f>
        <v>18.485052631599999</v>
      </c>
      <c r="G35" s="100">
        <f>Dat_01!G80</f>
        <v>28.8509473684</v>
      </c>
      <c r="H35" s="100">
        <f>Dat_01!E80</f>
        <v>19.913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30/08/2021</v>
      </c>
      <c r="C36" s="100">
        <f>Dat_01!B81</f>
        <v>27.535</v>
      </c>
      <c r="D36" s="100">
        <f>Dat_01!C81</f>
        <v>22.85</v>
      </c>
      <c r="E36" s="100">
        <f>Dat_01!D81</f>
        <v>18.164000000000001</v>
      </c>
      <c r="F36" s="100">
        <f>Dat_01!H81</f>
        <v>18.070210526299999</v>
      </c>
      <c r="G36" s="100">
        <f>Dat_01!G81</f>
        <v>28.690263157899999</v>
      </c>
      <c r="H36" s="100">
        <f>Dat_01!E81</f>
        <v>19.292999999999999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31/08/2021</v>
      </c>
      <c r="C37" s="100">
        <f>Dat_01!B82</f>
        <v>29.198</v>
      </c>
      <c r="D37" s="100">
        <f>Dat_01!C82</f>
        <v>23.722999999999999</v>
      </c>
      <c r="E37" s="100">
        <f>Dat_01!D82</f>
        <v>18.248999999999999</v>
      </c>
      <c r="F37" s="100">
        <f>Dat_01!H82</f>
        <v>17.652210526299999</v>
      </c>
      <c r="G37" s="100">
        <f>Dat_01!G82</f>
        <v>28.392526315800001</v>
      </c>
      <c r="H37" s="100">
        <f>Dat_01!E82</f>
        <v>19.78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30.203064516129032</v>
      </c>
      <c r="D38" s="102">
        <f>AVERAGE(D7:D37)</f>
        <v>24.66996774193548</v>
      </c>
      <c r="E38" s="102">
        <f t="shared" ref="E38:F38" si="0">AVERAGE(E7:E37)</f>
        <v>19.136806451612902</v>
      </c>
      <c r="F38" s="102">
        <f t="shared" si="0"/>
        <v>18.659663837016129</v>
      </c>
      <c r="G38" s="102">
        <f>AVERAGE(G7:G37)</f>
        <v>29.669724957548389</v>
      </c>
      <c r="H38" s="102">
        <f>AVERAGE(H7:H37)</f>
        <v>24.821387096774192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22749.914562589998</v>
      </c>
    </row>
    <row r="60" spans="1:3" ht="11.25" customHeight="1">
      <c r="A60" s="104" t="s">
        <v>92</v>
      </c>
      <c r="B60" s="99">
        <v>43159</v>
      </c>
      <c r="C60" s="105">
        <f>Dat_01!B112</f>
        <v>19211.184779914001</v>
      </c>
    </row>
    <row r="61" spans="1:3" ht="11.25" customHeight="1">
      <c r="A61" s="104" t="s">
        <v>93</v>
      </c>
      <c r="B61" s="99">
        <v>43190</v>
      </c>
      <c r="C61" s="105">
        <f>Dat_01!B113</f>
        <v>20731.199290640001</v>
      </c>
    </row>
    <row r="62" spans="1:3" ht="11.25" customHeight="1">
      <c r="A62" s="104" t="s">
        <v>94</v>
      </c>
      <c r="B62" s="99">
        <v>43220</v>
      </c>
      <c r="C62" s="105">
        <f>Dat_01!B114</f>
        <v>18906.353817296</v>
      </c>
    </row>
    <row r="63" spans="1:3" ht="11.25" customHeight="1">
      <c r="A63" s="104" t="s">
        <v>87</v>
      </c>
      <c r="B63" s="99">
        <v>43251</v>
      </c>
      <c r="C63" s="105">
        <f>Dat_01!B115</f>
        <v>19291.599786975999</v>
      </c>
    </row>
    <row r="64" spans="1:3" ht="11.25" customHeight="1">
      <c r="A64" s="104" t="s">
        <v>94</v>
      </c>
      <c r="B64" s="99">
        <v>43281</v>
      </c>
      <c r="C64" s="105">
        <f>Dat_01!B116</f>
        <v>19501.520807016001</v>
      </c>
    </row>
    <row r="65" spans="1:4" ht="11.25" customHeight="1">
      <c r="A65" s="104" t="s">
        <v>86</v>
      </c>
      <c r="B65" s="99">
        <v>43312</v>
      </c>
      <c r="C65" s="105">
        <f>Dat_01!B117</f>
        <v>21383.287513809999</v>
      </c>
    </row>
    <row r="66" spans="1:4" ht="11.25" customHeight="1">
      <c r="A66" s="104" t="s">
        <v>86</v>
      </c>
      <c r="B66" s="106">
        <v>43343</v>
      </c>
      <c r="C66" s="107">
        <f>Dat_01!B118</f>
        <v>20601.531585436001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01/08/2021</v>
      </c>
      <c r="C70" s="105">
        <f>Dat_01!B129</f>
        <v>26843.304</v>
      </c>
      <c r="D70" s="105">
        <f>Dat_01!D129</f>
        <v>568.28710973800003</v>
      </c>
    </row>
    <row r="71" spans="1:4" ht="11.25" customHeight="1">
      <c r="A71" s="93">
        <v>2</v>
      </c>
      <c r="B71" s="99" t="str">
        <f>Dat_01!A130</f>
        <v>02/08/2021</v>
      </c>
      <c r="C71" s="105">
        <f>Dat_01!B130</f>
        <v>31070.786</v>
      </c>
      <c r="D71" s="105">
        <f>Dat_01!D130</f>
        <v>646.65024636800001</v>
      </c>
    </row>
    <row r="72" spans="1:4" ht="11.25" customHeight="1">
      <c r="A72" s="93">
        <v>3</v>
      </c>
      <c r="B72" s="99" t="str">
        <f>Dat_01!A131</f>
        <v>03/08/2021</v>
      </c>
      <c r="C72" s="105">
        <f>Dat_01!B131</f>
        <v>31932.942999999999</v>
      </c>
      <c r="D72" s="105">
        <f>Dat_01!D131</f>
        <v>670.33393764799996</v>
      </c>
    </row>
    <row r="73" spans="1:4" ht="11.25" customHeight="1">
      <c r="A73" s="93">
        <v>4</v>
      </c>
      <c r="B73" s="99" t="str">
        <f>Dat_01!A132</f>
        <v>04/08/2021</v>
      </c>
      <c r="C73" s="105">
        <f>Dat_01!B132</f>
        <v>32157.614000000001</v>
      </c>
      <c r="D73" s="105">
        <f>Dat_01!D132</f>
        <v>680.27186059999997</v>
      </c>
    </row>
    <row r="74" spans="1:4" ht="11.25" customHeight="1">
      <c r="A74" s="93">
        <v>5</v>
      </c>
      <c r="B74" s="99" t="str">
        <f>Dat_01!A133</f>
        <v>05/08/2021</v>
      </c>
      <c r="C74" s="105">
        <f>Dat_01!B133</f>
        <v>32630.692999999999</v>
      </c>
      <c r="D74" s="105">
        <f>Dat_01!D133</f>
        <v>689.24766501600004</v>
      </c>
    </row>
    <row r="75" spans="1:4" ht="11.25" customHeight="1">
      <c r="A75" s="93">
        <v>6</v>
      </c>
      <c r="B75" s="99" t="str">
        <f>Dat_01!A134</f>
        <v>06/08/2021</v>
      </c>
      <c r="C75" s="105">
        <f>Dat_01!B134</f>
        <v>32297.331999999999</v>
      </c>
      <c r="D75" s="105">
        <f>Dat_01!D134</f>
        <v>684.95691680000004</v>
      </c>
    </row>
    <row r="76" spans="1:4" ht="11.25" customHeight="1">
      <c r="A76" s="93">
        <v>7</v>
      </c>
      <c r="B76" s="99" t="str">
        <f>Dat_01!A135</f>
        <v>07/08/2021</v>
      </c>
      <c r="C76" s="105">
        <f>Dat_01!B135</f>
        <v>29348.566999999999</v>
      </c>
      <c r="D76" s="105">
        <f>Dat_01!D135</f>
        <v>629.88962802399999</v>
      </c>
    </row>
    <row r="77" spans="1:4" ht="11.25" customHeight="1">
      <c r="A77" s="93">
        <v>8</v>
      </c>
      <c r="B77" s="99" t="str">
        <f>Dat_01!A136</f>
        <v>08/08/2021</v>
      </c>
      <c r="C77" s="105">
        <f>Dat_01!B136</f>
        <v>27100.46</v>
      </c>
      <c r="D77" s="105">
        <f>Dat_01!D136</f>
        <v>572.39518552000004</v>
      </c>
    </row>
    <row r="78" spans="1:4" ht="11.25" customHeight="1">
      <c r="A78" s="93">
        <v>9</v>
      </c>
      <c r="B78" s="99" t="str">
        <f>Dat_01!A137</f>
        <v>09/08/2021</v>
      </c>
      <c r="C78" s="105">
        <f>Dat_01!B137</f>
        <v>30624.02</v>
      </c>
      <c r="D78" s="105">
        <f>Dat_01!D137</f>
        <v>641.07300705600005</v>
      </c>
    </row>
    <row r="79" spans="1:4" ht="11.25" customHeight="1">
      <c r="A79" s="93">
        <v>10</v>
      </c>
      <c r="B79" s="99" t="str">
        <f>Dat_01!A138</f>
        <v>10/08/2021</v>
      </c>
      <c r="C79" s="105">
        <f>Dat_01!B138</f>
        <v>31462.9172</v>
      </c>
      <c r="D79" s="105">
        <f>Dat_01!D138</f>
        <v>665.40799682399995</v>
      </c>
    </row>
    <row r="80" spans="1:4" ht="11.25" customHeight="1">
      <c r="A80" s="93">
        <v>11</v>
      </c>
      <c r="B80" s="99" t="str">
        <f>Dat_01!A139</f>
        <v>11/08/2021</v>
      </c>
      <c r="C80" s="105">
        <f>Dat_01!B139</f>
        <v>32744.666000000001</v>
      </c>
      <c r="D80" s="105">
        <f>Dat_01!D139</f>
        <v>687.14038031200005</v>
      </c>
    </row>
    <row r="81" spans="1:4" ht="11.25" customHeight="1">
      <c r="A81" s="93">
        <v>12</v>
      </c>
      <c r="B81" s="99" t="str">
        <f>Dat_01!A140</f>
        <v>12/08/2021</v>
      </c>
      <c r="C81" s="105">
        <f>Dat_01!B140</f>
        <v>33680.118999999999</v>
      </c>
      <c r="D81" s="105">
        <f>Dat_01!D140</f>
        <v>705.84276800800001</v>
      </c>
    </row>
    <row r="82" spans="1:4" ht="11.25" customHeight="1">
      <c r="A82" s="93">
        <v>13</v>
      </c>
      <c r="B82" s="99" t="str">
        <f>Dat_01!A141</f>
        <v>13/08/2021</v>
      </c>
      <c r="C82" s="105">
        <f>Dat_01!B141</f>
        <v>34228.332999999999</v>
      </c>
      <c r="D82" s="105">
        <f>Dat_01!D141</f>
        <v>712.52000551200001</v>
      </c>
    </row>
    <row r="83" spans="1:4" ht="11.25" customHeight="1">
      <c r="A83" s="93">
        <v>14</v>
      </c>
      <c r="B83" s="99" t="str">
        <f>Dat_01!A142</f>
        <v>14/08/2021</v>
      </c>
      <c r="C83" s="105">
        <f>Dat_01!B142</f>
        <v>32287.678</v>
      </c>
      <c r="D83" s="105">
        <f>Dat_01!D142</f>
        <v>685.48059505599997</v>
      </c>
    </row>
    <row r="84" spans="1:4" ht="11.25" customHeight="1">
      <c r="A84" s="93">
        <v>15</v>
      </c>
      <c r="B84" s="99" t="str">
        <f>Dat_01!A143</f>
        <v>15/08/2021</v>
      </c>
      <c r="C84" s="105">
        <f>Dat_01!B143</f>
        <v>30825.511999999999</v>
      </c>
      <c r="D84" s="105">
        <f>Dat_01!D143</f>
        <v>646.72279351999998</v>
      </c>
    </row>
    <row r="85" spans="1:4" ht="11.25" customHeight="1">
      <c r="A85" s="93">
        <v>16</v>
      </c>
      <c r="B85" s="99" t="str">
        <f>Dat_01!A144</f>
        <v>16/08/2021</v>
      </c>
      <c r="C85" s="105">
        <f>Dat_01!B144</f>
        <v>32794.141199999998</v>
      </c>
      <c r="D85" s="105">
        <f>Dat_01!D144</f>
        <v>686.02057520799997</v>
      </c>
    </row>
    <row r="86" spans="1:4" ht="11.25" customHeight="1">
      <c r="A86" s="93">
        <v>17</v>
      </c>
      <c r="B86" s="99" t="str">
        <f>Dat_01!A145</f>
        <v>17/08/2021</v>
      </c>
      <c r="C86" s="105">
        <f>Dat_01!B145</f>
        <v>32050.0268</v>
      </c>
      <c r="D86" s="105">
        <f>Dat_01!D145</f>
        <v>684.45436767399997</v>
      </c>
    </row>
    <row r="87" spans="1:4" ht="11.25" customHeight="1">
      <c r="A87" s="93">
        <v>18</v>
      </c>
      <c r="B87" s="99" t="str">
        <f>Dat_01!A146</f>
        <v>18/08/2021</v>
      </c>
      <c r="C87" s="105">
        <f>Dat_01!B146</f>
        <v>31889.339400000001</v>
      </c>
      <c r="D87" s="105">
        <f>Dat_01!D146</f>
        <v>680.23633051199999</v>
      </c>
    </row>
    <row r="88" spans="1:4" ht="11.25" customHeight="1">
      <c r="A88" s="93">
        <v>19</v>
      </c>
      <c r="B88" s="99" t="str">
        <f>Dat_01!A147</f>
        <v>19/08/2021</v>
      </c>
      <c r="C88" s="105">
        <f>Dat_01!B147</f>
        <v>31655.432000000001</v>
      </c>
      <c r="D88" s="105">
        <f>Dat_01!D147</f>
        <v>673.53975311199997</v>
      </c>
    </row>
    <row r="89" spans="1:4" ht="11.25" customHeight="1">
      <c r="A89" s="93">
        <v>20</v>
      </c>
      <c r="B89" s="99" t="str">
        <f>Dat_01!A148</f>
        <v>20/08/2021</v>
      </c>
      <c r="C89" s="105">
        <f>Dat_01!B148</f>
        <v>31958.215</v>
      </c>
      <c r="D89" s="105">
        <f>Dat_01!D148</f>
        <v>673.89836451199994</v>
      </c>
    </row>
    <row r="90" spans="1:4" ht="11.25" customHeight="1">
      <c r="A90" s="93">
        <v>21</v>
      </c>
      <c r="B90" s="99" t="str">
        <f>Dat_01!A149</f>
        <v>21/08/2021</v>
      </c>
      <c r="C90" s="105">
        <f>Dat_01!B149</f>
        <v>29418.876199999999</v>
      </c>
      <c r="D90" s="105">
        <f>Dat_01!D149</f>
        <v>633.33027162400003</v>
      </c>
    </row>
    <row r="91" spans="1:4" ht="11.25" customHeight="1">
      <c r="A91" s="93">
        <v>22</v>
      </c>
      <c r="B91" s="99" t="str">
        <f>Dat_01!A150</f>
        <v>22/08/2021</v>
      </c>
      <c r="C91" s="105">
        <f>Dat_01!B150</f>
        <v>29118.575000000001</v>
      </c>
      <c r="D91" s="105">
        <f>Dat_01!D150</f>
        <v>598.34131563999995</v>
      </c>
    </row>
    <row r="92" spans="1:4" ht="11.25" customHeight="1">
      <c r="A92" s="93">
        <v>23</v>
      </c>
      <c r="B92" s="99" t="str">
        <f>Dat_01!A151</f>
        <v>23/08/2021</v>
      </c>
      <c r="C92" s="105">
        <f>Dat_01!B151</f>
        <v>33598.363704000003</v>
      </c>
      <c r="D92" s="105">
        <f>Dat_01!D151</f>
        <v>692.40432182400002</v>
      </c>
    </row>
    <row r="93" spans="1:4" ht="11.25" customHeight="1">
      <c r="A93" s="93">
        <v>24</v>
      </c>
      <c r="B93" s="99" t="str">
        <f>Dat_01!A152</f>
        <v>24/08/2021</v>
      </c>
      <c r="C93" s="105">
        <f>Dat_01!B152</f>
        <v>33189.866000000002</v>
      </c>
      <c r="D93" s="105">
        <f>Dat_01!D152</f>
        <v>704.13372231200003</v>
      </c>
    </row>
    <row r="94" spans="1:4" ht="11.25" customHeight="1">
      <c r="A94" s="93">
        <v>25</v>
      </c>
      <c r="B94" s="99" t="str">
        <f>Dat_01!A153</f>
        <v>25/08/2021</v>
      </c>
      <c r="C94" s="105">
        <f>Dat_01!B153</f>
        <v>32730.815999999999</v>
      </c>
      <c r="D94" s="105">
        <f>Dat_01!D153</f>
        <v>691.65193360800004</v>
      </c>
    </row>
    <row r="95" spans="1:4" ht="11.25" customHeight="1">
      <c r="A95" s="93">
        <v>26</v>
      </c>
      <c r="B95" s="99" t="str">
        <f>Dat_01!A154</f>
        <v>26/08/2021</v>
      </c>
      <c r="C95" s="105">
        <f>Dat_01!B154</f>
        <v>33440.482000000004</v>
      </c>
      <c r="D95" s="105">
        <f>Dat_01!D154</f>
        <v>699.25159081599998</v>
      </c>
    </row>
    <row r="96" spans="1:4" ht="11.25" customHeight="1">
      <c r="A96" s="93">
        <v>27</v>
      </c>
      <c r="B96" s="99" t="str">
        <f>Dat_01!A155</f>
        <v>27/08/2021</v>
      </c>
      <c r="C96" s="105">
        <f>Dat_01!B155</f>
        <v>33474.868000000002</v>
      </c>
      <c r="D96" s="105">
        <f>Dat_01!D155</f>
        <v>703.98255851199997</v>
      </c>
    </row>
    <row r="97" spans="1:9" ht="11.25" customHeight="1">
      <c r="A97" s="93">
        <v>28</v>
      </c>
      <c r="B97" s="99" t="str">
        <f>Dat_01!A156</f>
        <v>28/08/2021</v>
      </c>
      <c r="C97" s="105">
        <f>Dat_01!B156</f>
        <v>29161.129000000001</v>
      </c>
      <c r="D97" s="105">
        <f>Dat_01!D156</f>
        <v>633.65884440800005</v>
      </c>
    </row>
    <row r="98" spans="1:9" ht="11.25" customHeight="1">
      <c r="A98" s="93">
        <v>29</v>
      </c>
      <c r="B98" s="99" t="str">
        <f>Dat_01!A157</f>
        <v>29/08/2021</v>
      </c>
      <c r="C98" s="105">
        <f>Dat_01!B157</f>
        <v>28108.981</v>
      </c>
      <c r="D98" s="105">
        <f>Dat_01!D157</f>
        <v>583.27824201600004</v>
      </c>
    </row>
    <row r="99" spans="1:9" ht="11.25" customHeight="1">
      <c r="A99" s="93">
        <v>30</v>
      </c>
      <c r="B99" s="99" t="str">
        <f>Dat_01!A158</f>
        <v>30/08/2021</v>
      </c>
      <c r="C99" s="105">
        <f>Dat_01!B158</f>
        <v>32615.641</v>
      </c>
      <c r="D99" s="105">
        <f>Dat_01!D158</f>
        <v>676.27871303200004</v>
      </c>
    </row>
    <row r="100" spans="1:9" ht="11.25" customHeight="1">
      <c r="A100" s="93">
        <v>31</v>
      </c>
      <c r="B100" s="99" t="str">
        <f>Dat_01!A159</f>
        <v>31/08/2021</v>
      </c>
      <c r="C100" s="105">
        <f>Dat_01!B159</f>
        <v>33342.225528000003</v>
      </c>
      <c r="D100" s="105">
        <f>Dat_01!D159</f>
        <v>700.85058462400002</v>
      </c>
    </row>
    <row r="101" spans="1:9" ht="11.25" customHeight="1">
      <c r="A101" s="93"/>
      <c r="B101" s="101" t="s">
        <v>96</v>
      </c>
      <c r="C101" s="108">
        <f>MAX(C70:C100)</f>
        <v>34228.332999999999</v>
      </c>
      <c r="D101" s="108">
        <f>MAX(D70:D100)</f>
        <v>712.52000551200001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37385</v>
      </c>
      <c r="D108" s="111">
        <f>Dat_01!B174</f>
        <v>42225</v>
      </c>
      <c r="E108" s="111"/>
      <c r="F108" s="112" t="str">
        <f>Dat_01!D186</f>
        <v>22 julio (14:43 h)</v>
      </c>
      <c r="G108" s="112" t="str">
        <f>Dat_01!E186</f>
        <v>8 enero (14:05 h)</v>
      </c>
    </row>
    <row r="109" spans="1:9" ht="11.25" customHeight="1">
      <c r="B109" s="113" t="str">
        <f>Dat_01!A187</f>
        <v>ago-21</v>
      </c>
      <c r="C109" s="114">
        <f>Dat_01!B166</f>
        <v>35024</v>
      </c>
      <c r="D109" s="114"/>
      <c r="E109" s="114"/>
      <c r="F109" s="115" t="str">
        <f>Dat_01!D187</f>
        <v>13 agosto (14:24 h)</v>
      </c>
      <c r="G109" s="115"/>
      <c r="H109" s="129">
        <v>37850</v>
      </c>
      <c r="I109" s="131">
        <f>(C109/H109-1)*100</f>
        <v>-7.4663143989431973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9" t="str">
        <f>Dat_01!A33</f>
        <v>Agosto 2020</v>
      </c>
      <c r="C113" s="100">
        <f>Dat_01!C33*100</f>
        <v>-2.0619999999999998</v>
      </c>
      <c r="D113" s="100">
        <f>Dat_01!D33*100</f>
        <v>6.5000000000000002E-2</v>
      </c>
      <c r="E113" s="100">
        <f>Dat_01!E33*100</f>
        <v>0.80800000000000005</v>
      </c>
      <c r="F113" s="100">
        <f>Dat_01!F33*100</f>
        <v>-2.9350000000000001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99" t="str">
        <f>Dat_01!A34</f>
        <v>Septiembre 2020</v>
      </c>
      <c r="C114" s="100">
        <f>Dat_01!C34*100</f>
        <v>-2.8119999999999998</v>
      </c>
      <c r="D114" s="100">
        <f>Dat_01!D34*100</f>
        <v>0.82799999999999996</v>
      </c>
      <c r="E114" s="100">
        <f>Dat_01!E34*100</f>
        <v>0.45799999999999996</v>
      </c>
      <c r="F114" s="100">
        <f>Dat_01!F34*100</f>
        <v>-4.0979999999999999</v>
      </c>
    </row>
    <row r="115" spans="1:6" ht="11.25" customHeight="1">
      <c r="A115" s="104" t="str">
        <f t="shared" si="1"/>
        <v>O</v>
      </c>
      <c r="B115" s="99" t="str">
        <f>Dat_01!A35</f>
        <v>Octubre 2020</v>
      </c>
      <c r="C115" s="100">
        <f>Dat_01!C35*100</f>
        <v>-2.7570000000000001</v>
      </c>
      <c r="D115" s="100">
        <f>Dat_01!D35*100</f>
        <v>-1.038</v>
      </c>
      <c r="E115" s="100">
        <f>Dat_01!E35*100</f>
        <v>-1.073</v>
      </c>
      <c r="F115" s="100">
        <f>Dat_01!F35*100</f>
        <v>-0.64599999999999991</v>
      </c>
    </row>
    <row r="116" spans="1:6" ht="11.25" customHeight="1">
      <c r="A116" s="104" t="str">
        <f t="shared" si="1"/>
        <v>N</v>
      </c>
      <c r="B116" s="99" t="str">
        <f>Dat_01!A36</f>
        <v>Noviembre 2020</v>
      </c>
      <c r="C116" s="100">
        <f>Dat_01!C36*100</f>
        <v>-5.6529999999999996</v>
      </c>
      <c r="D116" s="100">
        <f>Dat_01!D36*100</f>
        <v>0.13600000000000001</v>
      </c>
      <c r="E116" s="100">
        <f>Dat_01!E36*100</f>
        <v>-2.452</v>
      </c>
      <c r="F116" s="100">
        <f>Dat_01!F36*100</f>
        <v>-3.3369999999999997</v>
      </c>
    </row>
    <row r="117" spans="1:6" ht="11.25" customHeight="1">
      <c r="A117" s="104" t="str">
        <f t="shared" si="1"/>
        <v>D</v>
      </c>
      <c r="B117" s="99" t="str">
        <f>Dat_01!A37</f>
        <v>Diciembre 2020</v>
      </c>
      <c r="C117" s="100">
        <f>Dat_01!C37*100</f>
        <v>1.8159999999999998</v>
      </c>
      <c r="D117" s="100">
        <f>Dat_01!D37*100</f>
        <v>-0.08</v>
      </c>
      <c r="E117" s="100">
        <f>Dat_01!E37*100</f>
        <v>1.3959999999999999</v>
      </c>
      <c r="F117" s="100">
        <f>Dat_01!F37*100</f>
        <v>0.5</v>
      </c>
    </row>
    <row r="118" spans="1:6" ht="11.25" customHeight="1">
      <c r="A118" s="104" t="str">
        <f t="shared" si="1"/>
        <v>E</v>
      </c>
      <c r="B118" s="99" t="str">
        <f>Dat_01!A38</f>
        <v>Enero 2021</v>
      </c>
      <c r="C118" s="100">
        <f>Dat_01!C38*100</f>
        <v>0.76500000000000001</v>
      </c>
      <c r="D118" s="100">
        <f>Dat_01!D38*100</f>
        <v>-1.506</v>
      </c>
      <c r="E118" s="100">
        <f>Dat_01!E38*100</f>
        <v>1.7809999999999999</v>
      </c>
      <c r="F118" s="100">
        <f>Dat_01!F38*100</f>
        <v>0.49</v>
      </c>
    </row>
    <row r="119" spans="1:6" ht="11.25" customHeight="1">
      <c r="A119" s="104" t="str">
        <f t="shared" si="1"/>
        <v>F</v>
      </c>
      <c r="B119" s="99" t="str">
        <f>Dat_01!A39</f>
        <v>Febrero 2021</v>
      </c>
      <c r="C119" s="100">
        <f>Dat_01!C39*100</f>
        <v>-3.17</v>
      </c>
      <c r="D119" s="100">
        <f>Dat_01!D39*100</f>
        <v>0.34399999999999997</v>
      </c>
      <c r="E119" s="100">
        <f>Dat_01!E39*100</f>
        <v>1.431</v>
      </c>
      <c r="F119" s="100">
        <f>Dat_01!F39*100</f>
        <v>-4.9450000000000003</v>
      </c>
    </row>
    <row r="120" spans="1:6" ht="11.25" customHeight="1">
      <c r="A120" s="104" t="str">
        <f t="shared" si="1"/>
        <v>M</v>
      </c>
      <c r="B120" s="99" t="str">
        <f>Dat_01!A40</f>
        <v>Marzo 2021</v>
      </c>
      <c r="C120" s="100">
        <f>Dat_01!C40*100</f>
        <v>4.6589999999999998</v>
      </c>
      <c r="D120" s="100">
        <f>Dat_01!D40*100</f>
        <v>0.59899999999999998</v>
      </c>
      <c r="E120" s="100">
        <f>Dat_01!E40*100</f>
        <v>0.41900000000000004</v>
      </c>
      <c r="F120" s="100">
        <f>Dat_01!F40*100</f>
        <v>3.641</v>
      </c>
    </row>
    <row r="121" spans="1:6" ht="11.25" customHeight="1">
      <c r="A121" s="104" t="str">
        <f t="shared" si="1"/>
        <v>A</v>
      </c>
      <c r="B121" s="99" t="str">
        <f>Dat_01!A41</f>
        <v>Abril 2021</v>
      </c>
      <c r="C121" s="100">
        <f>Dat_01!C41*100</f>
        <v>16.991999999999997</v>
      </c>
      <c r="D121" s="100">
        <f>Dat_01!D41*100</f>
        <v>0.77999999999999992</v>
      </c>
      <c r="E121" s="100">
        <f>Dat_01!E41*100</f>
        <v>8.4000000000000005E-2</v>
      </c>
      <c r="F121" s="100">
        <f>Dat_01!F41*100</f>
        <v>16.128</v>
      </c>
    </row>
    <row r="122" spans="1:6" ht="11.25" customHeight="1">
      <c r="A122" s="104" t="str">
        <f t="shared" si="1"/>
        <v>M</v>
      </c>
      <c r="B122" s="99" t="str">
        <f>Dat_01!A42</f>
        <v>Mayo 2021</v>
      </c>
      <c r="C122" s="100">
        <f>Dat_01!C42*100</f>
        <v>11.073</v>
      </c>
      <c r="D122" s="100">
        <f>Dat_01!D42*100</f>
        <v>0.66100000000000003</v>
      </c>
      <c r="E122" s="100">
        <f>Dat_01!E42*100</f>
        <v>-2.1800000000000002</v>
      </c>
      <c r="F122" s="100">
        <f>Dat_01!F42*100</f>
        <v>12.592000000000001</v>
      </c>
    </row>
    <row r="123" spans="1:6" ht="11.25" customHeight="1">
      <c r="A123" s="104" t="str">
        <f t="shared" si="1"/>
        <v>J</v>
      </c>
      <c r="B123" s="99" t="str">
        <f>Dat_01!A43</f>
        <v>Junio 2021</v>
      </c>
      <c r="C123" s="100">
        <f>Dat_01!C43*100</f>
        <v>6.2509999999999994</v>
      </c>
      <c r="D123" s="100">
        <f>Dat_01!D43*100</f>
        <v>0.46200000000000002</v>
      </c>
      <c r="E123" s="100">
        <f>Dat_01!E43*100</f>
        <v>0.23800000000000002</v>
      </c>
      <c r="F123" s="100">
        <f>Dat_01!F43*100</f>
        <v>5.5509999999999993</v>
      </c>
    </row>
    <row r="124" spans="1:6" ht="11.25" customHeight="1">
      <c r="A124" s="104" t="str">
        <f t="shared" si="1"/>
        <v>J</v>
      </c>
      <c r="B124" s="99" t="str">
        <f>Dat_01!A44</f>
        <v>Julio 2021</v>
      </c>
      <c r="C124" s="100">
        <f>Dat_01!C44*100</f>
        <v>-2.5590000000000002</v>
      </c>
      <c r="D124" s="100">
        <f>Dat_01!D44*100</f>
        <v>-0.39100000000000001</v>
      </c>
      <c r="E124" s="100">
        <f>Dat_01!E44*100</f>
        <v>-1.9220000000000002</v>
      </c>
      <c r="F124" s="100">
        <f>Dat_01!F44*100</f>
        <v>-0.246</v>
      </c>
    </row>
    <row r="125" spans="1:6" ht="11.25" customHeight="1">
      <c r="A125" s="104" t="str">
        <f t="shared" si="1"/>
        <v>A</v>
      </c>
      <c r="B125" s="106" t="str">
        <f>Dat_01!A45</f>
        <v>Agosto 2021</v>
      </c>
      <c r="C125" s="100">
        <f>Dat_01!C45*100</f>
        <v>-0.67</v>
      </c>
      <c r="D125" s="100">
        <f>Dat_01!D45*100</f>
        <v>0.42199999999999999</v>
      </c>
      <c r="E125" s="117">
        <f>Dat_01!E45*100</f>
        <v>-0.90500000000000003</v>
      </c>
      <c r="F125" s="117">
        <f>Dat_01!F45*100</f>
        <v>-0.187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34" workbookViewId="0">
      <selection activeCell="D161" sqref="D161"/>
    </sheetView>
  </sheetViews>
  <sheetFormatPr baseColWidth="10" defaultColWidth="11.42578125" defaultRowHeight="14.25"/>
  <cols>
    <col min="1" max="1" width="14.7109375" style="49" customWidth="1"/>
    <col min="2" max="2" width="20.42578125" style="49" customWidth="1"/>
    <col min="3" max="3" width="26.5703125" style="49" bestFit="1" customWidth="1"/>
    <col min="4" max="4" width="22.42578125" style="49" bestFit="1" customWidth="1"/>
    <col min="5" max="5" width="23.5703125" style="49" bestFit="1" customWidth="1"/>
    <col min="6" max="6" width="36.140625" style="49" bestFit="1" customWidth="1"/>
    <col min="7" max="7" width="26.140625" style="49" bestFit="1" customWidth="1"/>
    <col min="8" max="8" width="22.140625" style="49" bestFit="1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165</v>
      </c>
      <c r="B2" s="53" t="s">
        <v>166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51" t="s">
        <v>52</v>
      </c>
      <c r="B4" s="140" t="s">
        <v>165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1879803.934162</v>
      </c>
      <c r="C8" s="86">
        <v>1886003.927444</v>
      </c>
      <c r="D8" s="66">
        <v>-3.2873703000000001E-3</v>
      </c>
      <c r="E8" s="86">
        <v>23445342.254190002</v>
      </c>
      <c r="F8" s="86">
        <v>21388374.566768002</v>
      </c>
      <c r="G8" s="66">
        <v>9.6172230400000003E-2</v>
      </c>
      <c r="H8" s="86">
        <v>32667740.358348001</v>
      </c>
      <c r="I8" s="86">
        <v>31037332.827971999</v>
      </c>
      <c r="J8" s="66">
        <v>5.25305296E-2</v>
      </c>
    </row>
    <row r="9" spans="1:10">
      <c r="A9" s="53" t="s">
        <v>32</v>
      </c>
      <c r="B9" s="86">
        <v>159086.738274</v>
      </c>
      <c r="C9" s="86">
        <v>158855.12119999999</v>
      </c>
      <c r="D9" s="66">
        <v>1.4580397E-3</v>
      </c>
      <c r="E9" s="86">
        <v>1825581.546326</v>
      </c>
      <c r="F9" s="86">
        <v>1803542.6157199999</v>
      </c>
      <c r="G9" s="66">
        <v>1.22198003E-2</v>
      </c>
      <c r="H9" s="86">
        <v>2770139.6488239998</v>
      </c>
      <c r="I9" s="86">
        <v>2517887.130874</v>
      </c>
      <c r="J9" s="66">
        <v>0.100184204</v>
      </c>
    </row>
    <row r="10" spans="1:10">
      <c r="A10" s="53" t="s">
        <v>33</v>
      </c>
      <c r="B10" s="86">
        <v>5150264.0140000004</v>
      </c>
      <c r="C10" s="86">
        <v>5151917.4220000003</v>
      </c>
      <c r="D10" s="66">
        <v>-3.2093060000000002E-4</v>
      </c>
      <c r="E10" s="86">
        <v>36916019.744999997</v>
      </c>
      <c r="F10" s="86">
        <v>36446654.726000004</v>
      </c>
      <c r="G10" s="66">
        <v>1.2878137200000001E-2</v>
      </c>
      <c r="H10" s="86">
        <v>56226139.93</v>
      </c>
      <c r="I10" s="86">
        <v>53750246.277000003</v>
      </c>
      <c r="J10" s="66">
        <v>4.60629267E-2</v>
      </c>
    </row>
    <row r="11" spans="1:10">
      <c r="A11" s="53" t="s">
        <v>34</v>
      </c>
      <c r="B11" s="86">
        <v>320344.43199999997</v>
      </c>
      <c r="C11" s="86">
        <v>338348.84299999999</v>
      </c>
      <c r="D11" s="66">
        <v>-5.3212568500000001E-2</v>
      </c>
      <c r="E11" s="86">
        <v>2637685.56</v>
      </c>
      <c r="F11" s="86">
        <v>3724033.6469999999</v>
      </c>
      <c r="G11" s="66">
        <v>-0.29171274749999998</v>
      </c>
      <c r="H11" s="86">
        <v>3713707.6320000002</v>
      </c>
      <c r="I11" s="86">
        <v>5764760.9790000003</v>
      </c>
      <c r="J11" s="66">
        <v>-0.35579156789999999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-1E-3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36</v>
      </c>
      <c r="B13" s="86">
        <v>3325198.8149999999</v>
      </c>
      <c r="C13" s="86">
        <v>5051175.9519999996</v>
      </c>
      <c r="D13" s="66">
        <v>-0.3416980825</v>
      </c>
      <c r="E13" s="86">
        <v>19281537.967</v>
      </c>
      <c r="F13" s="86">
        <v>25232899.048999999</v>
      </c>
      <c r="G13" s="66">
        <v>-0.2358572065</v>
      </c>
      <c r="H13" s="86">
        <v>32405192.096999999</v>
      </c>
      <c r="I13" s="86">
        <v>42900980.726999998</v>
      </c>
      <c r="J13" s="66">
        <v>-0.2446514847</v>
      </c>
    </row>
    <row r="14" spans="1:10">
      <c r="A14" s="53" t="s">
        <v>37</v>
      </c>
      <c r="B14" s="86">
        <v>3597108.6889999998</v>
      </c>
      <c r="C14" s="86">
        <v>3508451.5269999998</v>
      </c>
      <c r="D14" s="66">
        <v>2.52695987E-2</v>
      </c>
      <c r="E14" s="86">
        <v>38689329.020999998</v>
      </c>
      <c r="F14" s="86">
        <v>32630543.679000001</v>
      </c>
      <c r="G14" s="66">
        <v>0.18567834489999999</v>
      </c>
      <c r="H14" s="86">
        <v>59854103.827</v>
      </c>
      <c r="I14" s="86">
        <v>52886147.950999998</v>
      </c>
      <c r="J14" s="66">
        <v>0.13175389300000001</v>
      </c>
    </row>
    <row r="15" spans="1:10">
      <c r="A15" s="53" t="s">
        <v>38</v>
      </c>
      <c r="B15" s="86">
        <v>2330238.3330000001</v>
      </c>
      <c r="C15" s="86">
        <v>1778464.0589999999</v>
      </c>
      <c r="D15" s="66">
        <v>0.31025326110000001</v>
      </c>
      <c r="E15" s="86">
        <v>14436519.084000001</v>
      </c>
      <c r="F15" s="86">
        <v>10694195.882999999</v>
      </c>
      <c r="G15" s="66">
        <v>0.34993965339999999</v>
      </c>
      <c r="H15" s="86">
        <v>18654722.425000001</v>
      </c>
      <c r="I15" s="86">
        <v>13282751.602</v>
      </c>
      <c r="J15" s="66">
        <v>0.40443207730000003</v>
      </c>
    </row>
    <row r="16" spans="1:10">
      <c r="A16" s="53" t="s">
        <v>39</v>
      </c>
      <c r="B16" s="86">
        <v>661321.64099999995</v>
      </c>
      <c r="C16" s="86">
        <v>744541.66099999996</v>
      </c>
      <c r="D16" s="66">
        <v>-0.1117734901</v>
      </c>
      <c r="E16" s="86">
        <v>3653435.1919999998</v>
      </c>
      <c r="F16" s="86">
        <v>3561602.0060000001</v>
      </c>
      <c r="G16" s="66">
        <v>2.5784235799999999E-2</v>
      </c>
      <c r="H16" s="86">
        <v>4630143.3159999996</v>
      </c>
      <c r="I16" s="86">
        <v>4458367.915</v>
      </c>
      <c r="J16" s="66">
        <v>3.8528763100000002E-2</v>
      </c>
    </row>
    <row r="17" spans="1:14">
      <c r="A17" s="53" t="s">
        <v>40</v>
      </c>
      <c r="B17" s="86">
        <v>409609.473</v>
      </c>
      <c r="C17" s="86">
        <v>367860.11700000003</v>
      </c>
      <c r="D17" s="66">
        <v>0.1134924774</v>
      </c>
      <c r="E17" s="86">
        <v>3011869.3450000002</v>
      </c>
      <c r="F17" s="86">
        <v>2845692.193</v>
      </c>
      <c r="G17" s="66">
        <v>5.8396038900000002E-2</v>
      </c>
      <c r="H17" s="86">
        <v>4636466.8380000005</v>
      </c>
      <c r="I17" s="86">
        <v>4066275.5669999998</v>
      </c>
      <c r="J17" s="66">
        <v>0.140224454</v>
      </c>
    </row>
    <row r="18" spans="1:14">
      <c r="A18" s="53" t="s">
        <v>41</v>
      </c>
      <c r="B18" s="86">
        <v>2097626.6230000001</v>
      </c>
      <c r="C18" s="86">
        <v>2191606.1940000001</v>
      </c>
      <c r="D18" s="66">
        <v>-4.2881595799999998E-2</v>
      </c>
      <c r="E18" s="86">
        <v>17367749.491</v>
      </c>
      <c r="F18" s="86">
        <v>17591943.213</v>
      </c>
      <c r="G18" s="66">
        <v>-1.2744113600000001E-2</v>
      </c>
      <c r="H18" s="86">
        <v>26750242.98</v>
      </c>
      <c r="I18" s="86">
        <v>27250241.127999999</v>
      </c>
      <c r="J18" s="66">
        <v>-1.8348393500000001E-2</v>
      </c>
    </row>
    <row r="19" spans="1:14">
      <c r="A19" s="53" t="s">
        <v>43</v>
      </c>
      <c r="B19" s="86">
        <v>67949.683999999994</v>
      </c>
      <c r="C19" s="86">
        <v>66037.119500000001</v>
      </c>
      <c r="D19" s="66">
        <v>2.8961961299999998E-2</v>
      </c>
      <c r="E19" s="86">
        <v>494675.5895</v>
      </c>
      <c r="F19" s="86">
        <v>348408.728</v>
      </c>
      <c r="G19" s="66">
        <v>0.41981399930000002</v>
      </c>
      <c r="H19" s="86">
        <v>752391.66200000001</v>
      </c>
      <c r="I19" s="86">
        <v>599596.26899999997</v>
      </c>
      <c r="J19" s="66">
        <v>0.25483045989999997</v>
      </c>
    </row>
    <row r="20" spans="1:14">
      <c r="A20" s="53" t="s">
        <v>42</v>
      </c>
      <c r="B20" s="86">
        <v>198400.12299999999</v>
      </c>
      <c r="C20" s="86">
        <v>178963.16149999999</v>
      </c>
      <c r="D20" s="66">
        <v>0.108608729</v>
      </c>
      <c r="E20" s="86">
        <v>1420131.3145000001</v>
      </c>
      <c r="F20" s="86">
        <v>1204328.274</v>
      </c>
      <c r="G20" s="66">
        <v>0.17918954919999999</v>
      </c>
      <c r="H20" s="86">
        <v>2111592.2009999999</v>
      </c>
      <c r="I20" s="86">
        <v>1867269.4410000001</v>
      </c>
      <c r="J20" s="66">
        <v>0.1308449411</v>
      </c>
    </row>
    <row r="21" spans="1:14">
      <c r="A21" s="67" t="s">
        <v>72</v>
      </c>
      <c r="B21" s="87">
        <v>20196952.499435998</v>
      </c>
      <c r="C21" s="87">
        <v>21422225.104644001</v>
      </c>
      <c r="D21" s="68">
        <v>-5.7196327599999999E-2</v>
      </c>
      <c r="E21" s="87">
        <v>163179876.10851601</v>
      </c>
      <c r="F21" s="87">
        <v>157472218.580488</v>
      </c>
      <c r="G21" s="68">
        <v>3.6245488800000003E-2</v>
      </c>
      <c r="H21" s="87">
        <v>245172582.91417199</v>
      </c>
      <c r="I21" s="87">
        <v>240381857.81484601</v>
      </c>
      <c r="J21" s="68">
        <v>1.9929644999999999E-2</v>
      </c>
    </row>
    <row r="22" spans="1:14">
      <c r="A22" s="53" t="s">
        <v>73</v>
      </c>
      <c r="B22" s="86">
        <v>-216750.997</v>
      </c>
      <c r="C22" s="86">
        <v>-259280.85923999999</v>
      </c>
      <c r="D22" s="66">
        <v>-0.16403008829999999</v>
      </c>
      <c r="E22" s="86">
        <v>-3124190.4188379999</v>
      </c>
      <c r="F22" s="86">
        <v>-3214814.7873650002</v>
      </c>
      <c r="G22" s="66">
        <v>-2.8189608000000001E-2</v>
      </c>
      <c r="H22" s="86">
        <v>-4530703.9558859998</v>
      </c>
      <c r="I22" s="86">
        <v>-4636860.8484129999</v>
      </c>
      <c r="J22" s="66">
        <v>-2.2894129499999999E-2</v>
      </c>
    </row>
    <row r="23" spans="1:14">
      <c r="A23" s="53" t="s">
        <v>44</v>
      </c>
      <c r="B23" s="86">
        <v>-40107.311000000002</v>
      </c>
      <c r="C23" s="86">
        <v>-182715.95499999999</v>
      </c>
      <c r="D23" s="66">
        <v>-0.78049365749999999</v>
      </c>
      <c r="E23" s="86">
        <v>-753687.50399999996</v>
      </c>
      <c r="F23" s="86">
        <v>-969729.83900000004</v>
      </c>
      <c r="G23" s="66">
        <v>-0.22278610630000001</v>
      </c>
      <c r="H23" s="86">
        <v>-1210495.19</v>
      </c>
      <c r="I23" s="86">
        <v>-1471603.787</v>
      </c>
      <c r="J23" s="66">
        <v>-0.1774313163</v>
      </c>
    </row>
    <row r="24" spans="1:14">
      <c r="A24" s="53" t="s">
        <v>74</v>
      </c>
      <c r="B24" s="86">
        <v>661437.39399999997</v>
      </c>
      <c r="C24" s="86">
        <v>-239668.141</v>
      </c>
      <c r="D24" s="66">
        <v>-3.7598052509</v>
      </c>
      <c r="E24" s="86">
        <v>3074593.9580000001</v>
      </c>
      <c r="F24" s="86">
        <v>3506430.9449999998</v>
      </c>
      <c r="G24" s="66">
        <v>-0.12315570839999999</v>
      </c>
      <c r="H24" s="86">
        <v>2847747.9</v>
      </c>
      <c r="I24" s="86">
        <v>4336750.2819999997</v>
      </c>
      <c r="J24" s="66">
        <v>-0.34334519749999998</v>
      </c>
    </row>
    <row r="25" spans="1:14">
      <c r="A25" s="67" t="s">
        <v>75</v>
      </c>
      <c r="B25" s="87">
        <v>20601531.585436001</v>
      </c>
      <c r="C25" s="87">
        <v>20740560.149404</v>
      </c>
      <c r="D25" s="68">
        <v>-6.7032213000000002E-3</v>
      </c>
      <c r="E25" s="87">
        <v>162376592.14367801</v>
      </c>
      <c r="F25" s="87">
        <v>156794104.89912301</v>
      </c>
      <c r="G25" s="68">
        <v>3.56039358E-2</v>
      </c>
      <c r="H25" s="87">
        <v>242279131.668286</v>
      </c>
      <c r="I25" s="87">
        <v>238610143.46143299</v>
      </c>
      <c r="J25" s="68">
        <v>1.53764972E-2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>
      <c r="A31" s="122"/>
      <c r="B31" s="122" t="s">
        <v>54</v>
      </c>
      <c r="C31" s="134" t="s">
        <v>106</v>
      </c>
      <c r="D31" s="134" t="s">
        <v>107</v>
      </c>
      <c r="E31" s="134" t="s">
        <v>108</v>
      </c>
      <c r="F31" s="134" t="s">
        <v>109</v>
      </c>
      <c r="G31" s="134" t="s">
        <v>110</v>
      </c>
      <c r="H31" s="134" t="s">
        <v>111</v>
      </c>
      <c r="I31" s="134" t="s">
        <v>112</v>
      </c>
      <c r="J31" s="134" t="s">
        <v>113</v>
      </c>
      <c r="K31" s="134" t="s">
        <v>114</v>
      </c>
      <c r="L31" s="134" t="s">
        <v>115</v>
      </c>
      <c r="M31" s="134" t="s">
        <v>116</v>
      </c>
      <c r="N31" s="134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136</v>
      </c>
      <c r="B33" s="124" t="s">
        <v>138</v>
      </c>
      <c r="C33" s="128">
        <v>-2.0619999999999999E-2</v>
      </c>
      <c r="D33" s="128">
        <v>6.4999999999999997E-4</v>
      </c>
      <c r="E33" s="128">
        <v>8.0800000000000004E-3</v>
      </c>
      <c r="F33" s="128">
        <v>-2.9350000000000001E-2</v>
      </c>
      <c r="G33" s="128">
        <v>-6.3579999999999998E-2</v>
      </c>
      <c r="H33" s="128">
        <v>-1.17E-3</v>
      </c>
      <c r="I33" s="128">
        <v>3.3600000000000001E-3</v>
      </c>
      <c r="J33" s="128">
        <v>-6.5769999999999995E-2</v>
      </c>
      <c r="K33" s="128">
        <v>-4.7649999999999998E-2</v>
      </c>
      <c r="L33" s="128">
        <v>1.06E-3</v>
      </c>
      <c r="M33" s="128">
        <v>2.8800000000000002E-3</v>
      </c>
      <c r="N33" s="128">
        <v>-5.1589999999999997E-2</v>
      </c>
      <c r="O33" s="65" t="str">
        <f t="shared" ref="O33:O45" si="0">MID(UPPER(TEXT(A33,"mmm")),1,1)</f>
        <v>A</v>
      </c>
    </row>
    <row r="34" spans="1:15">
      <c r="A34" s="124" t="s">
        <v>139</v>
      </c>
      <c r="B34" s="124" t="s">
        <v>140</v>
      </c>
      <c r="C34" s="128">
        <v>-2.8119999999999999E-2</v>
      </c>
      <c r="D34" s="128">
        <v>8.2799999999999992E-3</v>
      </c>
      <c r="E34" s="128">
        <v>4.5799999999999999E-3</v>
      </c>
      <c r="F34" s="128">
        <v>-4.0980000000000003E-2</v>
      </c>
      <c r="G34" s="128">
        <v>-5.9810000000000002E-2</v>
      </c>
      <c r="H34" s="128">
        <v>-1.4999999999999999E-4</v>
      </c>
      <c r="I34" s="128">
        <v>3.47E-3</v>
      </c>
      <c r="J34" s="128">
        <v>-6.3130000000000006E-2</v>
      </c>
      <c r="K34" s="128">
        <v>-4.6820000000000001E-2</v>
      </c>
      <c r="L34" s="128">
        <v>5.0000000000000001E-4</v>
      </c>
      <c r="M34" s="128">
        <v>3.6600000000000001E-3</v>
      </c>
      <c r="N34" s="128">
        <v>-5.0979999999999998E-2</v>
      </c>
      <c r="O34" s="65" t="str">
        <f t="shared" si="0"/>
        <v>S</v>
      </c>
    </row>
    <row r="35" spans="1:15">
      <c r="A35" s="124" t="s">
        <v>141</v>
      </c>
      <c r="B35" s="124" t="s">
        <v>142</v>
      </c>
      <c r="C35" s="128">
        <v>-2.7570000000000001E-2</v>
      </c>
      <c r="D35" s="128">
        <v>-1.038E-2</v>
      </c>
      <c r="E35" s="128">
        <v>-1.073E-2</v>
      </c>
      <c r="F35" s="128">
        <v>-6.4599999999999996E-3</v>
      </c>
      <c r="G35" s="128">
        <v>-5.6680000000000001E-2</v>
      </c>
      <c r="H35" s="128">
        <v>-1.08E-3</v>
      </c>
      <c r="I35" s="128">
        <v>1.98E-3</v>
      </c>
      <c r="J35" s="128">
        <v>-5.7579999999999999E-2</v>
      </c>
      <c r="K35" s="128">
        <v>-4.854E-2</v>
      </c>
      <c r="L35" s="128">
        <v>-1.24E-3</v>
      </c>
      <c r="M35" s="128">
        <v>2.7000000000000001E-3</v>
      </c>
      <c r="N35" s="128">
        <v>-0.05</v>
      </c>
      <c r="O35" s="65" t="str">
        <f t="shared" si="0"/>
        <v>O</v>
      </c>
    </row>
    <row r="36" spans="1:15">
      <c r="A36" s="124" t="s">
        <v>143</v>
      </c>
      <c r="B36" s="124" t="s">
        <v>144</v>
      </c>
      <c r="C36" s="128">
        <v>-5.6529999999999997E-2</v>
      </c>
      <c r="D36" s="128">
        <v>1.3600000000000001E-3</v>
      </c>
      <c r="E36" s="128">
        <v>-2.452E-2</v>
      </c>
      <c r="F36" s="128">
        <v>-3.3369999999999997E-2</v>
      </c>
      <c r="G36" s="128">
        <v>-5.6669999999999998E-2</v>
      </c>
      <c r="H36" s="128">
        <v>-8.5999999999999998E-4</v>
      </c>
      <c r="I36" s="128">
        <v>-4.4000000000000002E-4</v>
      </c>
      <c r="J36" s="128">
        <v>-5.5370000000000003E-2</v>
      </c>
      <c r="K36" s="128">
        <v>-5.2929999999999998E-2</v>
      </c>
      <c r="L36" s="128">
        <v>-1.1299999999999999E-3</v>
      </c>
      <c r="M36" s="128">
        <v>-9.0000000000000006E-5</v>
      </c>
      <c r="N36" s="128">
        <v>-5.1709999999999999E-2</v>
      </c>
      <c r="O36" s="65" t="str">
        <f t="shared" si="0"/>
        <v>N</v>
      </c>
    </row>
    <row r="37" spans="1:15">
      <c r="A37" s="124" t="s">
        <v>145</v>
      </c>
      <c r="B37" s="124" t="s">
        <v>146</v>
      </c>
      <c r="C37" s="128">
        <v>1.8159999999999999E-2</v>
      </c>
      <c r="D37" s="128">
        <v>-8.0000000000000004E-4</v>
      </c>
      <c r="E37" s="128">
        <v>1.396E-2</v>
      </c>
      <c r="F37" s="128">
        <v>5.0000000000000001E-3</v>
      </c>
      <c r="G37" s="128">
        <v>-5.0389999999999997E-2</v>
      </c>
      <c r="H37" s="128">
        <v>-1.1000000000000001E-3</v>
      </c>
      <c r="I37" s="128">
        <v>8.0000000000000004E-4</v>
      </c>
      <c r="J37" s="128">
        <v>-5.0090000000000003E-2</v>
      </c>
      <c r="K37" s="128">
        <v>-5.0389999999999997E-2</v>
      </c>
      <c r="L37" s="128">
        <v>-1.1000000000000001E-3</v>
      </c>
      <c r="M37" s="128">
        <v>8.0000000000000004E-4</v>
      </c>
      <c r="N37" s="128">
        <v>-5.0090000000000003E-2</v>
      </c>
      <c r="O37" s="65" t="str">
        <f t="shared" si="0"/>
        <v>D</v>
      </c>
    </row>
    <row r="38" spans="1:15">
      <c r="A38" s="124" t="s">
        <v>147</v>
      </c>
      <c r="B38" s="124" t="s">
        <v>148</v>
      </c>
      <c r="C38" s="128">
        <v>7.6499999999999997E-3</v>
      </c>
      <c r="D38" s="128">
        <v>-1.506E-2</v>
      </c>
      <c r="E38" s="128">
        <v>1.7809999999999999E-2</v>
      </c>
      <c r="F38" s="128">
        <v>4.8999999999999998E-3</v>
      </c>
      <c r="G38" s="128">
        <v>7.6499999999999997E-3</v>
      </c>
      <c r="H38" s="128">
        <v>-1.506E-2</v>
      </c>
      <c r="I38" s="128">
        <v>1.7809999999999999E-2</v>
      </c>
      <c r="J38" s="128">
        <v>4.8999999999999998E-3</v>
      </c>
      <c r="K38" s="128">
        <v>-4.6949999999999999E-2</v>
      </c>
      <c r="L38" s="128">
        <v>-1.4300000000000001E-3</v>
      </c>
      <c r="M38" s="128">
        <v>2.5799999999999998E-3</v>
      </c>
      <c r="N38" s="128">
        <v>-4.8099999999999997E-2</v>
      </c>
      <c r="O38" s="65" t="str">
        <f t="shared" si="0"/>
        <v>E</v>
      </c>
    </row>
    <row r="39" spans="1:15">
      <c r="A39" s="124" t="s">
        <v>149</v>
      </c>
      <c r="B39" s="124" t="s">
        <v>151</v>
      </c>
      <c r="C39" s="128">
        <v>-3.1699999999999999E-2</v>
      </c>
      <c r="D39" s="128">
        <v>3.4399999999999999E-3</v>
      </c>
      <c r="E39" s="128">
        <v>1.431E-2</v>
      </c>
      <c r="F39" s="128">
        <v>-4.9450000000000001E-2</v>
      </c>
      <c r="G39" s="128">
        <v>-1.076E-2</v>
      </c>
      <c r="H39" s="128">
        <v>-6.6800000000000002E-3</v>
      </c>
      <c r="I39" s="128">
        <v>1.661E-2</v>
      </c>
      <c r="J39" s="128">
        <v>-2.069E-2</v>
      </c>
      <c r="K39" s="128">
        <v>-4.827E-2</v>
      </c>
      <c r="L39" s="128">
        <v>-1.0499999999999999E-3</v>
      </c>
      <c r="M39" s="128">
        <v>4.9100000000000003E-3</v>
      </c>
      <c r="N39" s="128">
        <v>-5.2130000000000003E-2</v>
      </c>
      <c r="O39" s="65" t="str">
        <f t="shared" si="0"/>
        <v>F</v>
      </c>
    </row>
    <row r="40" spans="1:15">
      <c r="A40" s="124" t="s">
        <v>152</v>
      </c>
      <c r="B40" s="124" t="s">
        <v>153</v>
      </c>
      <c r="C40" s="128">
        <v>4.6589999999999999E-2</v>
      </c>
      <c r="D40" s="128">
        <v>5.9899999999999997E-3</v>
      </c>
      <c r="E40" s="128">
        <v>4.1900000000000001E-3</v>
      </c>
      <c r="F40" s="128">
        <v>3.6409999999999998E-2</v>
      </c>
      <c r="G40" s="128">
        <v>7.4999999999999997E-3</v>
      </c>
      <c r="H40" s="128">
        <v>-2.5899999999999999E-3</v>
      </c>
      <c r="I40" s="128">
        <v>1.2330000000000001E-2</v>
      </c>
      <c r="J40" s="128">
        <v>-2.2399999999999998E-3</v>
      </c>
      <c r="K40" s="128">
        <v>-4.1009999999999998E-2</v>
      </c>
      <c r="L40" s="128">
        <v>-8.1999999999999998E-4</v>
      </c>
      <c r="M40" s="128">
        <v>3.9899999999999996E-3</v>
      </c>
      <c r="N40" s="128">
        <v>-4.4179999999999997E-2</v>
      </c>
      <c r="O40" s="65" t="str">
        <f t="shared" si="0"/>
        <v>M</v>
      </c>
    </row>
    <row r="41" spans="1:15">
      <c r="A41" s="124" t="s">
        <v>154</v>
      </c>
      <c r="B41" s="124" t="s">
        <v>155</v>
      </c>
      <c r="C41" s="128">
        <v>0.16991999999999999</v>
      </c>
      <c r="D41" s="128">
        <v>7.7999999999999996E-3</v>
      </c>
      <c r="E41" s="128">
        <v>8.4000000000000003E-4</v>
      </c>
      <c r="F41" s="128">
        <v>0.16128000000000001</v>
      </c>
      <c r="G41" s="128">
        <v>4.0980000000000003E-2</v>
      </c>
      <c r="H41" s="128">
        <v>-9.2000000000000003E-4</v>
      </c>
      <c r="I41" s="128">
        <v>9.0900000000000009E-3</v>
      </c>
      <c r="J41" s="128">
        <v>3.2809999999999999E-2</v>
      </c>
      <c r="K41" s="128">
        <v>-1.6570000000000001E-2</v>
      </c>
      <c r="L41" s="128">
        <v>-6.2E-4</v>
      </c>
      <c r="M41" s="128">
        <v>3.7100000000000002E-3</v>
      </c>
      <c r="N41" s="128">
        <v>-1.966E-2</v>
      </c>
      <c r="O41" s="65" t="str">
        <f t="shared" si="0"/>
        <v>A</v>
      </c>
    </row>
    <row r="42" spans="1:15">
      <c r="A42" s="124" t="s">
        <v>156</v>
      </c>
      <c r="B42" s="124" t="s">
        <v>157</v>
      </c>
      <c r="C42" s="128">
        <v>0.11073</v>
      </c>
      <c r="D42" s="128">
        <v>6.6100000000000004E-3</v>
      </c>
      <c r="E42" s="128">
        <v>-2.18E-2</v>
      </c>
      <c r="F42" s="128">
        <v>0.12592</v>
      </c>
      <c r="G42" s="128">
        <v>5.3629999999999997E-2</v>
      </c>
      <c r="H42" s="128">
        <v>3.5E-4</v>
      </c>
      <c r="I42" s="128">
        <v>3.4399999999999999E-3</v>
      </c>
      <c r="J42" s="128">
        <v>4.9840000000000002E-2</v>
      </c>
      <c r="K42" s="128">
        <v>1.7099999999999999E-3</v>
      </c>
      <c r="L42" s="128">
        <v>7.5000000000000002E-4</v>
      </c>
      <c r="M42" s="128">
        <v>4.8999999999999998E-4</v>
      </c>
      <c r="N42" s="128">
        <v>4.6999999999999999E-4</v>
      </c>
      <c r="O42" s="65" t="str">
        <f t="shared" si="0"/>
        <v>M</v>
      </c>
    </row>
    <row r="43" spans="1:15">
      <c r="A43" s="124" t="s">
        <v>158</v>
      </c>
      <c r="B43" s="124" t="s">
        <v>159</v>
      </c>
      <c r="C43" s="128">
        <v>6.2509999999999996E-2</v>
      </c>
      <c r="D43" s="128">
        <v>4.62E-3</v>
      </c>
      <c r="E43" s="128">
        <v>2.3800000000000002E-3</v>
      </c>
      <c r="F43" s="128">
        <v>5.5509999999999997E-2</v>
      </c>
      <c r="G43" s="128">
        <v>5.5059999999999998E-2</v>
      </c>
      <c r="H43" s="128">
        <v>1.0399999999999999E-3</v>
      </c>
      <c r="I43" s="128">
        <v>3.2799999999999999E-3</v>
      </c>
      <c r="J43" s="128">
        <v>5.074E-2</v>
      </c>
      <c r="K43" s="128">
        <v>1.325E-2</v>
      </c>
      <c r="L43" s="128">
        <v>5.1000000000000004E-4</v>
      </c>
      <c r="M43" s="128">
        <v>1.1100000000000001E-3</v>
      </c>
      <c r="N43" s="128">
        <v>1.163E-2</v>
      </c>
      <c r="O43" s="65" t="str">
        <f t="shared" si="0"/>
        <v>J</v>
      </c>
    </row>
    <row r="44" spans="1:15">
      <c r="A44" s="124" t="s">
        <v>160</v>
      </c>
      <c r="B44" s="124" t="s">
        <v>161</v>
      </c>
      <c r="C44" s="128">
        <v>-2.5590000000000002E-2</v>
      </c>
      <c r="D44" s="128">
        <v>-3.9100000000000003E-3</v>
      </c>
      <c r="E44" s="128">
        <v>-1.9220000000000001E-2</v>
      </c>
      <c r="F44" s="128">
        <v>-2.4599999999999999E-3</v>
      </c>
      <c r="G44" s="128">
        <v>4.2049999999999997E-2</v>
      </c>
      <c r="H44" s="128">
        <v>1E-4</v>
      </c>
      <c r="I44" s="128">
        <v>-8.1999999999999998E-4</v>
      </c>
      <c r="J44" s="128">
        <v>4.2770000000000002E-2</v>
      </c>
      <c r="K44" s="128">
        <v>1.41E-2</v>
      </c>
      <c r="L44" s="128">
        <v>-8.0000000000000007E-5</v>
      </c>
      <c r="M44" s="128">
        <v>-1.2600000000000001E-3</v>
      </c>
      <c r="N44" s="128">
        <v>1.5440000000000001E-2</v>
      </c>
      <c r="O44" s="65" t="str">
        <f t="shared" si="0"/>
        <v>J</v>
      </c>
    </row>
    <row r="45" spans="1:15">
      <c r="A45" s="124" t="s">
        <v>165</v>
      </c>
      <c r="B45" s="124" t="s">
        <v>166</v>
      </c>
      <c r="C45" s="128">
        <v>-6.7000000000000002E-3</v>
      </c>
      <c r="D45" s="128">
        <v>4.2199999999999998E-3</v>
      </c>
      <c r="E45" s="128">
        <v>-9.0500000000000008E-3</v>
      </c>
      <c r="F45" s="128">
        <v>-1.8699999999999999E-3</v>
      </c>
      <c r="G45" s="128">
        <v>3.56E-2</v>
      </c>
      <c r="H45" s="128">
        <v>7.9000000000000001E-4</v>
      </c>
      <c r="I45" s="128">
        <v>-2.1199999999999999E-3</v>
      </c>
      <c r="J45" s="128">
        <v>3.6929999999999998E-2</v>
      </c>
      <c r="K45" s="128">
        <v>1.538E-2</v>
      </c>
      <c r="L45" s="128">
        <v>2.2000000000000001E-4</v>
      </c>
      <c r="M45" s="128">
        <v>-2.6700000000000001E-3</v>
      </c>
      <c r="N45" s="128">
        <v>1.7829999999999999E-2</v>
      </c>
      <c r="O45" s="65" t="str">
        <f t="shared" si="0"/>
        <v>A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172</v>
      </c>
      <c r="B52" s="54">
        <v>26.323</v>
      </c>
      <c r="C52" s="54">
        <v>20.919</v>
      </c>
      <c r="D52" s="54">
        <v>15.516</v>
      </c>
      <c r="E52" s="54">
        <v>27.091999999999999</v>
      </c>
      <c r="F52" s="55">
        <v>1</v>
      </c>
      <c r="G52" s="54">
        <v>30.317631578899999</v>
      </c>
      <c r="H52" s="54">
        <v>19.4593157895</v>
      </c>
      <c r="I52" s="127"/>
    </row>
    <row r="53" spans="1:9">
      <c r="A53" s="53" t="s">
        <v>173</v>
      </c>
      <c r="B53" s="54">
        <v>27.79</v>
      </c>
      <c r="C53" s="54">
        <v>22.167000000000002</v>
      </c>
      <c r="D53" s="54">
        <v>16.545000000000002</v>
      </c>
      <c r="E53" s="54">
        <v>26.338000000000001</v>
      </c>
      <c r="F53" s="55">
        <v>2</v>
      </c>
      <c r="G53" s="54">
        <v>30.417157894700001</v>
      </c>
      <c r="H53" s="54">
        <v>18.971526315799998</v>
      </c>
      <c r="I53" s="127"/>
    </row>
    <row r="54" spans="1:9">
      <c r="A54" s="53" t="s">
        <v>174</v>
      </c>
      <c r="B54" s="54">
        <v>29.050999999999998</v>
      </c>
      <c r="C54" s="54">
        <v>23.364000000000001</v>
      </c>
      <c r="D54" s="54">
        <v>17.677</v>
      </c>
      <c r="E54" s="54">
        <v>25.876999999999999</v>
      </c>
      <c r="F54" s="55">
        <v>3</v>
      </c>
      <c r="G54" s="54">
        <v>30.558052631599999</v>
      </c>
      <c r="H54" s="54">
        <v>19.2552631579</v>
      </c>
      <c r="I54" s="127"/>
    </row>
    <row r="55" spans="1:9">
      <c r="A55" s="53" t="s">
        <v>175</v>
      </c>
      <c r="B55" s="54">
        <v>29.745999999999999</v>
      </c>
      <c r="C55" s="54">
        <v>24.584</v>
      </c>
      <c r="D55" s="54">
        <v>19.422999999999998</v>
      </c>
      <c r="E55" s="54">
        <v>24.209</v>
      </c>
      <c r="F55" s="55">
        <v>4</v>
      </c>
      <c r="G55" s="54">
        <v>30.668947368400001</v>
      </c>
      <c r="H55" s="54">
        <v>19.195578947400001</v>
      </c>
      <c r="I55" s="127"/>
    </row>
    <row r="56" spans="1:9">
      <c r="A56" s="53" t="s">
        <v>176</v>
      </c>
      <c r="B56" s="54">
        <v>31.254000000000001</v>
      </c>
      <c r="C56" s="54">
        <v>24.963999999999999</v>
      </c>
      <c r="D56" s="54">
        <v>18.672999999999998</v>
      </c>
      <c r="E56" s="54">
        <v>25.376000000000001</v>
      </c>
      <c r="F56" s="55">
        <v>5</v>
      </c>
      <c r="G56" s="54">
        <v>30.6532631579</v>
      </c>
      <c r="H56" s="54">
        <v>19.373999999999999</v>
      </c>
      <c r="I56" s="127"/>
    </row>
    <row r="57" spans="1:9">
      <c r="A57" s="53" t="s">
        <v>177</v>
      </c>
      <c r="B57" s="54">
        <v>29.683</v>
      </c>
      <c r="C57" s="54">
        <v>24.478999999999999</v>
      </c>
      <c r="D57" s="54">
        <v>19.274999999999999</v>
      </c>
      <c r="E57" s="54">
        <v>26.945</v>
      </c>
      <c r="F57" s="55">
        <v>6</v>
      </c>
      <c r="G57" s="54">
        <v>30.600052631600001</v>
      </c>
      <c r="H57" s="54">
        <v>19.316210526300001</v>
      </c>
      <c r="I57" s="127"/>
    </row>
    <row r="58" spans="1:9">
      <c r="A58" s="53" t="s">
        <v>178</v>
      </c>
      <c r="B58" s="54">
        <v>28.905000000000001</v>
      </c>
      <c r="C58" s="54">
        <v>23.823</v>
      </c>
      <c r="D58" s="54">
        <v>18.741</v>
      </c>
      <c r="E58" s="54">
        <v>27.96</v>
      </c>
      <c r="F58" s="55">
        <v>7</v>
      </c>
      <c r="G58" s="54">
        <v>30.581684210500001</v>
      </c>
      <c r="H58" s="54">
        <v>19.443999999999999</v>
      </c>
      <c r="I58" s="127"/>
    </row>
    <row r="59" spans="1:9">
      <c r="A59" s="53" t="s">
        <v>179</v>
      </c>
      <c r="B59" s="54">
        <v>27.826000000000001</v>
      </c>
      <c r="C59" s="54">
        <v>22.617999999999999</v>
      </c>
      <c r="D59" s="54">
        <v>17.41</v>
      </c>
      <c r="E59" s="54">
        <v>27.167999999999999</v>
      </c>
      <c r="F59" s="55">
        <v>8</v>
      </c>
      <c r="G59" s="54">
        <v>29.6954210526</v>
      </c>
      <c r="H59" s="54">
        <v>19.356263157899999</v>
      </c>
      <c r="I59" s="127"/>
    </row>
    <row r="60" spans="1:9">
      <c r="A60" s="53" t="s">
        <v>180</v>
      </c>
      <c r="B60" s="54">
        <v>29.782</v>
      </c>
      <c r="C60" s="54">
        <v>24.023</v>
      </c>
      <c r="D60" s="54">
        <v>18.263000000000002</v>
      </c>
      <c r="E60" s="54">
        <v>27.294</v>
      </c>
      <c r="F60" s="55">
        <v>9</v>
      </c>
      <c r="G60" s="54">
        <v>29.389526315800001</v>
      </c>
      <c r="H60" s="54">
        <v>18.826526315799999</v>
      </c>
      <c r="I60" s="127"/>
    </row>
    <row r="61" spans="1:9">
      <c r="A61" s="53" t="s">
        <v>181</v>
      </c>
      <c r="B61" s="54">
        <v>31.125</v>
      </c>
      <c r="C61" s="54">
        <v>25.36</v>
      </c>
      <c r="D61" s="54">
        <v>19.594999999999999</v>
      </c>
      <c r="E61" s="54">
        <v>25.893000000000001</v>
      </c>
      <c r="F61" s="55">
        <v>10</v>
      </c>
      <c r="G61" s="54">
        <v>29.228999999999999</v>
      </c>
      <c r="H61" s="54">
        <v>18.608315789500001</v>
      </c>
      <c r="I61" s="127"/>
    </row>
    <row r="62" spans="1:9">
      <c r="A62" s="53" t="s">
        <v>182</v>
      </c>
      <c r="B62" s="54">
        <v>32.506</v>
      </c>
      <c r="C62" s="54">
        <v>26.722000000000001</v>
      </c>
      <c r="D62" s="54">
        <v>20.939</v>
      </c>
      <c r="E62" s="54">
        <v>24.661000000000001</v>
      </c>
      <c r="F62" s="55">
        <v>11</v>
      </c>
      <c r="G62" s="54">
        <v>29.742000000000001</v>
      </c>
      <c r="H62" s="54">
        <v>18.5708947368</v>
      </c>
      <c r="I62" s="127"/>
    </row>
    <row r="63" spans="1:9">
      <c r="A63" s="53" t="s">
        <v>183</v>
      </c>
      <c r="B63" s="54">
        <v>33.603999999999999</v>
      </c>
      <c r="C63" s="54">
        <v>27.513000000000002</v>
      </c>
      <c r="D63" s="54">
        <v>21.422999999999998</v>
      </c>
      <c r="E63" s="54">
        <v>24.027999999999999</v>
      </c>
      <c r="F63" s="55">
        <v>12</v>
      </c>
      <c r="G63" s="54">
        <v>29.937000000000001</v>
      </c>
      <c r="H63" s="54">
        <v>18.7578421053</v>
      </c>
      <c r="I63" s="127"/>
    </row>
    <row r="64" spans="1:9">
      <c r="A64" s="53" t="s">
        <v>184</v>
      </c>
      <c r="B64" s="54">
        <v>34.29</v>
      </c>
      <c r="C64" s="54">
        <v>27.67</v>
      </c>
      <c r="D64" s="54">
        <v>21.048999999999999</v>
      </c>
      <c r="E64" s="54">
        <v>24.241</v>
      </c>
      <c r="F64" s="55">
        <v>13</v>
      </c>
      <c r="G64" s="54">
        <v>29.572210526300001</v>
      </c>
      <c r="H64" s="54">
        <v>18.276052631599999</v>
      </c>
      <c r="I64" s="127"/>
    </row>
    <row r="65" spans="1:9">
      <c r="A65" s="53" t="s">
        <v>185</v>
      </c>
      <c r="B65" s="54">
        <v>35.073999999999998</v>
      </c>
      <c r="C65" s="54">
        <v>28.64</v>
      </c>
      <c r="D65" s="54">
        <v>22.206</v>
      </c>
      <c r="E65" s="54">
        <v>24.395</v>
      </c>
      <c r="F65" s="55">
        <v>14</v>
      </c>
      <c r="G65" s="54">
        <v>29.5387894737</v>
      </c>
      <c r="H65" s="54">
        <v>18.089947368400001</v>
      </c>
      <c r="I65" s="127"/>
    </row>
    <row r="66" spans="1:9">
      <c r="A66" s="53" t="s">
        <v>186</v>
      </c>
      <c r="B66" s="54">
        <v>33.362000000000002</v>
      </c>
      <c r="C66" s="54">
        <v>27.524999999999999</v>
      </c>
      <c r="D66" s="54">
        <v>21.687999999999999</v>
      </c>
      <c r="E66" s="54">
        <v>23.855</v>
      </c>
      <c r="F66" s="55">
        <v>15</v>
      </c>
      <c r="G66" s="54">
        <v>29.6128421053</v>
      </c>
      <c r="H66" s="54">
        <v>18.584157894699999</v>
      </c>
      <c r="I66" s="127"/>
    </row>
    <row r="67" spans="1:9">
      <c r="A67" s="53" t="s">
        <v>187</v>
      </c>
      <c r="B67" s="54">
        <v>31.349</v>
      </c>
      <c r="C67" s="54">
        <v>25.94</v>
      </c>
      <c r="D67" s="54">
        <v>20.532</v>
      </c>
      <c r="E67" s="54">
        <v>23.271999999999998</v>
      </c>
      <c r="F67" s="55">
        <v>16</v>
      </c>
      <c r="G67" s="54">
        <v>28.659526315800001</v>
      </c>
      <c r="H67" s="54">
        <v>18.407157894699999</v>
      </c>
      <c r="I67" s="127"/>
    </row>
    <row r="68" spans="1:9">
      <c r="A68" s="53" t="s">
        <v>188</v>
      </c>
      <c r="B68" s="54">
        <v>28.678999999999998</v>
      </c>
      <c r="C68" s="54">
        <v>23.71</v>
      </c>
      <c r="D68" s="54">
        <v>18.739999999999998</v>
      </c>
      <c r="E68" s="54">
        <v>23.56</v>
      </c>
      <c r="F68" s="55">
        <v>17</v>
      </c>
      <c r="G68" s="54">
        <v>29.3993684211</v>
      </c>
      <c r="H68" s="54">
        <v>18.254473684200001</v>
      </c>
      <c r="I68" s="127"/>
    </row>
    <row r="69" spans="1:9">
      <c r="A69" s="53" t="s">
        <v>189</v>
      </c>
      <c r="B69" s="54">
        <v>28.552</v>
      </c>
      <c r="C69" s="54">
        <v>23.521999999999998</v>
      </c>
      <c r="D69" s="54">
        <v>18.492000000000001</v>
      </c>
      <c r="E69" s="54">
        <v>24.89</v>
      </c>
      <c r="F69" s="55">
        <v>18</v>
      </c>
      <c r="G69" s="54">
        <v>29.662947368400001</v>
      </c>
      <c r="H69" s="54">
        <v>18.485526315800001</v>
      </c>
      <c r="I69" s="127"/>
    </row>
    <row r="70" spans="1:9">
      <c r="A70" s="53" t="s">
        <v>190</v>
      </c>
      <c r="B70" s="54">
        <v>28.530999999999999</v>
      </c>
      <c r="C70" s="54">
        <v>23.512</v>
      </c>
      <c r="D70" s="54">
        <v>18.492999999999999</v>
      </c>
      <c r="E70" s="54">
        <v>26.027000000000001</v>
      </c>
      <c r="F70" s="55">
        <v>19</v>
      </c>
      <c r="G70" s="54">
        <v>28.984684210499999</v>
      </c>
      <c r="H70" s="54">
        <v>18.722421052600001</v>
      </c>
      <c r="I70" s="127"/>
    </row>
    <row r="71" spans="1:9">
      <c r="A71" s="53" t="s">
        <v>191</v>
      </c>
      <c r="B71" s="54">
        <v>30.798999999999999</v>
      </c>
      <c r="C71" s="54">
        <v>24.699000000000002</v>
      </c>
      <c r="D71" s="54">
        <v>18.599</v>
      </c>
      <c r="E71" s="54">
        <v>25.58</v>
      </c>
      <c r="F71" s="55">
        <v>20</v>
      </c>
      <c r="G71" s="54">
        <v>29.638894736800001</v>
      </c>
      <c r="H71" s="54">
        <v>18.3434210526</v>
      </c>
      <c r="I71" s="127"/>
    </row>
    <row r="72" spans="1:9">
      <c r="A72" s="53" t="s">
        <v>192</v>
      </c>
      <c r="B72" s="54">
        <v>31.064</v>
      </c>
      <c r="C72" s="54">
        <v>25.23</v>
      </c>
      <c r="D72" s="54">
        <v>19.395</v>
      </c>
      <c r="E72" s="54">
        <v>25.302</v>
      </c>
      <c r="F72" s="55">
        <v>21</v>
      </c>
      <c r="G72" s="54">
        <v>29.751421052600001</v>
      </c>
      <c r="H72" s="54">
        <v>18.3414736842</v>
      </c>
      <c r="I72" s="127"/>
    </row>
    <row r="73" spans="1:9">
      <c r="A73" s="53" t="s">
        <v>193</v>
      </c>
      <c r="B73" s="54">
        <v>31.033000000000001</v>
      </c>
      <c r="C73" s="54">
        <v>25.411000000000001</v>
      </c>
      <c r="D73" s="54">
        <v>19.788</v>
      </c>
      <c r="E73" s="54">
        <v>25.018000000000001</v>
      </c>
      <c r="F73" s="55">
        <v>22</v>
      </c>
      <c r="G73" s="54">
        <v>29.664000000000001</v>
      </c>
      <c r="H73" s="54">
        <v>18.350578947399999</v>
      </c>
      <c r="I73" s="127"/>
    </row>
    <row r="74" spans="1:9">
      <c r="A74" s="53" t="s">
        <v>194</v>
      </c>
      <c r="B74" s="54">
        <v>30.849</v>
      </c>
      <c r="C74" s="54">
        <v>25.673999999999999</v>
      </c>
      <c r="D74" s="54">
        <v>20.498999999999999</v>
      </c>
      <c r="E74" s="54">
        <v>24.870999999999999</v>
      </c>
      <c r="F74" s="55">
        <v>23</v>
      </c>
      <c r="G74" s="54">
        <v>29.574894736800001</v>
      </c>
      <c r="H74" s="54">
        <v>18.473842105300001</v>
      </c>
      <c r="I74" s="127"/>
    </row>
    <row r="75" spans="1:9">
      <c r="A75" s="53" t="s">
        <v>195</v>
      </c>
      <c r="B75" s="54">
        <v>29.466999999999999</v>
      </c>
      <c r="C75" s="54">
        <v>24.358000000000001</v>
      </c>
      <c r="D75" s="54">
        <v>19.248000000000001</v>
      </c>
      <c r="E75" s="54">
        <v>24.125</v>
      </c>
      <c r="F75" s="55">
        <v>24</v>
      </c>
      <c r="G75" s="54">
        <v>29.461947368400001</v>
      </c>
      <c r="H75" s="54">
        <v>18.331105263200001</v>
      </c>
      <c r="I75" s="127"/>
    </row>
    <row r="76" spans="1:9">
      <c r="A76" s="53" t="s">
        <v>196</v>
      </c>
      <c r="B76" s="54">
        <v>29.276</v>
      </c>
      <c r="C76" s="54">
        <v>24.106000000000002</v>
      </c>
      <c r="D76" s="54">
        <v>18.936</v>
      </c>
      <c r="E76" s="54">
        <v>25.652999999999999</v>
      </c>
      <c r="F76" s="55">
        <v>25</v>
      </c>
      <c r="G76" s="54">
        <v>29.527578947399999</v>
      </c>
      <c r="H76" s="54">
        <v>18.346</v>
      </c>
      <c r="I76" s="127"/>
    </row>
    <row r="77" spans="1:9">
      <c r="A77" s="53" t="s">
        <v>197</v>
      </c>
      <c r="B77" s="54">
        <v>30.638000000000002</v>
      </c>
      <c r="C77" s="54">
        <v>24.863</v>
      </c>
      <c r="D77" s="54">
        <v>19.087</v>
      </c>
      <c r="E77" s="54">
        <v>26.295000000000002</v>
      </c>
      <c r="F77" s="55">
        <v>26</v>
      </c>
      <c r="G77" s="54">
        <v>29.611315789500001</v>
      </c>
      <c r="H77" s="54">
        <v>18.612315789499998</v>
      </c>
      <c r="I77" s="127"/>
    </row>
    <row r="78" spans="1:9">
      <c r="A78" s="53" t="s">
        <v>198</v>
      </c>
      <c r="B78" s="54">
        <v>31.163</v>
      </c>
      <c r="C78" s="54">
        <v>25.280999999999999</v>
      </c>
      <c r="D78" s="54">
        <v>19.399000000000001</v>
      </c>
      <c r="E78" s="54">
        <v>26.61</v>
      </c>
      <c r="F78" s="55">
        <v>27</v>
      </c>
      <c r="G78" s="54">
        <v>29.901631578899998</v>
      </c>
      <c r="H78" s="54">
        <v>18.6995263158</v>
      </c>
      <c r="I78" s="127"/>
    </row>
    <row r="79" spans="1:9">
      <c r="A79" s="53" t="s">
        <v>199</v>
      </c>
      <c r="B79" s="54">
        <v>29.378</v>
      </c>
      <c r="C79" s="54">
        <v>24.132999999999999</v>
      </c>
      <c r="D79" s="54">
        <v>18.888000000000002</v>
      </c>
      <c r="E79" s="54">
        <v>23.942</v>
      </c>
      <c r="F79" s="55">
        <v>28</v>
      </c>
      <c r="G79" s="54">
        <v>29.4759473684</v>
      </c>
      <c r="H79" s="54">
        <v>18.788368421099999</v>
      </c>
      <c r="I79" s="127"/>
    </row>
    <row r="80" spans="1:9">
      <c r="A80" s="53" t="s">
        <v>200</v>
      </c>
      <c r="B80" s="54">
        <v>28.463000000000001</v>
      </c>
      <c r="C80" s="54">
        <v>23.385999999999999</v>
      </c>
      <c r="D80" s="54">
        <v>18.309000000000001</v>
      </c>
      <c r="E80" s="54">
        <v>19.913</v>
      </c>
      <c r="F80" s="55">
        <v>29</v>
      </c>
      <c r="G80" s="54">
        <v>28.8509473684</v>
      </c>
      <c r="H80" s="54">
        <v>18.485052631599999</v>
      </c>
      <c r="I80" s="127"/>
    </row>
    <row r="81" spans="1:9">
      <c r="A81" s="53" t="s">
        <v>201</v>
      </c>
      <c r="B81" s="54">
        <v>27.535</v>
      </c>
      <c r="C81" s="54">
        <v>22.85</v>
      </c>
      <c r="D81" s="54">
        <v>18.164000000000001</v>
      </c>
      <c r="E81" s="54">
        <v>19.292999999999999</v>
      </c>
      <c r="F81" s="55">
        <v>30</v>
      </c>
      <c r="G81" s="54">
        <v>28.690263157899999</v>
      </c>
      <c r="H81" s="54">
        <v>18.070210526299999</v>
      </c>
      <c r="I81" s="127"/>
    </row>
    <row r="82" spans="1:9">
      <c r="A82" s="53" t="s">
        <v>166</v>
      </c>
      <c r="B82" s="54">
        <v>29.198</v>
      </c>
      <c r="C82" s="54">
        <v>23.722999999999999</v>
      </c>
      <c r="D82" s="54">
        <v>18.248999999999999</v>
      </c>
      <c r="E82" s="54">
        <v>19.78</v>
      </c>
      <c r="F82" s="55">
        <v>31</v>
      </c>
      <c r="G82" s="54">
        <v>28.392526315800001</v>
      </c>
      <c r="H82" s="54">
        <v>17.652210526299999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A</v>
      </c>
      <c r="D87" s="80" t="str">
        <f t="shared" ref="D87:D109" si="1">TEXT(EDATE(D88,-1),"mmmm aaaa")</f>
        <v>agosto 2019</v>
      </c>
      <c r="E87" s="81">
        <f>VLOOKUP(D87,A$87:B$122,2,FALSE)</f>
        <v>21177.253561983998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S</v>
      </c>
      <c r="D88" s="82" t="str">
        <f t="shared" si="1"/>
        <v>septiembre 2019</v>
      </c>
      <c r="E88" s="83">
        <f t="shared" ref="E88:E111" si="3">VLOOKUP(D88,A$87:B$122,2,FALSE)</f>
        <v>19936.18443252</v>
      </c>
    </row>
    <row r="89" spans="1:9">
      <c r="A89" s="53" t="s">
        <v>101</v>
      </c>
      <c r="B89" s="63">
        <v>20726.895805251999</v>
      </c>
      <c r="C89" s="78" t="str">
        <f t="shared" si="2"/>
        <v>O</v>
      </c>
      <c r="D89" s="82" t="str">
        <f t="shared" si="1"/>
        <v>octubre 2019</v>
      </c>
      <c r="E89" s="83">
        <f t="shared" si="3"/>
        <v>20155.46354927</v>
      </c>
    </row>
    <row r="90" spans="1:9">
      <c r="A90" s="53" t="s">
        <v>102</v>
      </c>
      <c r="B90" s="63">
        <v>19514.052023056</v>
      </c>
      <c r="C90" s="78" t="str">
        <f t="shared" si="2"/>
        <v>N</v>
      </c>
      <c r="D90" s="82" t="str">
        <f t="shared" si="1"/>
        <v>noviembre 2019</v>
      </c>
      <c r="E90" s="83">
        <f t="shared" si="3"/>
        <v>20817.226544469999</v>
      </c>
    </row>
    <row r="91" spans="1:9">
      <c r="A91" s="53" t="s">
        <v>103</v>
      </c>
      <c r="B91" s="63">
        <v>19899.136009188001</v>
      </c>
      <c r="C91" s="78" t="str">
        <f t="shared" si="2"/>
        <v>D</v>
      </c>
      <c r="D91" s="82" t="str">
        <f t="shared" si="1"/>
        <v>diciembre 2019</v>
      </c>
      <c r="E91" s="83">
        <f t="shared" si="3"/>
        <v>20907.164036049999</v>
      </c>
    </row>
    <row r="92" spans="1:9">
      <c r="A92" s="53" t="s">
        <v>104</v>
      </c>
      <c r="B92" s="63">
        <v>19970.835457706002</v>
      </c>
      <c r="C92" s="78" t="str">
        <f t="shared" si="2"/>
        <v>E</v>
      </c>
      <c r="D92" s="82" t="str">
        <f t="shared" si="1"/>
        <v>enero 2020</v>
      </c>
      <c r="E92" s="83">
        <f t="shared" si="3"/>
        <v>22577.217376982</v>
      </c>
    </row>
    <row r="93" spans="1:9">
      <c r="A93" s="53" t="s">
        <v>121</v>
      </c>
      <c r="B93" s="63">
        <v>22701.204090208001</v>
      </c>
      <c r="C93" s="78" t="str">
        <f t="shared" si="2"/>
        <v>F</v>
      </c>
      <c r="D93" s="82" t="str">
        <f t="shared" si="1"/>
        <v>febrero 2020</v>
      </c>
      <c r="E93" s="83">
        <f t="shared" si="3"/>
        <v>19840.085661852001</v>
      </c>
    </row>
    <row r="94" spans="1:9">
      <c r="A94" s="53" t="s">
        <v>123</v>
      </c>
      <c r="B94" s="63">
        <v>21177.253561983998</v>
      </c>
      <c r="C94" s="78" t="str">
        <f t="shared" si="2"/>
        <v>M</v>
      </c>
      <c r="D94" s="82" t="str">
        <f t="shared" si="1"/>
        <v>marzo 2020</v>
      </c>
      <c r="E94" s="83">
        <f t="shared" si="3"/>
        <v>19808.362302358</v>
      </c>
    </row>
    <row r="95" spans="1:9">
      <c r="A95" s="53" t="s">
        <v>124</v>
      </c>
      <c r="B95" s="63">
        <v>19936.18443252</v>
      </c>
      <c r="C95" s="78" t="str">
        <f t="shared" si="2"/>
        <v>A</v>
      </c>
      <c r="D95" s="82" t="str">
        <f t="shared" si="1"/>
        <v>abril 2020</v>
      </c>
      <c r="E95" s="83">
        <f t="shared" si="3"/>
        <v>16160.449329384001</v>
      </c>
    </row>
    <row r="96" spans="1:9">
      <c r="A96" s="53" t="s">
        <v>125</v>
      </c>
      <c r="B96" s="63">
        <v>20155.46354927</v>
      </c>
      <c r="C96" s="78" t="str">
        <f t="shared" si="2"/>
        <v>M</v>
      </c>
      <c r="D96" s="82" t="str">
        <f t="shared" si="1"/>
        <v>mayo 2020</v>
      </c>
      <c r="E96" s="83">
        <f t="shared" si="3"/>
        <v>17368.389882903</v>
      </c>
    </row>
    <row r="97" spans="1:5">
      <c r="A97" s="53" t="s">
        <v>126</v>
      </c>
      <c r="B97" s="63">
        <v>20817.226544469999</v>
      </c>
      <c r="C97" s="78" t="str">
        <f t="shared" si="2"/>
        <v>J</v>
      </c>
      <c r="D97" s="82" t="str">
        <f t="shared" si="1"/>
        <v>junio 2020</v>
      </c>
      <c r="E97" s="83">
        <f t="shared" si="3"/>
        <v>18354.280841045998</v>
      </c>
    </row>
    <row r="98" spans="1:5">
      <c r="A98" s="53" t="s">
        <v>127</v>
      </c>
      <c r="B98" s="63">
        <v>20907.164036049999</v>
      </c>
      <c r="C98" s="78" t="str">
        <f t="shared" si="2"/>
        <v>J</v>
      </c>
      <c r="D98" s="82" t="str">
        <f t="shared" si="1"/>
        <v>julio 2020</v>
      </c>
      <c r="E98" s="83">
        <f t="shared" si="3"/>
        <v>21944.759355194001</v>
      </c>
    </row>
    <row r="99" spans="1:5">
      <c r="A99" s="53" t="s">
        <v>128</v>
      </c>
      <c r="B99" s="63">
        <v>22577.217376982</v>
      </c>
      <c r="C99" s="78" t="str">
        <f t="shared" si="2"/>
        <v>A</v>
      </c>
      <c r="D99" s="82" t="str">
        <f t="shared" si="1"/>
        <v>agosto 2020</v>
      </c>
      <c r="E99" s="83">
        <f t="shared" si="3"/>
        <v>20740.560149403998</v>
      </c>
    </row>
    <row r="100" spans="1:5">
      <c r="A100" s="53" t="s">
        <v>130</v>
      </c>
      <c r="B100" s="63">
        <v>19840.085661852001</v>
      </c>
      <c r="C100" s="78" t="str">
        <f t="shared" si="2"/>
        <v>S</v>
      </c>
      <c r="D100" s="82" t="str">
        <f t="shared" si="1"/>
        <v>septiembre 2020</v>
      </c>
      <c r="E100" s="83">
        <f t="shared" si="3"/>
        <v>19375.491099671999</v>
      </c>
    </row>
    <row r="101" spans="1:5">
      <c r="A101" s="53" t="s">
        <v>131</v>
      </c>
      <c r="B101" s="63">
        <v>19808.362302358</v>
      </c>
      <c r="C101" s="78" t="str">
        <f t="shared" si="2"/>
        <v>O</v>
      </c>
      <c r="D101" s="82" t="str">
        <f t="shared" si="1"/>
        <v>octubre 2020</v>
      </c>
      <c r="E101" s="83">
        <f t="shared" si="3"/>
        <v>19599.735349332001</v>
      </c>
    </row>
    <row r="102" spans="1:5">
      <c r="A102" s="53" t="s">
        <v>132</v>
      </c>
      <c r="B102" s="63">
        <v>16160.449329384001</v>
      </c>
      <c r="C102" s="78" t="str">
        <f t="shared" si="2"/>
        <v>N</v>
      </c>
      <c r="D102" s="82" t="str">
        <f t="shared" si="1"/>
        <v>noviembre 2020</v>
      </c>
      <c r="E102" s="83">
        <f t="shared" si="3"/>
        <v>19640.472718157998</v>
      </c>
    </row>
    <row r="103" spans="1:5">
      <c r="A103" s="53" t="s">
        <v>133</v>
      </c>
      <c r="B103" s="63">
        <v>17368.389882903</v>
      </c>
      <c r="C103" s="78" t="str">
        <f t="shared" si="2"/>
        <v>D</v>
      </c>
      <c r="D103" s="82" t="str">
        <f t="shared" si="1"/>
        <v>diciembre 2020</v>
      </c>
      <c r="E103" s="83">
        <f t="shared" si="3"/>
        <v>21286.840357445999</v>
      </c>
    </row>
    <row r="104" spans="1:5">
      <c r="A104" s="53" t="s">
        <v>134</v>
      </c>
      <c r="B104" s="63">
        <v>18354.280841045998</v>
      </c>
      <c r="C104" s="78" t="str">
        <f t="shared" si="2"/>
        <v>E</v>
      </c>
      <c r="D104" s="82" t="str">
        <f t="shared" si="1"/>
        <v>enero 2021</v>
      </c>
      <c r="E104" s="83">
        <f t="shared" si="3"/>
        <v>22749.914562589998</v>
      </c>
    </row>
    <row r="105" spans="1:5">
      <c r="A105" s="53" t="s">
        <v>135</v>
      </c>
      <c r="B105" s="63">
        <v>21944.759355194001</v>
      </c>
      <c r="C105" s="78" t="str">
        <f t="shared" si="2"/>
        <v>F</v>
      </c>
      <c r="D105" s="82" t="str">
        <f t="shared" si="1"/>
        <v>febrero 2021</v>
      </c>
      <c r="E105" s="83">
        <f t="shared" si="3"/>
        <v>19211.184779914001</v>
      </c>
    </row>
    <row r="106" spans="1:5">
      <c r="A106" s="53" t="s">
        <v>136</v>
      </c>
      <c r="B106" s="63">
        <v>20740.560149403998</v>
      </c>
      <c r="C106" s="78" t="str">
        <f t="shared" si="2"/>
        <v>M</v>
      </c>
      <c r="D106" s="82" t="str">
        <f t="shared" si="1"/>
        <v>marzo 2021</v>
      </c>
      <c r="E106" s="83">
        <f t="shared" si="3"/>
        <v>20731.199290640001</v>
      </c>
    </row>
    <row r="107" spans="1:5">
      <c r="A107" s="53" t="s">
        <v>139</v>
      </c>
      <c r="B107" s="63">
        <v>19375.491099671999</v>
      </c>
      <c r="C107" s="78" t="str">
        <f t="shared" si="2"/>
        <v>A</v>
      </c>
      <c r="D107" s="82" t="str">
        <f t="shared" si="1"/>
        <v>abril 2021</v>
      </c>
      <c r="E107" s="83">
        <f t="shared" si="3"/>
        <v>18906.353817296</v>
      </c>
    </row>
    <row r="108" spans="1:5">
      <c r="A108" s="53" t="s">
        <v>141</v>
      </c>
      <c r="B108" s="63">
        <v>19599.735349332001</v>
      </c>
      <c r="C108" s="78" t="str">
        <f t="shared" si="2"/>
        <v>M</v>
      </c>
      <c r="D108" s="82" t="str">
        <f t="shared" si="1"/>
        <v>mayo 2021</v>
      </c>
      <c r="E108" s="83">
        <f t="shared" si="3"/>
        <v>19291.599786975999</v>
      </c>
    </row>
    <row r="109" spans="1:5">
      <c r="A109" s="53" t="s">
        <v>143</v>
      </c>
      <c r="B109" s="63">
        <v>19640.472718157998</v>
      </c>
      <c r="C109" s="78" t="str">
        <f t="shared" si="2"/>
        <v>J</v>
      </c>
      <c r="D109" s="82" t="str">
        <f t="shared" si="1"/>
        <v>junio 2021</v>
      </c>
      <c r="E109" s="83">
        <f t="shared" si="3"/>
        <v>19501.520807016001</v>
      </c>
    </row>
    <row r="110" spans="1:5">
      <c r="A110" s="53" t="s">
        <v>145</v>
      </c>
      <c r="B110" s="63">
        <v>21286.840357445999</v>
      </c>
      <c r="C110" s="78" t="str">
        <f t="shared" si="2"/>
        <v>J</v>
      </c>
      <c r="D110" s="82" t="str">
        <f>TEXT(EDATE(D111,-1),"mmmm aaaa")</f>
        <v>julio 2021</v>
      </c>
      <c r="E110" s="83">
        <f t="shared" si="3"/>
        <v>21383.287513809999</v>
      </c>
    </row>
    <row r="111" spans="1:5" ht="15" thickBot="1">
      <c r="A111" s="53" t="s">
        <v>147</v>
      </c>
      <c r="B111" s="63">
        <v>22749.914562589998</v>
      </c>
      <c r="C111" s="79" t="str">
        <f t="shared" si="2"/>
        <v>A</v>
      </c>
      <c r="D111" s="84" t="str">
        <f>A2</f>
        <v>Agosto 2021</v>
      </c>
      <c r="E111" s="85">
        <f t="shared" si="3"/>
        <v>20601.531585436001</v>
      </c>
    </row>
    <row r="112" spans="1:5">
      <c r="A112" s="53" t="s">
        <v>149</v>
      </c>
      <c r="B112" s="63">
        <v>19211.184779914001</v>
      </c>
    </row>
    <row r="113" spans="1:4">
      <c r="A113" s="53" t="s">
        <v>152</v>
      </c>
      <c r="B113" s="63">
        <v>20731.199290640001</v>
      </c>
    </row>
    <row r="114" spans="1:4">
      <c r="A114" s="53" t="s">
        <v>154</v>
      </c>
      <c r="B114" s="63">
        <v>18906.353817296</v>
      </c>
    </row>
    <row r="115" spans="1:4">
      <c r="A115" s="53" t="s">
        <v>156</v>
      </c>
      <c r="B115" s="63">
        <v>19291.599786975999</v>
      </c>
      <c r="C115"/>
      <c r="D115"/>
    </row>
    <row r="116" spans="1:4">
      <c r="A116" s="53" t="s">
        <v>158</v>
      </c>
      <c r="B116" s="63">
        <v>19501.520807016001</v>
      </c>
      <c r="C116"/>
      <c r="D116"/>
    </row>
    <row r="117" spans="1:4">
      <c r="A117" s="53" t="s">
        <v>160</v>
      </c>
      <c r="B117" s="63">
        <v>21383.287513809999</v>
      </c>
      <c r="C117"/>
      <c r="D117"/>
    </row>
    <row r="118" spans="1:4">
      <c r="A118" s="53" t="s">
        <v>165</v>
      </c>
      <c r="B118" s="63">
        <v>20601.531585436001</v>
      </c>
      <c r="C118"/>
      <c r="D118"/>
    </row>
    <row r="119" spans="1:4">
      <c r="A119" s="53" t="s">
        <v>206</v>
      </c>
      <c r="B119" s="63">
        <v>8782.1537000000008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172</v>
      </c>
      <c r="B129" s="62">
        <v>26843.304</v>
      </c>
      <c r="C129" s="55">
        <v>1</v>
      </c>
      <c r="D129" s="62">
        <v>568.28710973800003</v>
      </c>
      <c r="E129" s="88">
        <f>MAX(D129:D159)</f>
        <v>712.52000551200001</v>
      </c>
    </row>
    <row r="130" spans="1:5">
      <c r="A130" s="53" t="s">
        <v>173</v>
      </c>
      <c r="B130" s="62">
        <v>31070.786</v>
      </c>
      <c r="C130" s="55">
        <v>2</v>
      </c>
      <c r="D130" s="62">
        <v>646.65024636800001</v>
      </c>
    </row>
    <row r="131" spans="1:5">
      <c r="A131" s="53" t="s">
        <v>174</v>
      </c>
      <c r="B131" s="62">
        <v>31932.942999999999</v>
      </c>
      <c r="C131" s="55">
        <v>3</v>
      </c>
      <c r="D131" s="62">
        <v>670.33393764799996</v>
      </c>
    </row>
    <row r="132" spans="1:5">
      <c r="A132" s="53" t="s">
        <v>175</v>
      </c>
      <c r="B132" s="62">
        <v>32157.614000000001</v>
      </c>
      <c r="C132" s="55">
        <v>4</v>
      </c>
      <c r="D132" s="62">
        <v>680.27186059999997</v>
      </c>
    </row>
    <row r="133" spans="1:5">
      <c r="A133" s="53" t="s">
        <v>176</v>
      </c>
      <c r="B133" s="62">
        <v>32630.692999999999</v>
      </c>
      <c r="C133" s="55">
        <v>5</v>
      </c>
      <c r="D133" s="62">
        <v>689.24766501600004</v>
      </c>
    </row>
    <row r="134" spans="1:5">
      <c r="A134" s="53" t="s">
        <v>177</v>
      </c>
      <c r="B134" s="62">
        <v>32297.331999999999</v>
      </c>
      <c r="C134" s="55">
        <v>6</v>
      </c>
      <c r="D134" s="62">
        <v>684.95691680000004</v>
      </c>
    </row>
    <row r="135" spans="1:5">
      <c r="A135" s="53" t="s">
        <v>178</v>
      </c>
      <c r="B135" s="62">
        <v>29348.566999999999</v>
      </c>
      <c r="C135" s="55">
        <v>7</v>
      </c>
      <c r="D135" s="62">
        <v>629.88962802399999</v>
      </c>
    </row>
    <row r="136" spans="1:5">
      <c r="A136" s="53" t="s">
        <v>179</v>
      </c>
      <c r="B136" s="62">
        <v>27100.46</v>
      </c>
      <c r="C136" s="55">
        <v>8</v>
      </c>
      <c r="D136" s="62">
        <v>572.39518552000004</v>
      </c>
    </row>
    <row r="137" spans="1:5">
      <c r="A137" s="53" t="s">
        <v>180</v>
      </c>
      <c r="B137" s="62">
        <v>30624.02</v>
      </c>
      <c r="C137" s="55">
        <v>9</v>
      </c>
      <c r="D137" s="62">
        <v>641.07300705600005</v>
      </c>
    </row>
    <row r="138" spans="1:5">
      <c r="A138" s="53" t="s">
        <v>181</v>
      </c>
      <c r="B138" s="62">
        <v>31462.9172</v>
      </c>
      <c r="C138" s="55">
        <v>10</v>
      </c>
      <c r="D138" s="62">
        <v>665.40799682399995</v>
      </c>
    </row>
    <row r="139" spans="1:5">
      <c r="A139" s="53" t="s">
        <v>182</v>
      </c>
      <c r="B139" s="62">
        <v>32744.666000000001</v>
      </c>
      <c r="C139" s="55">
        <v>11</v>
      </c>
      <c r="D139" s="62">
        <v>687.14038031200005</v>
      </c>
    </row>
    <row r="140" spans="1:5">
      <c r="A140" s="53" t="s">
        <v>183</v>
      </c>
      <c r="B140" s="62">
        <v>33680.118999999999</v>
      </c>
      <c r="C140" s="55">
        <v>12</v>
      </c>
      <c r="D140" s="62">
        <v>705.84276800800001</v>
      </c>
    </row>
    <row r="141" spans="1:5">
      <c r="A141" s="53" t="s">
        <v>184</v>
      </c>
      <c r="B141" s="62">
        <v>34228.332999999999</v>
      </c>
      <c r="C141" s="55">
        <v>13</v>
      </c>
      <c r="D141" s="62">
        <v>712.52000551200001</v>
      </c>
    </row>
    <row r="142" spans="1:5">
      <c r="A142" s="53" t="s">
        <v>185</v>
      </c>
      <c r="B142" s="62">
        <v>32287.678</v>
      </c>
      <c r="C142" s="55">
        <v>14</v>
      </c>
      <c r="D142" s="62">
        <v>685.48059505599997</v>
      </c>
    </row>
    <row r="143" spans="1:5">
      <c r="A143" s="53" t="s">
        <v>186</v>
      </c>
      <c r="B143" s="62">
        <v>30825.511999999999</v>
      </c>
      <c r="C143" s="55">
        <v>15</v>
      </c>
      <c r="D143" s="62">
        <v>646.72279351999998</v>
      </c>
    </row>
    <row r="144" spans="1:5">
      <c r="A144" s="53" t="s">
        <v>187</v>
      </c>
      <c r="B144" s="62">
        <v>32794.141199999998</v>
      </c>
      <c r="C144" s="55">
        <v>16</v>
      </c>
      <c r="D144" s="62">
        <v>686.02057520799997</v>
      </c>
    </row>
    <row r="145" spans="1:5">
      <c r="A145" s="53" t="s">
        <v>188</v>
      </c>
      <c r="B145" s="62">
        <v>32050.0268</v>
      </c>
      <c r="C145" s="55">
        <v>17</v>
      </c>
      <c r="D145" s="62">
        <v>684.45436767399997</v>
      </c>
    </row>
    <row r="146" spans="1:5">
      <c r="A146" s="53" t="s">
        <v>189</v>
      </c>
      <c r="B146" s="62">
        <v>31889.339400000001</v>
      </c>
      <c r="C146" s="55">
        <v>18</v>
      </c>
      <c r="D146" s="62">
        <v>680.23633051199999</v>
      </c>
    </row>
    <row r="147" spans="1:5">
      <c r="A147" s="53" t="s">
        <v>190</v>
      </c>
      <c r="B147" s="62">
        <v>31655.432000000001</v>
      </c>
      <c r="C147" s="55">
        <v>19</v>
      </c>
      <c r="D147" s="62">
        <v>673.53975311199997</v>
      </c>
    </row>
    <row r="148" spans="1:5">
      <c r="A148" s="53" t="s">
        <v>191</v>
      </c>
      <c r="B148" s="62">
        <v>31958.215</v>
      </c>
      <c r="C148" s="55">
        <v>20</v>
      </c>
      <c r="D148" s="62">
        <v>673.89836451199994</v>
      </c>
    </row>
    <row r="149" spans="1:5">
      <c r="A149" s="53" t="s">
        <v>192</v>
      </c>
      <c r="B149" s="62">
        <v>29418.876199999999</v>
      </c>
      <c r="C149" s="55">
        <v>21</v>
      </c>
      <c r="D149" s="62">
        <v>633.33027162400003</v>
      </c>
    </row>
    <row r="150" spans="1:5">
      <c r="A150" s="53" t="s">
        <v>193</v>
      </c>
      <c r="B150" s="62">
        <v>29118.575000000001</v>
      </c>
      <c r="C150" s="55">
        <v>22</v>
      </c>
      <c r="D150" s="62">
        <v>598.34131563999995</v>
      </c>
    </row>
    <row r="151" spans="1:5">
      <c r="A151" s="53" t="s">
        <v>194</v>
      </c>
      <c r="B151" s="62">
        <v>33598.363704000003</v>
      </c>
      <c r="C151" s="55">
        <v>23</v>
      </c>
      <c r="D151" s="62">
        <v>692.40432182400002</v>
      </c>
    </row>
    <row r="152" spans="1:5">
      <c r="A152" s="53" t="s">
        <v>195</v>
      </c>
      <c r="B152" s="62">
        <v>33189.866000000002</v>
      </c>
      <c r="C152" s="55">
        <v>24</v>
      </c>
      <c r="D152" s="62">
        <v>704.13372231200003</v>
      </c>
    </row>
    <row r="153" spans="1:5">
      <c r="A153" s="53" t="s">
        <v>196</v>
      </c>
      <c r="B153" s="62">
        <v>32730.815999999999</v>
      </c>
      <c r="C153" s="55">
        <v>25</v>
      </c>
      <c r="D153" s="62">
        <v>691.65193360800004</v>
      </c>
    </row>
    <row r="154" spans="1:5">
      <c r="A154" s="53" t="s">
        <v>197</v>
      </c>
      <c r="B154" s="62">
        <v>33440.482000000004</v>
      </c>
      <c r="C154" s="55">
        <v>26</v>
      </c>
      <c r="D154" s="62">
        <v>699.25159081599998</v>
      </c>
    </row>
    <row r="155" spans="1:5">
      <c r="A155" s="53" t="s">
        <v>198</v>
      </c>
      <c r="B155" s="62">
        <v>33474.868000000002</v>
      </c>
      <c r="C155" s="55">
        <v>27</v>
      </c>
      <c r="D155" s="62">
        <v>703.98255851199997</v>
      </c>
    </row>
    <row r="156" spans="1:5">
      <c r="A156" s="53" t="s">
        <v>199</v>
      </c>
      <c r="B156" s="62">
        <v>29161.129000000001</v>
      </c>
      <c r="C156" s="55">
        <v>28</v>
      </c>
      <c r="D156" s="62">
        <v>633.65884440800005</v>
      </c>
    </row>
    <row r="157" spans="1:5">
      <c r="A157" s="53" t="s">
        <v>200</v>
      </c>
      <c r="B157" s="62">
        <v>28108.981</v>
      </c>
      <c r="C157" s="55">
        <v>29</v>
      </c>
      <c r="D157" s="62">
        <v>583.27824201600004</v>
      </c>
      <c r="E157"/>
    </row>
    <row r="158" spans="1:5">
      <c r="A158" s="53" t="s">
        <v>201</v>
      </c>
      <c r="B158" s="62">
        <v>32615.641</v>
      </c>
      <c r="C158" s="55">
        <v>30</v>
      </c>
      <c r="D158" s="62">
        <v>676.27871303200004</v>
      </c>
      <c r="E158"/>
    </row>
    <row r="159" spans="1:5">
      <c r="A159" s="53" t="s">
        <v>166</v>
      </c>
      <c r="B159" s="62">
        <v>33342.225528000003</v>
      </c>
      <c r="C159" s="55">
        <v>31</v>
      </c>
      <c r="D159" s="62">
        <v>700.85058462400002</v>
      </c>
      <c r="E159"/>
    </row>
    <row r="160" spans="1:5">
      <c r="A160"/>
      <c r="C160"/>
      <c r="D160" s="89">
        <v>752</v>
      </c>
      <c r="E160" s="119">
        <f>(MAX(D129:D159)/D160-1)*100</f>
        <v>-5.2499992670212769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40" t="s">
        <v>14</v>
      </c>
      <c r="C163" s="141"/>
      <c r="D163"/>
      <c r="E163" s="90"/>
    </row>
    <row r="164" spans="1:5">
      <c r="A164" s="51" t="s">
        <v>54</v>
      </c>
      <c r="B164" s="133" t="s">
        <v>64</v>
      </c>
      <c r="C164" s="133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165</v>
      </c>
      <c r="B166" s="63">
        <v>35024</v>
      </c>
      <c r="C166" s="121" t="s">
        <v>168</v>
      </c>
      <c r="D166" s="89">
        <v>37850</v>
      </c>
      <c r="E166" s="119">
        <f>(B166/D166-1)*100</f>
        <v>-7.4663143989431973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137</v>
      </c>
    </row>
    <row r="174" spans="1:5">
      <c r="A174" s="55">
        <v>2021</v>
      </c>
      <c r="B174" s="63">
        <v>42225</v>
      </c>
      <c r="C174" s="121" t="s">
        <v>150</v>
      </c>
      <c r="D174" s="63">
        <v>37385</v>
      </c>
      <c r="E174" s="121" t="s">
        <v>162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37385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22 julio (14:43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ago-21</v>
      </c>
      <c r="B187" s="74">
        <f>IF(B163="Invierno","",B166)</f>
        <v>35024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13 agosto (14:24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5" t="str">
        <f>CONCATENATE(MID(D187,1,FIND(" ",D187)+3)," ",MID(D187,FIND("(",D187)+1,7))</f>
        <v>13 ago 14:24 h</v>
      </c>
      <c r="E188" s="125"/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208</v>
      </c>
    </row>
    <row r="2" spans="1:2">
      <c r="A2" t="s">
        <v>170</v>
      </c>
    </row>
    <row r="3" spans="1:2">
      <c r="A3" t="s">
        <v>202</v>
      </c>
    </row>
    <row r="4" spans="1:2">
      <c r="A4" t="s">
        <v>171</v>
      </c>
    </row>
    <row r="5" spans="1:2">
      <c r="A5" t="s">
        <v>203</v>
      </c>
    </row>
    <row r="6" spans="1:2">
      <c r="A6" t="s">
        <v>163</v>
      </c>
    </row>
    <row r="7" spans="1:2">
      <c r="A7" t="s">
        <v>207</v>
      </c>
    </row>
    <row r="8" spans="1:2">
      <c r="A8" t="s">
        <v>167</v>
      </c>
    </row>
    <row r="9" spans="1:2">
      <c r="A9" t="s">
        <v>169</v>
      </c>
    </row>
    <row r="10" spans="1:2">
      <c r="A10" t="s">
        <v>204</v>
      </c>
    </row>
    <row r="11" spans="1:2">
      <c r="A11" t="s">
        <v>205</v>
      </c>
    </row>
    <row r="12" spans="1:2">
      <c r="A12" t="s">
        <v>209</v>
      </c>
    </row>
    <row r="13" spans="1:2">
      <c r="A1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2016-08-09T07:04:21Z</dcterms:created>
  <dcterms:modified xsi:type="dcterms:W3CDTF">2021-09-13T07:48:28Z</dcterms:modified>
</cp:coreProperties>
</file>