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5.xml" ContentType="application/vnd.openxmlformats-officedocument.drawingml.chart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EL SISTEMA ELECTRICO ESPAÑOL\2018\"/>
    </mc:Choice>
  </mc:AlternateContent>
  <xr:revisionPtr revIDLastSave="0" documentId="13_ncr:1_{A0982A3C-C05E-4520-BCE7-03E05CFAFCA9}" xr6:coauthVersionLast="36" xr6:coauthVersionMax="36" xr10:uidLastSave="{00000000-0000-0000-0000-000000000000}"/>
  <bookViews>
    <workbookView xWindow="0" yWindow="0" windowWidth="29070" windowHeight="15870" tabRatio="683" xr2:uid="{00000000-000D-0000-FFFF-FFFF00000000}"/>
  </bookViews>
  <sheets>
    <sheet name="Indice" sheetId="15" r:id="rId1"/>
    <sheet name="C1" sheetId="2" r:id="rId2"/>
    <sheet name="C2" sheetId="3" r:id="rId3"/>
    <sheet name="C3" sheetId="4" r:id="rId4"/>
    <sheet name="C4" sheetId="5" r:id="rId5"/>
    <sheet name="C5" sheetId="27" r:id="rId6"/>
    <sheet name="C7" sheetId="6" r:id="rId7"/>
    <sheet name="C6" sheetId="29" r:id="rId8"/>
    <sheet name="C6 MAXIMOS" sheetId="22" state="hidden" r:id="rId9"/>
    <sheet name="C8" sheetId="7" r:id="rId10"/>
    <sheet name="C9" sheetId="24" r:id="rId11"/>
    <sheet name="C10" sheetId="30" r:id="rId12"/>
    <sheet name="C11" sheetId="16" r:id="rId13"/>
    <sheet name="C13" sheetId="21" r:id="rId14"/>
    <sheet name="C12" sheetId="17" r:id="rId15"/>
    <sheet name="C14" sheetId="23" r:id="rId16"/>
    <sheet name="Data 1" sheetId="10" r:id="rId17"/>
    <sheet name="C TIM" sheetId="20" state="hidden" r:id="rId18"/>
  </sheets>
  <definedNames>
    <definedName name="_xlnm.Print_Area" localSheetId="17">'C TIM'!$A$1:$E$27</definedName>
    <definedName name="_xlnm.Print_Area" localSheetId="1">'C1'!$A$1:$H$45</definedName>
    <definedName name="_xlnm.Print_Area" localSheetId="11">'C10'!$A$1:$N$29</definedName>
    <definedName name="_xlnm.Print_Area" localSheetId="14">'C12'!$A$1:$E$26</definedName>
    <definedName name="_xlnm.Print_Area" localSheetId="13">'C13'!$B$2:$I$42</definedName>
    <definedName name="_xlnm.Print_Area" localSheetId="15">'C14'!$B$2:$F$31</definedName>
    <definedName name="_xlnm.Print_Area" localSheetId="2">'C2'!$A$1:$E$25</definedName>
    <definedName name="_xlnm.Print_Area" localSheetId="3">'C3'!$A$1:$H$27</definedName>
    <definedName name="_xlnm.Print_Area" localSheetId="4">'C4'!$A$1:$E$25</definedName>
    <definedName name="_xlnm.Print_Area" localSheetId="5">'C5'!$A$1:$E$25</definedName>
    <definedName name="_xlnm.Print_Area" localSheetId="7">'C6'!$A$1:$H$29</definedName>
    <definedName name="_xlnm.Print_Area" localSheetId="8">'C6 MAXIMOS'!$A$1:$J$26</definedName>
    <definedName name="_xlnm.Print_Area" localSheetId="6">'C7'!$A$1:$N$46</definedName>
    <definedName name="_xlnm.Print_Area" localSheetId="9">'C8'!$A$1:$E$27</definedName>
    <definedName name="_xlnm.Print_Area" localSheetId="10">'C9'!$A$1:$N$44</definedName>
    <definedName name="_xlnm.Print_Area" localSheetId="16">'Data 1'!$B$1:$I$218</definedName>
    <definedName name="_xlnm.Print_Area" localSheetId="0">Indice!$A$1:$F$23</definedName>
    <definedName name="_xlnm.Print_Titles" localSheetId="16">'Data 1'!$1:$4</definedName>
  </definedNames>
  <calcPr calcId="191029"/>
  <customWorkbookViews>
    <customWorkbookView name="C2_V" guid="{C12C280E-DC25-11D6-846E-0008C7298EBA}" includePrintSettings="0" includeHiddenRowCol="0" maximized="1" showSheetTabs="0" windowWidth="794" windowHeight="457" tabRatio="674" activeSheetId="10" showStatusbar="0"/>
    <customWorkbookView name="C4_V" guid="{C12C280F-DC25-11D6-846E-0008C7298EBA}" includePrintSettings="0" includeHiddenRowCol="0" maximized="1" showSheetTabs="0" windowWidth="794" windowHeight="457" tabRatio="674" activeSheetId="10" showStatusbar="0"/>
    <customWorkbookView name="C7_V" guid="{C12C2810-DC25-11D6-846E-0008C7298EBA}" includePrintSettings="0" includeHiddenRowCol="0" maximized="1" showSheetTabs="0" windowWidth="794" windowHeight="457" tabRatio="674" activeSheetId="10" showStatusbar="0"/>
    <customWorkbookView name="C9_V" guid="{C12C2811-DC25-11D6-846E-0008C7298EBA}" includePrintSettings="0" includeHiddenRowCol="0" maximized="1" showSheetTabs="0" windowWidth="794" windowHeight="457" tabRatio="674" activeSheetId="10" showStatusbar="0"/>
    <customWorkbookView name="C10_V" guid="{C12C2812-DC25-11D6-846E-0008C7298EBA}" includePrintSettings="0" includeHiddenRowCol="0" maximized="1" showSheetTabs="0" windowWidth="794" windowHeight="457" tabRatio="674" activeSheetId="10" showStatusbar="0"/>
    <customWorkbookView name="C12_V" guid="{C12C2813-DC25-11D6-846E-0008C7298EBA}" includePrintSettings="0" includeHiddenRowCol="0" maximized="1" showSheetTabs="0" windowWidth="794" windowHeight="457" tabRatio="674" activeSheetId="10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1" i="6" l="1"/>
  <c r="P12" i="6"/>
  <c r="P13" i="6"/>
  <c r="P14" i="6"/>
  <c r="P15" i="6"/>
  <c r="P16" i="6"/>
  <c r="P17" i="6"/>
  <c r="P18" i="6"/>
  <c r="P19" i="6"/>
  <c r="P20" i="6"/>
  <c r="P21" i="6"/>
  <c r="P22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8" i="6"/>
  <c r="P39" i="6"/>
  <c r="P40" i="6"/>
  <c r="P41" i="6"/>
  <c r="P42" i="6"/>
  <c r="P43" i="6"/>
  <c r="P9" i="6"/>
  <c r="N34" i="6"/>
  <c r="K92" i="10" l="1"/>
  <c r="H8" i="21" l="1"/>
  <c r="I8" i="21" s="1"/>
  <c r="H9" i="21"/>
  <c r="H10" i="21"/>
  <c r="H11" i="21"/>
  <c r="H12" i="21"/>
  <c r="H13" i="21"/>
  <c r="F8" i="29" l="1"/>
  <c r="J43" i="29"/>
  <c r="K94" i="10"/>
  <c r="H8" i="4"/>
  <c r="H8" i="2" l="1"/>
  <c r="G43" i="2"/>
  <c r="G44" i="6" l="1"/>
  <c r="F44" i="6" l="1"/>
  <c r="J44" i="6"/>
  <c r="F43" i="4"/>
  <c r="F43" i="29" s="1"/>
  <c r="F43" i="2"/>
  <c r="H43" i="2" s="1"/>
  <c r="K43" i="29" l="1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8" i="24"/>
  <c r="J43" i="24"/>
  <c r="K43" i="24"/>
  <c r="F43" i="24" l="1"/>
  <c r="G9" i="24"/>
  <c r="H9" i="24"/>
  <c r="G10" i="24"/>
  <c r="H10" i="24"/>
  <c r="G11" i="24"/>
  <c r="H11" i="24"/>
  <c r="G12" i="24"/>
  <c r="H12" i="24"/>
  <c r="G13" i="24"/>
  <c r="H13" i="24"/>
  <c r="G14" i="24"/>
  <c r="H14" i="24"/>
  <c r="G15" i="24"/>
  <c r="H15" i="24"/>
  <c r="G16" i="24"/>
  <c r="H16" i="24"/>
  <c r="G17" i="24"/>
  <c r="H17" i="24"/>
  <c r="I17" i="24" s="1"/>
  <c r="L17" i="24" s="1"/>
  <c r="G18" i="24"/>
  <c r="H18" i="24"/>
  <c r="G19" i="24"/>
  <c r="H19" i="24"/>
  <c r="G20" i="24"/>
  <c r="H20" i="24"/>
  <c r="G21" i="24"/>
  <c r="H21" i="24"/>
  <c r="G22" i="24"/>
  <c r="H22" i="24"/>
  <c r="G23" i="24"/>
  <c r="H23" i="24"/>
  <c r="G24" i="24"/>
  <c r="H24" i="24"/>
  <c r="G25" i="24"/>
  <c r="H25" i="24"/>
  <c r="I25" i="24" s="1"/>
  <c r="L25" i="24" s="1"/>
  <c r="G26" i="24"/>
  <c r="H26" i="24"/>
  <c r="G27" i="24"/>
  <c r="H27" i="24"/>
  <c r="G28" i="24"/>
  <c r="H28" i="24"/>
  <c r="G29" i="24"/>
  <c r="H29" i="24"/>
  <c r="G30" i="24"/>
  <c r="H30" i="24"/>
  <c r="G31" i="24"/>
  <c r="H31" i="24"/>
  <c r="G32" i="24"/>
  <c r="H32" i="24"/>
  <c r="G33" i="24"/>
  <c r="H33" i="24"/>
  <c r="I33" i="24" s="1"/>
  <c r="L33" i="24" s="1"/>
  <c r="G34" i="24"/>
  <c r="H34" i="24"/>
  <c r="G35" i="24"/>
  <c r="H35" i="24"/>
  <c r="G36" i="24"/>
  <c r="H36" i="24"/>
  <c r="G37" i="24"/>
  <c r="H37" i="24"/>
  <c r="G38" i="24"/>
  <c r="H38" i="24"/>
  <c r="G39" i="24"/>
  <c r="H39" i="24"/>
  <c r="G40" i="24"/>
  <c r="H40" i="24"/>
  <c r="G41" i="24"/>
  <c r="H41" i="24"/>
  <c r="I41" i="24" s="1"/>
  <c r="L41" i="24" s="1"/>
  <c r="G42" i="24"/>
  <c r="H42" i="24"/>
  <c r="N8" i="24"/>
  <c r="H42" i="4"/>
  <c r="H33" i="4"/>
  <c r="C83" i="10"/>
  <c r="D83" i="10"/>
  <c r="E83" i="10"/>
  <c r="N9" i="24"/>
  <c r="F33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I40" i="24" l="1"/>
  <c r="L40" i="24" s="1"/>
  <c r="I32" i="24"/>
  <c r="L32" i="24" s="1"/>
  <c r="I24" i="24"/>
  <c r="L24" i="24" s="1"/>
  <c r="I16" i="24"/>
  <c r="L16" i="24" s="1"/>
  <c r="I14" i="24"/>
  <c r="L14" i="24" s="1"/>
  <c r="I12" i="24"/>
  <c r="L12" i="24" s="1"/>
  <c r="I10" i="24"/>
  <c r="L10" i="24" s="1"/>
  <c r="I31" i="24"/>
  <c r="L31" i="24" s="1"/>
  <c r="I29" i="24"/>
  <c r="L29" i="24" s="1"/>
  <c r="I27" i="24"/>
  <c r="L27" i="24" s="1"/>
  <c r="I42" i="24"/>
  <c r="L42" i="24" s="1"/>
  <c r="M42" i="24" s="1"/>
  <c r="I38" i="24"/>
  <c r="L38" i="24" s="1"/>
  <c r="I36" i="24"/>
  <c r="L36" i="24" s="1"/>
  <c r="I34" i="24"/>
  <c r="L34" i="24" s="1"/>
  <c r="I23" i="24"/>
  <c r="L23" i="24" s="1"/>
  <c r="I21" i="24"/>
  <c r="L21" i="24" s="1"/>
  <c r="I19" i="24"/>
  <c r="L19" i="24" s="1"/>
  <c r="I30" i="24"/>
  <c r="L30" i="24" s="1"/>
  <c r="I28" i="24"/>
  <c r="L28" i="24" s="1"/>
  <c r="I26" i="24"/>
  <c r="L26" i="24" s="1"/>
  <c r="M26" i="24" s="1"/>
  <c r="I15" i="24"/>
  <c r="L15" i="24" s="1"/>
  <c r="I13" i="24"/>
  <c r="L13" i="24" s="1"/>
  <c r="I11" i="24"/>
  <c r="L11" i="24" s="1"/>
  <c r="I39" i="24"/>
  <c r="L39" i="24" s="1"/>
  <c r="I37" i="24"/>
  <c r="L37" i="24" s="1"/>
  <c r="I35" i="24"/>
  <c r="L35" i="24" s="1"/>
  <c r="I22" i="24"/>
  <c r="L22" i="24" s="1"/>
  <c r="M22" i="24" s="1"/>
  <c r="I20" i="24"/>
  <c r="L20" i="24" s="1"/>
  <c r="I18" i="24"/>
  <c r="L18" i="24" s="1"/>
  <c r="I9" i="24"/>
  <c r="L9" i="24" s="1"/>
  <c r="H44" i="6"/>
  <c r="C41" i="10" l="1"/>
  <c r="G8" i="24" l="1"/>
  <c r="G43" i="24" s="1"/>
  <c r="H8" i="24"/>
  <c r="H43" i="24" s="1"/>
  <c r="L44" i="6"/>
  <c r="G8" i="29"/>
  <c r="H8" i="29" s="1"/>
  <c r="G43" i="4"/>
  <c r="C84" i="10"/>
  <c r="D84" i="10"/>
  <c r="E84" i="10"/>
  <c r="C108" i="10"/>
  <c r="D108" i="10"/>
  <c r="E108" i="10"/>
  <c r="F84" i="10" l="1"/>
  <c r="N43" i="24"/>
  <c r="H43" i="4"/>
  <c r="F108" i="10"/>
  <c r="I8" i="24"/>
  <c r="G44" i="16"/>
  <c r="H44" i="16"/>
  <c r="I44" i="16"/>
  <c r="J44" i="16"/>
  <c r="K44" i="16"/>
  <c r="F44" i="16"/>
  <c r="L8" i="24" l="1"/>
  <c r="I43" i="24"/>
  <c r="L9" i="16"/>
  <c r="C134" i="10"/>
  <c r="C8" i="10"/>
  <c r="C24" i="10"/>
  <c r="G134" i="10" l="1"/>
  <c r="D134" i="10"/>
  <c r="H134" i="10"/>
  <c r="L43" i="24"/>
  <c r="M8" i="24"/>
  <c r="O8" i="24"/>
  <c r="E134" i="10"/>
  <c r="F134" i="10"/>
  <c r="I134" i="10"/>
  <c r="O43" i="24" l="1"/>
  <c r="M43" i="24"/>
  <c r="I44" i="6"/>
  <c r="K44" i="6"/>
  <c r="N9" i="6"/>
  <c r="N44" i="6" l="1"/>
  <c r="F8" i="10"/>
  <c r="E8" i="10"/>
  <c r="J8" i="10"/>
  <c r="D8" i="10"/>
  <c r="G8" i="10"/>
  <c r="H8" i="10"/>
  <c r="I8" i="10"/>
  <c r="H9" i="4" l="1"/>
  <c r="M34" i="24" l="1"/>
  <c r="C110" i="10"/>
  <c r="L11" i="16" l="1"/>
  <c r="L12" i="16"/>
  <c r="L13" i="16"/>
  <c r="L14" i="16"/>
  <c r="L15" i="16"/>
  <c r="L16" i="16"/>
  <c r="L17" i="16"/>
  <c r="L18" i="16"/>
  <c r="L19" i="16"/>
  <c r="L20" i="16"/>
  <c r="L21" i="16"/>
  <c r="L22" i="16"/>
  <c r="L23" i="16"/>
  <c r="L34" i="16"/>
  <c r="L24" i="16"/>
  <c r="L25" i="16"/>
  <c r="L26" i="16"/>
  <c r="L27" i="16"/>
  <c r="L28" i="16"/>
  <c r="L29" i="16"/>
  <c r="L30" i="16"/>
  <c r="L31" i="16"/>
  <c r="L32" i="16"/>
  <c r="L33" i="16"/>
  <c r="L35" i="16"/>
  <c r="L36" i="16"/>
  <c r="L37" i="16"/>
  <c r="L38" i="16"/>
  <c r="L39" i="16"/>
  <c r="L40" i="16"/>
  <c r="L41" i="16"/>
  <c r="L42" i="16"/>
  <c r="L43" i="16"/>
  <c r="L10" i="16"/>
  <c r="L44" i="16" l="1"/>
  <c r="G9" i="29"/>
  <c r="F9" i="29"/>
  <c r="G19" i="29" l="1"/>
  <c r="C167" i="10" l="1"/>
  <c r="C166" i="10"/>
  <c r="C63" i="10" l="1"/>
  <c r="C94" i="10"/>
  <c r="D94" i="10"/>
  <c r="E94" i="10"/>
  <c r="C105" i="10"/>
  <c r="D105" i="10"/>
  <c r="E105" i="10"/>
  <c r="C104" i="10"/>
  <c r="D104" i="10"/>
  <c r="E104" i="10"/>
  <c r="C101" i="10"/>
  <c r="D101" i="10"/>
  <c r="E101" i="10"/>
  <c r="C97" i="10"/>
  <c r="D97" i="10"/>
  <c r="E97" i="10"/>
  <c r="C126" i="10"/>
  <c r="D126" i="10"/>
  <c r="E126" i="10"/>
  <c r="C116" i="10"/>
  <c r="D116" i="10"/>
  <c r="E116" i="10"/>
  <c r="C103" i="10"/>
  <c r="D103" i="10"/>
  <c r="E103" i="10"/>
  <c r="C100" i="10"/>
  <c r="D100" i="10"/>
  <c r="E100" i="10"/>
  <c r="C111" i="10"/>
  <c r="D111" i="10"/>
  <c r="E111" i="10"/>
  <c r="C107" i="10"/>
  <c r="D107" i="10"/>
  <c r="E107" i="10"/>
  <c r="C122" i="10"/>
  <c r="D122" i="10"/>
  <c r="E122" i="10"/>
  <c r="C121" i="10"/>
  <c r="D121" i="10"/>
  <c r="E121" i="10"/>
  <c r="C98" i="10"/>
  <c r="D98" i="10"/>
  <c r="E98" i="10"/>
  <c r="C92" i="10"/>
  <c r="D92" i="10"/>
  <c r="E92" i="10"/>
  <c r="C99" i="10"/>
  <c r="D99" i="10"/>
  <c r="E99" i="10"/>
  <c r="C113" i="10"/>
  <c r="D113" i="10"/>
  <c r="E113" i="10"/>
  <c r="C114" i="10"/>
  <c r="D114" i="10"/>
  <c r="E114" i="10"/>
  <c r="C120" i="10"/>
  <c r="D120" i="10"/>
  <c r="E120" i="10"/>
  <c r="C125" i="10"/>
  <c r="D125" i="10"/>
  <c r="E125" i="10"/>
  <c r="C109" i="10"/>
  <c r="D109" i="10"/>
  <c r="E109" i="10"/>
  <c r="C117" i="10"/>
  <c r="D117" i="10"/>
  <c r="E117" i="10"/>
  <c r="C124" i="10"/>
  <c r="D124" i="10"/>
  <c r="E124" i="10"/>
  <c r="C93" i="10"/>
  <c r="D93" i="10"/>
  <c r="E93" i="10"/>
  <c r="C96" i="10"/>
  <c r="D96" i="10"/>
  <c r="E96" i="10"/>
  <c r="C112" i="10"/>
  <c r="D112" i="10"/>
  <c r="E112" i="10"/>
  <c r="C115" i="10"/>
  <c r="D115" i="10"/>
  <c r="E115" i="10"/>
  <c r="C118" i="10"/>
  <c r="D118" i="10"/>
  <c r="E118" i="10"/>
  <c r="C123" i="10"/>
  <c r="D123" i="10"/>
  <c r="E123" i="10"/>
  <c r="C106" i="10"/>
  <c r="D106" i="10"/>
  <c r="E106" i="10"/>
  <c r="C119" i="10"/>
  <c r="D119" i="10"/>
  <c r="E119" i="10"/>
  <c r="C95" i="10"/>
  <c r="D95" i="10"/>
  <c r="E95" i="10"/>
  <c r="D110" i="10"/>
  <c r="E110" i="10"/>
  <c r="E102" i="10"/>
  <c r="F102" i="10" s="1"/>
  <c r="D102" i="10"/>
  <c r="C102" i="10"/>
  <c r="F94" i="10" l="1"/>
  <c r="E80" i="10"/>
  <c r="D80" i="10"/>
  <c r="C80" i="10"/>
  <c r="C56" i="10"/>
  <c r="D56" i="10"/>
  <c r="E56" i="10"/>
  <c r="C51" i="10"/>
  <c r="D51" i="10"/>
  <c r="E51" i="10"/>
  <c r="C82" i="10"/>
  <c r="D82" i="10"/>
  <c r="E82" i="10"/>
  <c r="C76" i="10"/>
  <c r="D76" i="10"/>
  <c r="E76" i="10"/>
  <c r="C79" i="10"/>
  <c r="D79" i="10"/>
  <c r="E79" i="10"/>
  <c r="C81" i="10"/>
  <c r="D81" i="10"/>
  <c r="E81" i="10"/>
  <c r="C61" i="10"/>
  <c r="D61" i="10"/>
  <c r="E61" i="10"/>
  <c r="C57" i="10"/>
  <c r="D57" i="10"/>
  <c r="E57" i="10"/>
  <c r="C70" i="10"/>
  <c r="D70" i="10"/>
  <c r="E70" i="10"/>
  <c r="C66" i="10"/>
  <c r="D66" i="10"/>
  <c r="E66" i="10"/>
  <c r="C54" i="10"/>
  <c r="D54" i="10"/>
  <c r="E54" i="10"/>
  <c r="C78" i="10"/>
  <c r="D78" i="10"/>
  <c r="E78" i="10"/>
  <c r="C77" i="10"/>
  <c r="D77" i="10"/>
  <c r="E77" i="10"/>
  <c r="C53" i="10"/>
  <c r="D53" i="10"/>
  <c r="E53" i="10"/>
  <c r="D63" i="10"/>
  <c r="E63" i="10"/>
  <c r="C59" i="10"/>
  <c r="D59" i="10"/>
  <c r="E59" i="10"/>
  <c r="C58" i="10"/>
  <c r="D58" i="10"/>
  <c r="E58" i="10"/>
  <c r="C69" i="10"/>
  <c r="D69" i="10"/>
  <c r="E69" i="10"/>
  <c r="C75" i="10"/>
  <c r="D75" i="10"/>
  <c r="E75" i="10"/>
  <c r="C62" i="10"/>
  <c r="D62" i="10"/>
  <c r="E62" i="10"/>
  <c r="C52" i="10"/>
  <c r="D52" i="10"/>
  <c r="E52" i="10"/>
  <c r="C50" i="10"/>
  <c r="D50" i="10"/>
  <c r="E50" i="10"/>
  <c r="C55" i="10"/>
  <c r="D55" i="10"/>
  <c r="E55" i="10"/>
  <c r="C65" i="10"/>
  <c r="D65" i="10"/>
  <c r="E65" i="10"/>
  <c r="C60" i="10"/>
  <c r="D60" i="10"/>
  <c r="E60" i="10"/>
  <c r="C68" i="10"/>
  <c r="D68" i="10"/>
  <c r="E68" i="10"/>
  <c r="C72" i="10"/>
  <c r="D72" i="10"/>
  <c r="E72" i="10"/>
  <c r="C73" i="10"/>
  <c r="D73" i="10"/>
  <c r="E73" i="10"/>
  <c r="C74" i="10"/>
  <c r="D74" i="10"/>
  <c r="E74" i="10"/>
  <c r="C71" i="10"/>
  <c r="D71" i="10"/>
  <c r="E71" i="10"/>
  <c r="C67" i="10"/>
  <c r="D67" i="10"/>
  <c r="E67" i="10"/>
  <c r="E64" i="10"/>
  <c r="D64" i="10"/>
  <c r="C64" i="10"/>
  <c r="F50" i="10" l="1"/>
  <c r="F77" i="10"/>
  <c r="F70" i="10"/>
  <c r="F79" i="10"/>
  <c r="F56" i="10"/>
  <c r="F54" i="10"/>
  <c r="F61" i="10"/>
  <c r="F82" i="10"/>
  <c r="F71" i="10"/>
  <c r="F68" i="10"/>
  <c r="F78" i="10"/>
  <c r="F57" i="10"/>
  <c r="F76" i="10"/>
  <c r="F53" i="10"/>
  <c r="F66" i="10"/>
  <c r="F81" i="10"/>
  <c r="F51" i="10"/>
  <c r="F73" i="10"/>
  <c r="F83" i="10"/>
  <c r="F62" i="10"/>
  <c r="F59" i="10"/>
  <c r="F74" i="10"/>
  <c r="F60" i="10"/>
  <c r="F52" i="10"/>
  <c r="F58" i="10"/>
  <c r="F64" i="10"/>
  <c r="F69" i="10"/>
  <c r="F67" i="10"/>
  <c r="F72" i="10"/>
  <c r="F65" i="10"/>
  <c r="F55" i="10"/>
  <c r="F75" i="10"/>
  <c r="F63" i="10"/>
  <c r="F80" i="10"/>
  <c r="H10" i="2" l="1"/>
  <c r="L3" i="16" l="1"/>
  <c r="F3" i="30"/>
  <c r="E3" i="24"/>
  <c r="I3" i="10"/>
  <c r="E3" i="23"/>
  <c r="E3" i="21"/>
  <c r="E3" i="17"/>
  <c r="E3" i="7"/>
  <c r="E3" i="6"/>
  <c r="E3" i="29"/>
  <c r="E3" i="27"/>
  <c r="E3" i="5"/>
  <c r="D3" i="4"/>
  <c r="E3" i="3"/>
  <c r="E3" i="2"/>
  <c r="C4" i="2" l="1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F12" i="29" l="1"/>
  <c r="G12" i="29"/>
  <c r="H12" i="29" l="1"/>
  <c r="I44" i="30" l="1"/>
  <c r="C154" i="10" l="1"/>
  <c r="C155" i="10"/>
  <c r="C156" i="10"/>
  <c r="C157" i="10"/>
  <c r="C158" i="10"/>
  <c r="C159" i="10"/>
  <c r="C160" i="10"/>
  <c r="C161" i="10"/>
  <c r="C162" i="10"/>
  <c r="C163" i="10"/>
  <c r="C164" i="10"/>
  <c r="C165" i="10"/>
  <c r="K96" i="10"/>
  <c r="K125" i="10"/>
  <c r="K119" i="10"/>
  <c r="K93" i="10" l="1"/>
  <c r="K115" i="10"/>
  <c r="K108" i="10"/>
  <c r="K101" i="10"/>
  <c r="K97" i="10"/>
  <c r="K123" i="10"/>
  <c r="K100" i="10"/>
  <c r="K98" i="10"/>
  <c r="K122" i="10"/>
  <c r="K112" i="10"/>
  <c r="K120" i="10"/>
  <c r="K104" i="10"/>
  <c r="K124" i="10"/>
  <c r="K113" i="10"/>
  <c r="K110" i="10"/>
  <c r="K109" i="10"/>
  <c r="K121" i="10"/>
  <c r="K116" i="10"/>
  <c r="K102" i="10"/>
  <c r="K114" i="10"/>
  <c r="K107" i="10"/>
  <c r="K118" i="10"/>
  <c r="K105" i="10"/>
  <c r="K99" i="10"/>
  <c r="K95" i="10"/>
  <c r="K106" i="10"/>
  <c r="K117" i="10"/>
  <c r="K103" i="10"/>
  <c r="C136" i="10" l="1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F93" i="10" l="1"/>
  <c r="N28" i="24"/>
  <c r="F101" i="10" l="1"/>
  <c r="F103" i="10"/>
  <c r="N37" i="24"/>
  <c r="N29" i="24"/>
  <c r="F112" i="10"/>
  <c r="N12" i="24"/>
  <c r="F111" i="10"/>
  <c r="N42" i="24"/>
  <c r="F120" i="10"/>
  <c r="N38" i="24"/>
  <c r="F110" i="10"/>
  <c r="N34" i="24"/>
  <c r="O34" i="24" s="1"/>
  <c r="F113" i="10"/>
  <c r="N30" i="24"/>
  <c r="F106" i="10"/>
  <c r="N25" i="24"/>
  <c r="F97" i="10"/>
  <c r="N21" i="24"/>
  <c r="F119" i="10"/>
  <c r="N17" i="24"/>
  <c r="N13" i="24"/>
  <c r="F92" i="10"/>
  <c r="N33" i="24"/>
  <c r="F126" i="10"/>
  <c r="N20" i="24"/>
  <c r="F124" i="10"/>
  <c r="N40" i="24"/>
  <c r="F117" i="10"/>
  <c r="N36" i="24"/>
  <c r="F107" i="10"/>
  <c r="N32" i="24"/>
  <c r="F96" i="10"/>
  <c r="N27" i="24"/>
  <c r="O27" i="24" s="1"/>
  <c r="N23" i="24"/>
  <c r="F99" i="10"/>
  <c r="N19" i="24"/>
  <c r="F115" i="10"/>
  <c r="N15" i="24"/>
  <c r="F98" i="10"/>
  <c r="N11" i="24"/>
  <c r="F116" i="10"/>
  <c r="N41" i="24"/>
  <c r="N24" i="24"/>
  <c r="F105" i="10"/>
  <c r="N16" i="24"/>
  <c r="F109" i="10"/>
  <c r="N39" i="24"/>
  <c r="F125" i="10"/>
  <c r="N35" i="24"/>
  <c r="F104" i="10"/>
  <c r="N31" i="24"/>
  <c r="F121" i="10"/>
  <c r="N26" i="24"/>
  <c r="F114" i="10"/>
  <c r="N22" i="24"/>
  <c r="F118" i="10"/>
  <c r="N18" i="24"/>
  <c r="F95" i="10"/>
  <c r="N14" i="24"/>
  <c r="F100" i="10"/>
  <c r="N10" i="24"/>
  <c r="C42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H12" i="4"/>
  <c r="F123" i="10" l="1"/>
  <c r="F122" i="10"/>
  <c r="O31" i="24"/>
  <c r="O29" i="24"/>
  <c r="O32" i="24"/>
  <c r="O30" i="24"/>
  <c r="O28" i="24"/>
  <c r="O37" i="24"/>
  <c r="O25" i="24"/>
  <c r="O18" i="24"/>
  <c r="O23" i="24"/>
  <c r="O16" i="24"/>
  <c r="O26" i="24"/>
  <c r="O24" i="24"/>
  <c r="O33" i="24"/>
  <c r="O21" i="24"/>
  <c r="O17" i="24"/>
  <c r="O15" i="24"/>
  <c r="O11" i="24"/>
  <c r="N24" i="6"/>
  <c r="H19" i="2"/>
  <c r="H39" i="29"/>
  <c r="H37" i="29"/>
  <c r="H30" i="29"/>
  <c r="H33" i="2"/>
  <c r="H15" i="2"/>
  <c r="H11" i="2"/>
  <c r="H26" i="2"/>
  <c r="H25" i="2"/>
  <c r="H22" i="2"/>
  <c r="H18" i="2"/>
  <c r="H14" i="2"/>
  <c r="H23" i="2"/>
  <c r="H20" i="2"/>
  <c r="H16" i="2"/>
  <c r="H12" i="2"/>
  <c r="H24" i="2"/>
  <c r="H21" i="2"/>
  <c r="H17" i="2"/>
  <c r="H13" i="2"/>
  <c r="N29" i="6"/>
  <c r="N32" i="6"/>
  <c r="N43" i="6"/>
  <c r="N41" i="6"/>
  <c r="N39" i="6"/>
  <c r="N35" i="6"/>
  <c r="N40" i="6"/>
  <c r="N36" i="6"/>
  <c r="N42" i="6"/>
  <c r="N30" i="6"/>
  <c r="N38" i="6"/>
  <c r="N37" i="6"/>
  <c r="P37" i="6" s="1"/>
  <c r="N33" i="6"/>
  <c r="N31" i="6"/>
  <c r="N18" i="6"/>
  <c r="N14" i="6"/>
  <c r="N25" i="6"/>
  <c r="N22" i="6"/>
  <c r="N13" i="6"/>
  <c r="N26" i="6"/>
  <c r="N20" i="6"/>
  <c r="N23" i="6"/>
  <c r="P23" i="6" s="1"/>
  <c r="N21" i="6"/>
  <c r="N16" i="6"/>
  <c r="N28" i="6"/>
  <c r="N15" i="6"/>
  <c r="N11" i="6"/>
  <c r="N27" i="6"/>
  <c r="N19" i="6"/>
  <c r="N17" i="6"/>
  <c r="N12" i="6"/>
  <c r="H28" i="29"/>
  <c r="H36" i="29"/>
  <c r="H42" i="29"/>
  <c r="H34" i="29"/>
  <c r="H27" i="29"/>
  <c r="H38" i="29"/>
  <c r="H29" i="29"/>
  <c r="H35" i="29"/>
  <c r="H40" i="29"/>
  <c r="H41" i="29"/>
  <c r="H32" i="29"/>
  <c r="H31" i="29"/>
  <c r="H35" i="4"/>
  <c r="H28" i="4"/>
  <c r="H21" i="4"/>
  <c r="H41" i="4"/>
  <c r="H31" i="4"/>
  <c r="H27" i="4"/>
  <c r="H20" i="4"/>
  <c r="H34" i="4"/>
  <c r="H40" i="4"/>
  <c r="H30" i="4"/>
  <c r="H23" i="4"/>
  <c r="H14" i="4"/>
  <c r="K111" i="10"/>
  <c r="F11" i="10" l="1"/>
  <c r="F10" i="10"/>
  <c r="F20" i="10"/>
  <c r="F40" i="10"/>
  <c r="F14" i="10"/>
  <c r="F22" i="10"/>
  <c r="F33" i="10"/>
  <c r="F42" i="10"/>
  <c r="F21" i="10"/>
  <c r="F29" i="10"/>
  <c r="F15" i="10"/>
  <c r="F25" i="10"/>
  <c r="F24" i="10"/>
  <c r="F41" i="10"/>
  <c r="F38" i="10"/>
  <c r="J19" i="10"/>
  <c r="E19" i="10"/>
  <c r="M28" i="24"/>
  <c r="D12" i="10"/>
  <c r="F12" i="10"/>
  <c r="I13" i="10"/>
  <c r="F13" i="10"/>
  <c r="H36" i="10"/>
  <c r="F36" i="10"/>
  <c r="J35" i="10"/>
  <c r="F35" i="10"/>
  <c r="G16" i="10"/>
  <c r="F16" i="10"/>
  <c r="D17" i="10"/>
  <c r="F17" i="10"/>
  <c r="E37" i="10"/>
  <c r="F37" i="10"/>
  <c r="E39" i="10"/>
  <c r="F39" i="10"/>
  <c r="G24" i="10"/>
  <c r="F23" i="10"/>
  <c r="J18" i="10"/>
  <c r="F18" i="10"/>
  <c r="H28" i="10"/>
  <c r="F27" i="10"/>
  <c r="H19" i="10"/>
  <c r="F19" i="10"/>
  <c r="G31" i="10"/>
  <c r="F30" i="10"/>
  <c r="H34" i="10"/>
  <c r="F34" i="10"/>
  <c r="H32" i="10"/>
  <c r="F31" i="10"/>
  <c r="I27" i="10"/>
  <c r="F26" i="10"/>
  <c r="E33" i="10"/>
  <c r="F32" i="10"/>
  <c r="D29" i="10"/>
  <c r="F28" i="10"/>
  <c r="M15" i="24"/>
  <c r="M23" i="24"/>
  <c r="M16" i="24"/>
  <c r="M37" i="24"/>
  <c r="M31" i="24"/>
  <c r="M32" i="24"/>
  <c r="M17" i="24"/>
  <c r="M25" i="24"/>
  <c r="M18" i="24"/>
  <c r="M33" i="24"/>
  <c r="M11" i="24"/>
  <c r="M27" i="24"/>
  <c r="M24" i="24"/>
  <c r="M21" i="24"/>
  <c r="M29" i="24"/>
  <c r="M30" i="24"/>
  <c r="H21" i="10"/>
  <c r="H20" i="10"/>
  <c r="G14" i="10"/>
  <c r="G22" i="10"/>
  <c r="G23" i="10"/>
  <c r="O14" i="24"/>
  <c r="O12" i="24"/>
  <c r="O38" i="24"/>
  <c r="O40" i="24"/>
  <c r="O19" i="24"/>
  <c r="O22" i="24"/>
  <c r="O35" i="24"/>
  <c r="O36" i="24"/>
  <c r="O13" i="24"/>
  <c r="O20" i="24"/>
  <c r="O39" i="24"/>
  <c r="D33" i="10"/>
  <c r="G36" i="10"/>
  <c r="J32" i="10"/>
  <c r="G34" i="10"/>
  <c r="D19" i="10"/>
  <c r="D34" i="10"/>
  <c r="I19" i="10"/>
  <c r="E34" i="10"/>
  <c r="D27" i="10"/>
  <c r="H27" i="10"/>
  <c r="D28" i="10"/>
  <c r="I28" i="10"/>
  <c r="J28" i="10"/>
  <c r="G17" i="10"/>
  <c r="E29" i="10"/>
  <c r="J12" i="10"/>
  <c r="J20" i="10"/>
  <c r="I29" i="10"/>
  <c r="D37" i="10"/>
  <c r="I21" i="10"/>
  <c r="J29" i="10"/>
  <c r="I35" i="10"/>
  <c r="E18" i="10"/>
  <c r="G32" i="10"/>
  <c r="H35" i="10"/>
  <c r="I22" i="10"/>
  <c r="J37" i="10"/>
  <c r="D35" i="10"/>
  <c r="D18" i="10"/>
  <c r="E35" i="10"/>
  <c r="G28" i="10"/>
  <c r="H23" i="10"/>
  <c r="G35" i="10"/>
  <c r="D11" i="10"/>
  <c r="I11" i="10"/>
  <c r="E11" i="10"/>
  <c r="J11" i="10"/>
  <c r="G11" i="10"/>
  <c r="G10" i="10"/>
  <c r="H10" i="10"/>
  <c r="I10" i="10"/>
  <c r="E15" i="10"/>
  <c r="J15" i="10"/>
  <c r="H26" i="10"/>
  <c r="I26" i="10"/>
  <c r="E25" i="10"/>
  <c r="J25" i="10"/>
  <c r="D30" i="10"/>
  <c r="I30" i="10"/>
  <c r="J30" i="10"/>
  <c r="I38" i="10"/>
  <c r="J38" i="10"/>
  <c r="E31" i="10"/>
  <c r="G38" i="10"/>
  <c r="E10" i="10"/>
  <c r="H15" i="10"/>
  <c r="E26" i="10"/>
  <c r="G39" i="10"/>
  <c r="E38" i="10"/>
  <c r="J39" i="10"/>
  <c r="H16" i="10"/>
  <c r="D16" i="10"/>
  <c r="I16" i="10"/>
  <c r="H24" i="10"/>
  <c r="D24" i="10"/>
  <c r="I24" i="10"/>
  <c r="G12" i="10"/>
  <c r="H12" i="10"/>
  <c r="D13" i="10"/>
  <c r="E13" i="10"/>
  <c r="J13" i="10"/>
  <c r="G13" i="10"/>
  <c r="G33" i="10"/>
  <c r="H33" i="10"/>
  <c r="G41" i="10"/>
  <c r="H41" i="10"/>
  <c r="D40" i="10"/>
  <c r="E40" i="10"/>
  <c r="D25" i="10"/>
  <c r="J31" i="10"/>
  <c r="D39" i="10"/>
  <c r="J10" i="10"/>
  <c r="H13" i="10"/>
  <c r="E16" i="10"/>
  <c r="E24" i="10"/>
  <c r="J26" i="10"/>
  <c r="G30" i="10"/>
  <c r="J41" i="10"/>
  <c r="I40" i="10"/>
  <c r="H39" i="10"/>
  <c r="I12" i="10"/>
  <c r="J33" i="10"/>
  <c r="H40" i="10"/>
  <c r="H18" i="10"/>
  <c r="I18" i="10"/>
  <c r="H14" i="10"/>
  <c r="D14" i="10"/>
  <c r="H22" i="10"/>
  <c r="D22" i="10"/>
  <c r="E23" i="10"/>
  <c r="J23" i="10"/>
  <c r="E17" i="10"/>
  <c r="J17" i="10"/>
  <c r="D36" i="10"/>
  <c r="E36" i="10"/>
  <c r="D38" i="10"/>
  <c r="I42" i="10"/>
  <c r="E42" i="10"/>
  <c r="J42" i="10"/>
  <c r="D15" i="10"/>
  <c r="I17" i="10"/>
  <c r="G20" i="10"/>
  <c r="D23" i="10"/>
  <c r="I25" i="10"/>
  <c r="I39" i="10"/>
  <c r="H11" i="10"/>
  <c r="E14" i="10"/>
  <c r="J16" i="10"/>
  <c r="E22" i="10"/>
  <c r="J24" i="10"/>
  <c r="D31" i="10"/>
  <c r="E30" i="10"/>
  <c r="J40" i="10"/>
  <c r="I14" i="10"/>
  <c r="D20" i="10"/>
  <c r="G25" i="10"/>
  <c r="I41" i="10"/>
  <c r="E41" i="10"/>
  <c r="E27" i="10"/>
  <c r="J27" i="10"/>
  <c r="G27" i="10"/>
  <c r="G19" i="10"/>
  <c r="E21" i="10"/>
  <c r="J21" i="10"/>
  <c r="G21" i="10"/>
  <c r="D41" i="10"/>
  <c r="G37" i="10"/>
  <c r="H37" i="10"/>
  <c r="D42" i="10"/>
  <c r="I34" i="10"/>
  <c r="J34" i="10"/>
  <c r="I32" i="10"/>
  <c r="D32" i="10"/>
  <c r="E32" i="10"/>
  <c r="I15" i="10"/>
  <c r="G18" i="10"/>
  <c r="D21" i="10"/>
  <c r="I23" i="10"/>
  <c r="G26" i="10"/>
  <c r="H30" i="10"/>
  <c r="I33" i="10"/>
  <c r="I37" i="10"/>
  <c r="G40" i="10"/>
  <c r="E12" i="10"/>
  <c r="J14" i="10"/>
  <c r="H17" i="10"/>
  <c r="E20" i="10"/>
  <c r="J22" i="10"/>
  <c r="H25" i="10"/>
  <c r="E28" i="10"/>
  <c r="G29" i="10"/>
  <c r="H29" i="10"/>
  <c r="I31" i="10"/>
  <c r="I36" i="10"/>
  <c r="H31" i="10"/>
  <c r="J36" i="10"/>
  <c r="D10" i="10"/>
  <c r="G15" i="10"/>
  <c r="I20" i="10"/>
  <c r="D26" i="10"/>
  <c r="G42" i="10"/>
  <c r="H38" i="10"/>
  <c r="H42" i="10"/>
  <c r="O42" i="24" l="1"/>
  <c r="M41" i="24"/>
  <c r="O41" i="24"/>
  <c r="M36" i="24"/>
  <c r="M19" i="24"/>
  <c r="M39" i="24"/>
  <c r="M35" i="24"/>
  <c r="M40" i="24"/>
  <c r="M14" i="24"/>
  <c r="M20" i="24"/>
  <c r="M38" i="24"/>
  <c r="M13" i="24"/>
  <c r="M12" i="24"/>
  <c r="K28" i="10"/>
  <c r="K34" i="10"/>
  <c r="K35" i="10"/>
  <c r="K18" i="10"/>
  <c r="K19" i="10"/>
  <c r="K25" i="10"/>
  <c r="K33" i="10"/>
  <c r="K37" i="10"/>
  <c r="K12" i="10"/>
  <c r="K21" i="10"/>
  <c r="K32" i="10"/>
  <c r="K27" i="10"/>
  <c r="K38" i="10"/>
  <c r="K41" i="10"/>
  <c r="K30" i="10"/>
  <c r="K42" i="10"/>
  <c r="K22" i="10"/>
  <c r="K39" i="10"/>
  <c r="K10" i="10"/>
  <c r="K20" i="10"/>
  <c r="K31" i="10"/>
  <c r="K23" i="10"/>
  <c r="K17" i="10"/>
  <c r="K13" i="10"/>
  <c r="K24" i="10"/>
  <c r="K11" i="10"/>
  <c r="K15" i="10"/>
  <c r="K40" i="10"/>
  <c r="K16" i="10"/>
  <c r="K26" i="10"/>
  <c r="K29" i="10"/>
  <c r="K36" i="10"/>
  <c r="K14" i="10"/>
  <c r="G10" i="29" l="1"/>
  <c r="G43" i="29" l="1"/>
  <c r="H34" i="21" l="1"/>
  <c r="I34" i="21" s="1"/>
  <c r="H27" i="21"/>
  <c r="I27" i="21" s="1"/>
  <c r="H24" i="21"/>
  <c r="I24" i="21" s="1"/>
  <c r="H21" i="21"/>
  <c r="I21" i="21" s="1"/>
  <c r="H17" i="21"/>
  <c r="I17" i="21" s="1"/>
  <c r="I13" i="21"/>
  <c r="I10" i="21"/>
  <c r="H40" i="21"/>
  <c r="I40" i="21" s="1"/>
  <c r="H37" i="21"/>
  <c r="I37" i="21" s="1"/>
  <c r="H33" i="21"/>
  <c r="I33" i="21" s="1"/>
  <c r="H30" i="21"/>
  <c r="I30" i="21" s="1"/>
  <c r="H23" i="21"/>
  <c r="I23" i="21" s="1"/>
  <c r="H20" i="21"/>
  <c r="I20" i="21" s="1"/>
  <c r="H16" i="21"/>
  <c r="I16" i="21" s="1"/>
  <c r="I12" i="21"/>
  <c r="H39" i="21"/>
  <c r="I39" i="21" s="1"/>
  <c r="H36" i="21"/>
  <c r="I36" i="21" s="1"/>
  <c r="H32" i="21"/>
  <c r="I32" i="21" s="1"/>
  <c r="H29" i="21"/>
  <c r="I29" i="21" s="1"/>
  <c r="H26" i="21"/>
  <c r="I26" i="21" s="1"/>
  <c r="H22" i="21"/>
  <c r="I22" i="21" s="1"/>
  <c r="H19" i="21"/>
  <c r="I19" i="21" s="1"/>
  <c r="H15" i="21"/>
  <c r="I15" i="21" s="1"/>
  <c r="I9" i="21"/>
  <c r="H38" i="21"/>
  <c r="I38" i="21" s="1"/>
  <c r="H35" i="21"/>
  <c r="I35" i="21" s="1"/>
  <c r="H28" i="21"/>
  <c r="I28" i="21" s="1"/>
  <c r="H25" i="21"/>
  <c r="I25" i="21" s="1"/>
  <c r="H31" i="21"/>
  <c r="I31" i="21" s="1"/>
  <c r="H18" i="21"/>
  <c r="I18" i="21" s="1"/>
  <c r="H14" i="21"/>
  <c r="I14" i="21" s="1"/>
  <c r="I11" i="21"/>
  <c r="G22" i="29"/>
  <c r="G21" i="29"/>
  <c r="G20" i="29"/>
  <c r="G18" i="29"/>
  <c r="G17" i="29"/>
  <c r="G16" i="29"/>
  <c r="G15" i="29"/>
  <c r="G14" i="29"/>
  <c r="G13" i="29"/>
  <c r="H9" i="29"/>
  <c r="F11" i="29"/>
  <c r="F13" i="29"/>
  <c r="F14" i="29"/>
  <c r="F15" i="29"/>
  <c r="F16" i="29"/>
  <c r="F18" i="29"/>
  <c r="F19" i="29"/>
  <c r="F20" i="29"/>
  <c r="F21" i="29"/>
  <c r="F22" i="29"/>
  <c r="H27" i="2"/>
  <c r="H28" i="2"/>
  <c r="H29" i="2"/>
  <c r="H30" i="2"/>
  <c r="H31" i="2"/>
  <c r="H32" i="2"/>
  <c r="H34" i="2"/>
  <c r="H35" i="2"/>
  <c r="H36" i="2"/>
  <c r="H37" i="2"/>
  <c r="H38" i="2"/>
  <c r="H39" i="2"/>
  <c r="H40" i="2"/>
  <c r="H41" i="2"/>
  <c r="H42" i="2"/>
  <c r="H25" i="29" l="1"/>
  <c r="H22" i="29"/>
  <c r="H9" i="2"/>
  <c r="H18" i="29"/>
  <c r="H23" i="29"/>
  <c r="H20" i="29"/>
  <c r="H43" i="29"/>
  <c r="H14" i="29"/>
  <c r="H24" i="29"/>
  <c r="F10" i="29"/>
  <c r="H10" i="29" s="1"/>
  <c r="H10" i="4"/>
  <c r="H15" i="29"/>
  <c r="H26" i="29"/>
  <c r="H13" i="29"/>
  <c r="G11" i="29"/>
  <c r="H11" i="29" s="1"/>
  <c r="H24" i="4"/>
  <c r="H19" i="29"/>
  <c r="H33" i="29"/>
  <c r="H21" i="29"/>
  <c r="H16" i="29"/>
  <c r="H19" i="4"/>
  <c r="F17" i="29"/>
  <c r="H17" i="29" s="1"/>
  <c r="H16" i="4"/>
  <c r="D49" i="10" l="1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D91" i="10"/>
  <c r="E91" i="10"/>
  <c r="E49" i="10"/>
  <c r="C9" i="10"/>
  <c r="C135" i="10"/>
  <c r="N10" i="6"/>
  <c r="P10" i="6" s="1"/>
  <c r="F9" i="10" l="1"/>
  <c r="H9" i="10"/>
  <c r="O10" i="24"/>
  <c r="H32" i="4"/>
  <c r="H38" i="4"/>
  <c r="G9" i="10"/>
  <c r="H22" i="4"/>
  <c r="J9" i="10"/>
  <c r="I9" i="10"/>
  <c r="H15" i="4"/>
  <c r="H18" i="4"/>
  <c r="H39" i="4"/>
  <c r="H37" i="4"/>
  <c r="H29" i="4"/>
  <c r="E9" i="10"/>
  <c r="H17" i="4"/>
  <c r="D9" i="10"/>
  <c r="H26" i="4"/>
  <c r="H36" i="4"/>
  <c r="H11" i="4"/>
  <c r="H13" i="4"/>
  <c r="H25" i="4"/>
  <c r="M10" i="24" l="1"/>
  <c r="P44" i="6"/>
  <c r="K9" i="10"/>
  <c r="M9" i="24" l="1"/>
  <c r="O9" i="24"/>
  <c r="D166" i="10" l="1"/>
  <c r="F166" i="10"/>
  <c r="I166" i="10"/>
  <c r="E166" i="10"/>
  <c r="H166" i="10" l="1"/>
  <c r="G166" i="10"/>
  <c r="D148" i="10"/>
  <c r="D157" i="10"/>
  <c r="D162" i="10"/>
  <c r="D139" i="10"/>
  <c r="D147" i="10"/>
  <c r="D155" i="10"/>
  <c r="D161" i="10"/>
  <c r="D167" i="10"/>
  <c r="D136" i="10"/>
  <c r="D142" i="10"/>
  <c r="D152" i="10"/>
  <c r="D144" i="10"/>
  <c r="D138" i="10"/>
  <c r="D146" i="10"/>
  <c r="D153" i="10"/>
  <c r="D151" i="10"/>
  <c r="D143" i="10"/>
  <c r="D163" i="10"/>
  <c r="D150" i="10"/>
  <c r="D156" i="10"/>
  <c r="D165" i="10"/>
  <c r="D135" i="10"/>
  <c r="D159" i="10"/>
  <c r="D140" i="10"/>
  <c r="D149" i="10"/>
  <c r="D158" i="10"/>
  <c r="D164" i="10"/>
  <c r="D137" i="10"/>
  <c r="D145" i="10"/>
  <c r="D154" i="10"/>
  <c r="D160" i="10"/>
  <c r="J166" i="10" l="1"/>
  <c r="H141" i="10"/>
  <c r="F141" i="10"/>
  <c r="E141" i="10"/>
  <c r="G141" i="10"/>
  <c r="I141" i="10"/>
  <c r="H160" i="10"/>
  <c r="I160" i="10"/>
  <c r="G160" i="10"/>
  <c r="E160" i="10"/>
  <c r="F160" i="10"/>
  <c r="I145" i="10"/>
  <c r="H145" i="10"/>
  <c r="E145" i="10"/>
  <c r="G145" i="10"/>
  <c r="F145" i="10"/>
  <c r="I164" i="10"/>
  <c r="H164" i="10"/>
  <c r="E164" i="10"/>
  <c r="F164" i="10"/>
  <c r="G164" i="10"/>
  <c r="I149" i="10"/>
  <c r="E149" i="10"/>
  <c r="F149" i="10"/>
  <c r="G149" i="10"/>
  <c r="H149" i="10"/>
  <c r="L136" i="10"/>
  <c r="H165" i="10"/>
  <c r="I165" i="10"/>
  <c r="G165" i="10"/>
  <c r="E165" i="10"/>
  <c r="F165" i="10"/>
  <c r="I150" i="10"/>
  <c r="E150" i="10"/>
  <c r="G150" i="10"/>
  <c r="F150" i="10"/>
  <c r="H150" i="10"/>
  <c r="I143" i="10"/>
  <c r="H143" i="10"/>
  <c r="E143" i="10"/>
  <c r="F143" i="10"/>
  <c r="G143" i="10"/>
  <c r="F153" i="10"/>
  <c r="E153" i="10"/>
  <c r="H153" i="10"/>
  <c r="G153" i="10"/>
  <c r="I153" i="10"/>
  <c r="I138" i="10"/>
  <c r="F138" i="10"/>
  <c r="E138" i="10"/>
  <c r="H138" i="10"/>
  <c r="G138" i="10"/>
  <c r="G152" i="10"/>
  <c r="E152" i="10"/>
  <c r="F152" i="10"/>
  <c r="I152" i="10"/>
  <c r="H152" i="10"/>
  <c r="E136" i="10"/>
  <c r="G136" i="10"/>
  <c r="F136" i="10"/>
  <c r="H136" i="10"/>
  <c r="I136" i="10"/>
  <c r="G161" i="10"/>
  <c r="H161" i="10"/>
  <c r="F161" i="10"/>
  <c r="I161" i="10"/>
  <c r="E161" i="10"/>
  <c r="I147" i="10"/>
  <c r="F147" i="10"/>
  <c r="E147" i="10"/>
  <c r="G147" i="10"/>
  <c r="H147" i="10"/>
  <c r="H162" i="10"/>
  <c r="I162" i="10"/>
  <c r="G162" i="10"/>
  <c r="F162" i="10"/>
  <c r="E162" i="10"/>
  <c r="I148" i="10"/>
  <c r="E148" i="10"/>
  <c r="F148" i="10"/>
  <c r="G148" i="10"/>
  <c r="H148" i="10"/>
  <c r="G159" i="10"/>
  <c r="H159" i="10"/>
  <c r="I159" i="10"/>
  <c r="F159" i="10"/>
  <c r="E159" i="10"/>
  <c r="F135" i="10"/>
  <c r="G135" i="10"/>
  <c r="I135" i="10"/>
  <c r="E135" i="10"/>
  <c r="H135" i="10"/>
  <c r="G154" i="10"/>
  <c r="F154" i="10"/>
  <c r="H154" i="10"/>
  <c r="I154" i="10"/>
  <c r="E154" i="10"/>
  <c r="E137" i="10"/>
  <c r="G137" i="10"/>
  <c r="F137" i="10"/>
  <c r="I137" i="10"/>
  <c r="H137" i="10"/>
  <c r="F158" i="10"/>
  <c r="H158" i="10"/>
  <c r="G158" i="10"/>
  <c r="I158" i="10"/>
  <c r="E158" i="10"/>
  <c r="E140" i="10"/>
  <c r="H140" i="10"/>
  <c r="G140" i="10"/>
  <c r="I140" i="10"/>
  <c r="F140" i="10"/>
  <c r="D141" i="10"/>
  <c r="I156" i="10"/>
  <c r="G156" i="10"/>
  <c r="E156" i="10"/>
  <c r="H156" i="10"/>
  <c r="F156" i="10"/>
  <c r="E163" i="10"/>
  <c r="G163" i="10"/>
  <c r="F163" i="10"/>
  <c r="H163" i="10"/>
  <c r="I163" i="10"/>
  <c r="G151" i="10"/>
  <c r="I151" i="10"/>
  <c r="H151" i="10"/>
  <c r="E151" i="10"/>
  <c r="F151" i="10"/>
  <c r="H146" i="10"/>
  <c r="F146" i="10"/>
  <c r="I146" i="10"/>
  <c r="E146" i="10"/>
  <c r="G146" i="10"/>
  <c r="I144" i="10"/>
  <c r="F144" i="10"/>
  <c r="G144" i="10"/>
  <c r="E144" i="10"/>
  <c r="H144" i="10"/>
  <c r="G142" i="10"/>
  <c r="I142" i="10"/>
  <c r="H142" i="10"/>
  <c r="E142" i="10"/>
  <c r="F142" i="10"/>
  <c r="E167" i="10"/>
  <c r="G167" i="10"/>
  <c r="F167" i="10"/>
  <c r="H167" i="10"/>
  <c r="I167" i="10"/>
  <c r="F155" i="10"/>
  <c r="G155" i="10"/>
  <c r="H155" i="10"/>
  <c r="I155" i="10"/>
  <c r="E155" i="10"/>
  <c r="F139" i="10"/>
  <c r="E139" i="10"/>
  <c r="H139" i="10"/>
  <c r="G139" i="10"/>
  <c r="I139" i="10"/>
  <c r="F157" i="10"/>
  <c r="G157" i="10"/>
  <c r="I157" i="10"/>
  <c r="H157" i="10"/>
  <c r="E157" i="10"/>
  <c r="J162" i="10" l="1"/>
  <c r="J161" i="10"/>
  <c r="J139" i="10"/>
  <c r="J144" i="10"/>
  <c r="J156" i="10"/>
  <c r="J140" i="10"/>
  <c r="J143" i="10"/>
  <c r="J145" i="10"/>
  <c r="J155" i="10"/>
  <c r="J167" i="10"/>
  <c r="J149" i="10"/>
  <c r="J164" i="10"/>
  <c r="J160" i="10"/>
  <c r="J157" i="10"/>
  <c r="J151" i="10"/>
  <c r="J163" i="10"/>
  <c r="J158" i="10"/>
  <c r="J135" i="10"/>
  <c r="J148" i="10"/>
  <c r="J142" i="10"/>
  <c r="J146" i="10"/>
  <c r="J137" i="10"/>
  <c r="J154" i="10"/>
  <c r="J159" i="10"/>
  <c r="J147" i="10"/>
  <c r="J136" i="10"/>
  <c r="J152" i="10"/>
  <c r="J138" i="10"/>
  <c r="J153" i="10"/>
  <c r="J150" i="10"/>
  <c r="J165" i="10"/>
  <c r="J141" i="10"/>
</calcChain>
</file>

<file path=xl/sharedStrings.xml><?xml version="1.0" encoding="utf-8"?>
<sst xmlns="http://schemas.openxmlformats.org/spreadsheetml/2006/main" count="965" uniqueCount="169">
  <si>
    <t>Alemania</t>
  </si>
  <si>
    <t>Austria</t>
  </si>
  <si>
    <t>Bélgica</t>
  </si>
  <si>
    <t>España</t>
  </si>
  <si>
    <t>Francia</t>
  </si>
  <si>
    <t>Grecia</t>
  </si>
  <si>
    <t>Italia</t>
  </si>
  <si>
    <t>Luxemburgo</t>
  </si>
  <si>
    <t>Portugal</t>
  </si>
  <si>
    <t>Nuclear</t>
  </si>
  <si>
    <t>Hidráulica y otras</t>
  </si>
  <si>
    <t>Total</t>
  </si>
  <si>
    <t>Holanda</t>
  </si>
  <si>
    <r>
      <t>D</t>
    </r>
    <r>
      <rPr>
        <b/>
        <sz val="8"/>
        <color indexed="8"/>
        <rFont val="Arial"/>
        <family val="2"/>
      </rPr>
      <t>%</t>
    </r>
  </si>
  <si>
    <t xml:space="preserve">• </t>
  </si>
  <si>
    <r>
      <t>D</t>
    </r>
    <r>
      <rPr>
        <b/>
        <sz val="8"/>
        <color indexed="8"/>
        <rFont val="Arial"/>
        <family val="2"/>
      </rPr>
      <t xml:space="preserve">%  </t>
    </r>
  </si>
  <si>
    <t>Hidráulica</t>
  </si>
  <si>
    <t xml:space="preserve">Total </t>
  </si>
  <si>
    <t>El Sistema Eléctrico Español</t>
  </si>
  <si>
    <t>Saldo</t>
  </si>
  <si>
    <t>Importaciones</t>
  </si>
  <si>
    <t>Exportaciones</t>
  </si>
  <si>
    <t xml:space="preserve">Comparación internacional                        </t>
  </si>
  <si>
    <t>Día de la semana</t>
  </si>
  <si>
    <t>Fecha</t>
  </si>
  <si>
    <t>Hora</t>
  </si>
  <si>
    <t>Finlandia</t>
  </si>
  <si>
    <t>Noruega</t>
  </si>
  <si>
    <t>Polonia</t>
  </si>
  <si>
    <t>Eslovenia</t>
  </si>
  <si>
    <t>Suecia</t>
  </si>
  <si>
    <t>Demanda</t>
  </si>
  <si>
    <t>República Checa</t>
  </si>
  <si>
    <t>Eslovaquia</t>
  </si>
  <si>
    <t>Hungría</t>
  </si>
  <si>
    <t>Gran Bretaña</t>
  </si>
  <si>
    <t>Irlanda</t>
  </si>
  <si>
    <t>Lituania</t>
  </si>
  <si>
    <t>Rumania</t>
  </si>
  <si>
    <t>SK</t>
  </si>
  <si>
    <t>SI</t>
  </si>
  <si>
    <t>ES</t>
  </si>
  <si>
    <t>FR</t>
  </si>
  <si>
    <t>GR</t>
  </si>
  <si>
    <t>NL</t>
  </si>
  <si>
    <t>HU</t>
  </si>
  <si>
    <t>IT</t>
  </si>
  <si>
    <t>LU</t>
  </si>
  <si>
    <t>PL</t>
  </si>
  <si>
    <t>PT</t>
  </si>
  <si>
    <t>CZ</t>
  </si>
  <si>
    <t>DE</t>
  </si>
  <si>
    <t>AT</t>
  </si>
  <si>
    <t>BE</t>
  </si>
  <si>
    <t>Bulgaria</t>
  </si>
  <si>
    <t>BG</t>
  </si>
  <si>
    <t>RO</t>
  </si>
  <si>
    <t>Punta máxima (MW)</t>
  </si>
  <si>
    <t>Temperatura media (ºC)</t>
  </si>
  <si>
    <t>Prod. total neta</t>
  </si>
  <si>
    <t>Consumos en bombeo</t>
  </si>
  <si>
    <t>Saldo intercambios</t>
  </si>
  <si>
    <t>Dinamarca</t>
  </si>
  <si>
    <t>Estonia</t>
  </si>
  <si>
    <t>Letonia</t>
  </si>
  <si>
    <t>FYROM</t>
  </si>
  <si>
    <t>Suiza</t>
  </si>
  <si>
    <t>Bosnia-Herzegovina</t>
  </si>
  <si>
    <t>Eólica</t>
  </si>
  <si>
    <t>Solar</t>
  </si>
  <si>
    <t>Otras renovables</t>
  </si>
  <si>
    <t>Consumo per cápita = Consumo total / nº hab.</t>
  </si>
  <si>
    <t>(*) Dato no disponible. Fuente: ENTSO-E, España REE.</t>
  </si>
  <si>
    <t>Fuente: ENTSO-E, España REE.</t>
  </si>
  <si>
    <t xml:space="preserve">                 </t>
  </si>
  <si>
    <t>(*) Incluye el apagón ocurrido Italia en septiembre de 2003.</t>
  </si>
  <si>
    <t>TIM = ENS/Potencia media del sistema.</t>
  </si>
  <si>
    <t>Informe 2012</t>
  </si>
  <si>
    <t>Potencia máxima instantánea de los países de la Unión Europea miembros de Continental Europe (ENTSO-E)</t>
  </si>
  <si>
    <t>Tiempo de interrupción medio (TIM) por incidencias en la red de transporte
(minutos)</t>
  </si>
  <si>
    <t>DK</t>
  </si>
  <si>
    <t>EE</t>
  </si>
  <si>
    <t>FI</t>
  </si>
  <si>
    <t>MK</t>
  </si>
  <si>
    <t>GB</t>
  </si>
  <si>
    <t>IE</t>
  </si>
  <si>
    <t>LV</t>
  </si>
  <si>
    <t>LT</t>
  </si>
  <si>
    <t>NO</t>
  </si>
  <si>
    <t>SE</t>
  </si>
  <si>
    <t>CH</t>
  </si>
  <si>
    <t>Informe 2013</t>
  </si>
  <si>
    <t>Croacia</t>
  </si>
  <si>
    <t>BA</t>
  </si>
  <si>
    <t>Irlanda del Norte</t>
  </si>
  <si>
    <t>Islandia</t>
  </si>
  <si>
    <t>IS</t>
  </si>
  <si>
    <t>HR</t>
  </si>
  <si>
    <t>Serbia</t>
  </si>
  <si>
    <t>RS</t>
  </si>
  <si>
    <t>Térmica clásica</t>
  </si>
  <si>
    <t>ME</t>
  </si>
  <si>
    <t>Chipre</t>
  </si>
  <si>
    <t>Montenegro</t>
  </si>
  <si>
    <t xml:space="preserve">Panorama europeo             </t>
  </si>
  <si>
    <t>CY</t>
  </si>
  <si>
    <t>Estructura de la producción total de los países miembros de ENTSO-E (%)</t>
  </si>
  <si>
    <t>Estructura de la potencia instalada en los países miembros de ENTSO-E (%)</t>
  </si>
  <si>
    <t>Tarifas de transporte en países en los países miembros de ENTSO-E</t>
  </si>
  <si>
    <t>% Renovable/Producción</t>
  </si>
  <si>
    <t>Ranking solar</t>
  </si>
  <si>
    <t>Ranking eólica</t>
  </si>
  <si>
    <r>
      <t>Tarifa de transporte</t>
    </r>
    <r>
      <rPr>
        <b/>
        <vertAlign val="superscript"/>
        <sz val="8"/>
        <color indexed="8"/>
        <rFont val="Arial"/>
        <family val="2"/>
      </rPr>
      <t xml:space="preserve"> (1)</t>
    </r>
  </si>
  <si>
    <r>
      <t>Otros costes</t>
    </r>
    <r>
      <rPr>
        <b/>
        <vertAlign val="superscript"/>
        <sz val="8"/>
        <color indexed="8"/>
        <rFont val="Arial"/>
        <family val="2"/>
      </rPr>
      <t xml:space="preserve"> (2)</t>
    </r>
  </si>
  <si>
    <t>Panorama europeo</t>
  </si>
  <si>
    <t>Estructura de la producción total en los países miembros de ENTSO-E (%)</t>
  </si>
  <si>
    <t>Origen de la producción total en los países miembros de ENTSO-E (TWh)</t>
  </si>
  <si>
    <t>Consumo per cápita en los países miembros de ENTSO-E (kWh/hab.)</t>
  </si>
  <si>
    <t>Cobertura de la demanda de energía eléctrica en los países miembros de ENTSO-E (TWh)</t>
  </si>
  <si>
    <t>Estructura de la energía renovable sobre la producción total en los países miembros de ENTSO-E (%)</t>
  </si>
  <si>
    <t>Potencia instalada en los países miembros de ENTSO-E (GW)</t>
  </si>
  <si>
    <t>Intercambios internacionales físicos de energía eléctrica en los países miembros de ENTSO-E y limítrofes (GWh)</t>
  </si>
  <si>
    <t>Tarifas de transporte en países miembros de ENTSO-E (€/MWh)</t>
  </si>
  <si>
    <t>Térmica</t>
  </si>
  <si>
    <t>Clásica</t>
  </si>
  <si>
    <t>Renovables</t>
  </si>
  <si>
    <t>Otras</t>
  </si>
  <si>
    <t>-</t>
  </si>
  <si>
    <t>(*) Tarifas unitarias de transporte provisionales en países europeos, determinadas conforme a la metodología de ENTSO-E (generadores y consumidores conectados a la máxima tensión de la red de transporte, con demanda máxima de potencia de 40 MW y 5.000 horas de utilización).</t>
  </si>
  <si>
    <t xml:space="preserve">(*) Tarifas unitarias de transporte provisionales en países europeos, determinadas </t>
  </si>
  <si>
    <t xml:space="preserve">conforme a la metodología de ENTSO-E (generadores y consumidores conectados </t>
  </si>
  <si>
    <t xml:space="preserve">a la máxima tensión de la red de transporte, con demanda máxima de potencia de </t>
  </si>
  <si>
    <t>40 MW y 5.000 horas de utilización).</t>
  </si>
  <si>
    <t xml:space="preserve">(1) Cargos relacionados con las actividades propias del TSO: infraestructura (costes </t>
  </si>
  <si>
    <t>de capital y costes operativos), pérdidas y servicios del sistema.</t>
  </si>
  <si>
    <t xml:space="preserve">(2) Otros cargos no relacionados directamente con las actividades propias del TSO: </t>
  </si>
  <si>
    <t>costes de transición a la competencia, fomento de renovables, etc.</t>
  </si>
  <si>
    <t>Pob 2017</t>
  </si>
  <si>
    <t>Albania</t>
  </si>
  <si>
    <t>AL</t>
  </si>
  <si>
    <t>(2) Incluye a Irlanda del Norte</t>
  </si>
  <si>
    <t>(1) Desde 2017, se incluye la información correspondiente a Albania</t>
  </si>
  <si>
    <r>
      <t>Albania</t>
    </r>
    <r>
      <rPr>
        <vertAlign val="superscript"/>
        <sz val="8"/>
        <color indexed="8"/>
        <rFont val="Arial"/>
        <family val="2"/>
      </rPr>
      <t>(1)</t>
    </r>
  </si>
  <si>
    <r>
      <t>Gran Bretaña</t>
    </r>
    <r>
      <rPr>
        <vertAlign val="superscript"/>
        <sz val="8"/>
        <color indexed="8"/>
        <rFont val="Arial"/>
        <family val="2"/>
      </rPr>
      <t>(2)</t>
    </r>
  </si>
  <si>
    <t>(1) Datos no disponibles</t>
  </si>
  <si>
    <t>(2) Cargos relacionados con las actividades propias del TSO: infraestructura (costes de capital y costes operativos), pérdidas y servicios del sistema.</t>
  </si>
  <si>
    <t>(3) Otros cargos no relacionados directamente con las actividades propias del TSO: costes de transición a la competencia, fomento de renovables, etc.</t>
  </si>
  <si>
    <t>CAMBIADO</t>
  </si>
  <si>
    <r>
      <t>Francia</t>
    </r>
    <r>
      <rPr>
        <vertAlign val="superscript"/>
        <sz val="8"/>
        <color indexed="8"/>
        <rFont val="Arial"/>
        <family val="2"/>
      </rPr>
      <t>(3)</t>
    </r>
  </si>
  <si>
    <t>(3) El dato de población incluye los territorios de ultramar.</t>
  </si>
  <si>
    <t>Turbinación bombeo</t>
  </si>
  <si>
    <t>Macedonia</t>
  </si>
  <si>
    <t>Informe 2018</t>
  </si>
  <si>
    <t>Producción de energía eléctrica en los países miembros de ENTSO-E 2018/2017 (TWh)</t>
  </si>
  <si>
    <t>Incremento de la producción de energía eléctrica en los países miembros de ENTSO-E 2018/2017 (%)</t>
  </si>
  <si>
    <t>Demanda de energía eléctrica en los países miembros de ENTSO-E 2018/2017 (TWh)</t>
  </si>
  <si>
    <t>Incremento de la demanda de energía eléctrica en los países miembros de ENTSO-E 2018/2017 (%)</t>
  </si>
  <si>
    <t>Incremento de la demanda de energía eléctrica en los países miembros de ENTSO-E 2018/2014 (%)</t>
  </si>
  <si>
    <t>% 2018/2017</t>
  </si>
  <si>
    <t>% 18/17</t>
  </si>
  <si>
    <t>Incremento de la producción total de energía eléctrica en los países miembros de ENTSO-E 2018/2017 (TWh)</t>
  </si>
  <si>
    <t>Incremento de la demanda de energía eléctrica en los países miembros de ENTSO-E 2018/2017 (TWh)</t>
  </si>
  <si>
    <t>Incremento de la demanda de energía eléctrica en los países miembros de ENTSO-E 2018/2014 (TWh)</t>
  </si>
  <si>
    <t>Año 2018 (€/MWh)(*)</t>
  </si>
  <si>
    <t>Pob 2018</t>
  </si>
  <si>
    <t>Albania(1)</t>
  </si>
  <si>
    <t>Gran Bretaña(2)</t>
  </si>
  <si>
    <t>Fuente: ENTSO-E. Overview of transmission tariffs in Europe: Synthesis 2018.</t>
  </si>
  <si>
    <t>Fuente: ENTSO-E Data Portal 20/5/2019, España REE.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</si>
</sst>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#,##0.0"/>
    <numFmt numFmtId="166" formatCode="#,##0.0\ \ \ \ \ _)"/>
    <numFmt numFmtId="167" formatCode="#,##0.0\ \ \ \ \ \ _)"/>
    <numFmt numFmtId="168" formatCode="#,##0.0\ _)"/>
    <numFmt numFmtId="169" formatCode="0.000"/>
    <numFmt numFmtId="170" formatCode="h:mm;@"/>
    <numFmt numFmtId="171" formatCode="_-* #,##0.00_-;\-* #,##0.00_-;_-* &quot;-&quot;??_-;_-@_-"/>
    <numFmt numFmtId="172" formatCode="#,##0.000000"/>
  </numFmts>
  <fonts count="47">
    <font>
      <sz val="10"/>
      <name val="Arial"/>
    </font>
    <font>
      <sz val="10"/>
      <name val="Geneva"/>
      <family val="2"/>
    </font>
    <font>
      <sz val="10"/>
      <name val="Arial"/>
      <family val="2"/>
    </font>
    <font>
      <sz val="10"/>
      <color indexed="56"/>
      <name val="Geneva"/>
      <family val="2"/>
    </font>
    <font>
      <sz val="10"/>
      <color indexed="32"/>
      <name val="Arial"/>
      <family val="2"/>
    </font>
    <font>
      <sz val="8"/>
      <color indexed="32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14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Symbol"/>
      <family val="1"/>
      <charset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  <charset val="238"/>
    </font>
    <font>
      <sz val="10"/>
      <name val="MS Sans Serif"/>
      <family val="2"/>
    </font>
    <font>
      <sz val="10"/>
      <name val="Arial"/>
      <family val="2"/>
      <charset val="186"/>
    </font>
    <font>
      <sz val="8"/>
      <color rgb="FFFF0000"/>
      <name val="Arial"/>
      <family val="2"/>
    </font>
    <font>
      <vertAlign val="superscript"/>
      <sz val="8"/>
      <color indexed="8"/>
      <name val="Arial"/>
      <family val="2"/>
    </font>
    <font>
      <sz val="10"/>
      <color rgb="FFFF0000"/>
      <name val="Arial"/>
      <family val="2"/>
    </font>
    <font>
      <b/>
      <vertAlign val="superscript"/>
      <sz val="8"/>
      <color indexed="8"/>
      <name val="Arial"/>
      <family val="2"/>
    </font>
    <font>
      <b/>
      <sz val="10"/>
      <color indexed="9"/>
      <name val="Arial"/>
      <family val="2"/>
    </font>
    <font>
      <sz val="10"/>
      <color rgb="FF0070C0"/>
      <name val="Arial"/>
      <family val="2"/>
    </font>
    <font>
      <sz val="10"/>
      <color rgb="FFFF0000"/>
      <name val="Geneva"/>
      <family val="2"/>
    </font>
    <font>
      <sz val="8"/>
      <color rgb="FFFDFDFD"/>
      <name val="Arial"/>
      <family val="2"/>
    </font>
    <font>
      <sz val="10"/>
      <color rgb="FFFDFDFD"/>
      <name val="Arial"/>
      <family val="2"/>
    </font>
    <font>
      <sz val="10"/>
      <color theme="1"/>
      <name val="Arial"/>
      <family val="2"/>
    </font>
    <font>
      <sz val="10"/>
      <color rgb="FFF5F5F5"/>
      <name val="Arial"/>
      <family val="2"/>
    </font>
    <font>
      <sz val="8"/>
      <color rgb="FFF5F5F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DFDF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3"/>
      </top>
      <bottom/>
      <diagonal/>
    </border>
  </borders>
  <cellStyleXfs count="1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1" applyNumberFormat="0" applyFill="0" applyProtection="0">
      <alignment horizontal="right"/>
    </xf>
    <xf numFmtId="0" fontId="29" fillId="0" borderId="0"/>
    <xf numFmtId="0" fontId="31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3" fillId="0" borderId="0"/>
    <xf numFmtId="9" fontId="29" fillId="0" borderId="0" applyFont="0" applyFill="0" applyBorder="0" applyAlignment="0" applyProtection="0"/>
    <xf numFmtId="0" fontId="34" fillId="0" borderId="0"/>
    <xf numFmtId="0" fontId="30" fillId="0" borderId="0"/>
    <xf numFmtId="0" fontId="29" fillId="0" borderId="0"/>
    <xf numFmtId="171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242">
    <xf numFmtId="0" fontId="0" fillId="0" borderId="0" xfId="0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Continuous"/>
    </xf>
    <xf numFmtId="165" fontId="8" fillId="0" borderId="0" xfId="0" applyNumberFormat="1" applyFont="1" applyFill="1" applyAlignment="1" applyProtection="1">
      <alignment horizontal="centerContinuous"/>
    </xf>
    <xf numFmtId="0" fontId="7" fillId="0" borderId="0" xfId="0" applyFont="1" applyFill="1" applyAlignment="1" applyProtection="1">
      <alignment horizontal="centerContinuous"/>
    </xf>
    <xf numFmtId="165" fontId="8" fillId="0" borderId="0" xfId="0" applyNumberFormat="1" applyFont="1" applyFill="1" applyProtection="1"/>
    <xf numFmtId="0" fontId="8" fillId="0" borderId="0" xfId="0" applyFont="1" applyFill="1" applyBorder="1" applyProtection="1"/>
    <xf numFmtId="164" fontId="8" fillId="0" borderId="0" xfId="0" applyNumberFormat="1" applyFont="1" applyFill="1" applyBorder="1" applyProtection="1"/>
    <xf numFmtId="0" fontId="8" fillId="2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10" fillId="0" borderId="0" xfId="0" applyFont="1" applyFill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1" fillId="0" borderId="0" xfId="0" applyFont="1" applyFill="1" applyProtection="1"/>
    <xf numFmtId="0" fontId="7" fillId="0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 vertical="center" indent="1"/>
    </xf>
    <xf numFmtId="0" fontId="4" fillId="0" borderId="0" xfId="0" applyFont="1" applyFill="1" applyProtection="1"/>
    <xf numFmtId="165" fontId="4" fillId="0" borderId="0" xfId="0" applyNumberFormat="1" applyFont="1" applyFill="1" applyProtection="1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horizontal="centerContinuous"/>
    </xf>
    <xf numFmtId="164" fontId="4" fillId="0" borderId="0" xfId="0" applyNumberFormat="1" applyFont="1" applyFill="1" applyAlignment="1" applyProtection="1">
      <alignment horizontal="center"/>
    </xf>
    <xf numFmtId="164" fontId="4" fillId="0" borderId="0" xfId="0" quotePrefix="1" applyNumberFormat="1" applyFont="1" applyFill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indent="1"/>
    </xf>
    <xf numFmtId="0" fontId="5" fillId="0" borderId="0" xfId="0" applyFont="1" applyFill="1" applyProtection="1"/>
    <xf numFmtId="0" fontId="15" fillId="3" borderId="0" xfId="0" applyFont="1" applyFill="1" applyBorder="1" applyProtection="1"/>
    <xf numFmtId="0" fontId="15" fillId="3" borderId="3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0" borderId="0" xfId="0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right" vertical="center"/>
    </xf>
    <xf numFmtId="164" fontId="8" fillId="0" borderId="0" xfId="0" applyNumberFormat="1" applyFont="1" applyFill="1" applyProtection="1"/>
    <xf numFmtId="165" fontId="0" fillId="0" borderId="0" xfId="0" applyNumberFormat="1"/>
    <xf numFmtId="164" fontId="16" fillId="0" borderId="0" xfId="0" applyNumberFormat="1" applyFont="1"/>
    <xf numFmtId="164" fontId="0" fillId="0" borderId="0" xfId="0" applyNumberFormat="1"/>
    <xf numFmtId="0" fontId="8" fillId="0" borderId="0" xfId="0" applyFont="1" applyFill="1" applyBorder="1" applyAlignment="1" applyProtection="1">
      <alignment vertical="top"/>
    </xf>
    <xf numFmtId="0" fontId="18" fillId="0" borderId="0" xfId="0" applyFont="1" applyFill="1" applyBorder="1" applyProtection="1"/>
    <xf numFmtId="164" fontId="5" fillId="0" borderId="0" xfId="0" applyNumberFormat="1" applyFont="1" applyFill="1" applyProtection="1"/>
    <xf numFmtId="164" fontId="5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0" fontId="0" fillId="2" borderId="0" xfId="0" applyFill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top"/>
    </xf>
    <xf numFmtId="0" fontId="10" fillId="0" borderId="0" xfId="2" applyFont="1" applyFill="1" applyAlignment="1" applyProtection="1">
      <alignment horizontal="right"/>
    </xf>
    <xf numFmtId="0" fontId="20" fillId="0" borderId="0" xfId="0" applyFont="1" applyFill="1" applyBorder="1" applyProtection="1"/>
    <xf numFmtId="0" fontId="8" fillId="2" borderId="3" xfId="0" applyFont="1" applyFill="1" applyBorder="1" applyProtection="1"/>
    <xf numFmtId="3" fontId="4" fillId="0" borderId="0" xfId="0" applyNumberFormat="1" applyFont="1" applyFill="1" applyProtection="1"/>
    <xf numFmtId="0" fontId="6" fillId="3" borderId="2" xfId="0" applyFont="1" applyFill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left"/>
    </xf>
    <xf numFmtId="0" fontId="21" fillId="0" borderId="0" xfId="0" applyFont="1" applyFill="1" applyProtection="1"/>
    <xf numFmtId="0" fontId="18" fillId="0" borderId="0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/>
    </xf>
    <xf numFmtId="164" fontId="4" fillId="0" borderId="0" xfId="0" applyNumberFormat="1" applyFont="1" applyFill="1" applyProtection="1"/>
    <xf numFmtId="0" fontId="8" fillId="0" borderId="0" xfId="0" applyFont="1" applyFill="1" applyAlignment="1" applyProtection="1">
      <alignment vertical="top"/>
    </xf>
    <xf numFmtId="169" fontId="0" fillId="0" borderId="0" xfId="0" applyNumberFormat="1" applyBorder="1"/>
    <xf numFmtId="0" fontId="22" fillId="0" borderId="0" xfId="0" applyFont="1" applyFill="1" applyProtection="1"/>
    <xf numFmtId="0" fontId="23" fillId="0" borderId="0" xfId="0" applyFont="1" applyFill="1" applyProtection="1"/>
    <xf numFmtId="0" fontId="22" fillId="0" borderId="0" xfId="0" applyFont="1" applyFill="1" applyBorder="1" applyProtection="1"/>
    <xf numFmtId="2" fontId="8" fillId="0" borderId="0" xfId="0" applyNumberFormat="1" applyFont="1" applyFill="1" applyProtection="1"/>
    <xf numFmtId="0" fontId="2" fillId="0" borderId="0" xfId="0" applyFont="1" applyFill="1" applyProtection="1"/>
    <xf numFmtId="164" fontId="2" fillId="0" borderId="0" xfId="0" applyNumberFormat="1" applyFont="1" applyFill="1" applyAlignment="1" applyProtection="1">
      <alignment horizontal="center"/>
    </xf>
    <xf numFmtId="0" fontId="24" fillId="0" borderId="0" xfId="0" applyFont="1" applyFill="1" applyProtection="1"/>
    <xf numFmtId="164" fontId="24" fillId="0" borderId="0" xfId="0" applyNumberFormat="1" applyFont="1" applyFill="1" applyAlignment="1" applyProtection="1">
      <alignment horizontal="center"/>
    </xf>
    <xf numFmtId="164" fontId="24" fillId="0" borderId="0" xfId="0" applyNumberFormat="1" applyFont="1" applyFill="1" applyBorder="1" applyAlignment="1" applyProtection="1">
      <alignment horizontal="center"/>
    </xf>
    <xf numFmtId="4" fontId="8" fillId="0" borderId="0" xfId="0" applyNumberFormat="1" applyFont="1" applyFill="1" applyProtection="1"/>
    <xf numFmtId="164" fontId="8" fillId="4" borderId="0" xfId="0" applyNumberFormat="1" applyFont="1" applyFill="1" applyProtection="1"/>
    <xf numFmtId="4" fontId="16" fillId="0" borderId="0" xfId="0" applyNumberFormat="1" applyFont="1" applyFill="1" applyProtection="1"/>
    <xf numFmtId="0" fontId="25" fillId="0" borderId="0" xfId="0" applyFont="1" applyFill="1" applyProtection="1"/>
    <xf numFmtId="3" fontId="25" fillId="0" borderId="0" xfId="0" applyNumberFormat="1" applyFont="1" applyFill="1" applyAlignment="1" applyProtection="1">
      <alignment horizontal="right"/>
    </xf>
    <xf numFmtId="165" fontId="25" fillId="0" borderId="0" xfId="0" applyNumberFormat="1" applyFont="1" applyFill="1" applyAlignment="1" applyProtection="1">
      <alignment horizontal="right"/>
    </xf>
    <xf numFmtId="164" fontId="25" fillId="0" borderId="0" xfId="0" applyNumberFormat="1" applyFont="1" applyFill="1" applyAlignment="1" applyProtection="1">
      <alignment horizontal="center"/>
    </xf>
    <xf numFmtId="164" fontId="25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10" fillId="0" borderId="0" xfId="0" applyFont="1" applyFill="1" applyAlignment="1" applyProtection="1"/>
    <xf numFmtId="165" fontId="16" fillId="0" borderId="0" xfId="0" applyNumberFormat="1" applyFont="1"/>
    <xf numFmtId="165" fontId="16" fillId="0" borderId="0" xfId="0" applyNumberFormat="1" applyFont="1" applyFill="1"/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8" fillId="4" borderId="0" xfId="0" applyFont="1" applyFill="1" applyAlignment="1" applyProtection="1">
      <alignment horizontal="right"/>
    </xf>
    <xf numFmtId="170" fontId="8" fillId="4" borderId="0" xfId="0" applyNumberFormat="1" applyFont="1" applyFill="1" applyProtection="1"/>
    <xf numFmtId="3" fontId="8" fillId="4" borderId="0" xfId="0" applyNumberFormat="1" applyFont="1" applyFill="1" applyProtection="1"/>
    <xf numFmtId="164" fontId="8" fillId="4" borderId="0" xfId="0" applyNumberFormat="1" applyFont="1" applyFill="1" applyAlignment="1" applyProtection="1">
      <alignment horizontal="right"/>
    </xf>
    <xf numFmtId="0" fontId="8" fillId="4" borderId="3" xfId="0" applyFont="1" applyFill="1" applyBorder="1" applyAlignment="1" applyProtection="1">
      <alignment horizontal="right"/>
    </xf>
    <xf numFmtId="170" fontId="8" fillId="4" borderId="3" xfId="0" applyNumberFormat="1" applyFont="1" applyFill="1" applyBorder="1" applyProtection="1"/>
    <xf numFmtId="3" fontId="8" fillId="4" borderId="3" xfId="0" applyNumberFormat="1" applyFont="1" applyFill="1" applyBorder="1" applyProtection="1"/>
    <xf numFmtId="164" fontId="8" fillId="4" borderId="3" xfId="0" applyNumberFormat="1" applyFont="1" applyFill="1" applyBorder="1" applyProtection="1"/>
    <xf numFmtId="169" fontId="16" fillId="0" borderId="0" xfId="0" applyNumberFormat="1" applyFont="1"/>
    <xf numFmtId="0" fontId="7" fillId="0" borderId="0" xfId="0" applyFont="1" applyFill="1" applyAlignment="1" applyProtection="1">
      <alignment horizontal="left" vertical="top" wrapText="1"/>
    </xf>
    <xf numFmtId="2" fontId="0" fillId="0" borderId="0" xfId="0" applyNumberFormat="1" applyFill="1" applyProtection="1"/>
    <xf numFmtId="2" fontId="10" fillId="0" borderId="0" xfId="2" applyNumberFormat="1" applyFont="1" applyFill="1" applyAlignment="1" applyProtection="1">
      <alignment horizontal="right"/>
    </xf>
    <xf numFmtId="2" fontId="3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 wrapText="1"/>
    </xf>
    <xf numFmtId="2" fontId="8" fillId="0" borderId="0" xfId="0" applyNumberFormat="1" applyFont="1" applyFill="1" applyBorder="1" applyProtection="1"/>
    <xf numFmtId="0" fontId="28" fillId="0" borderId="0" xfId="0" applyFont="1" applyFill="1" applyProtection="1"/>
    <xf numFmtId="0" fontId="28" fillId="0" borderId="0" xfId="0" applyFont="1"/>
    <xf numFmtId="0" fontId="25" fillId="0" borderId="0" xfId="0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0" xfId="2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right"/>
    </xf>
    <xf numFmtId="165" fontId="25" fillId="5" borderId="0" xfId="0" applyNumberFormat="1" applyFont="1" applyFill="1" applyProtection="1"/>
    <xf numFmtId="165" fontId="25" fillId="0" borderId="0" xfId="0" applyNumberFormat="1" applyFont="1"/>
    <xf numFmtId="166" fontId="25" fillId="0" borderId="0" xfId="0" applyNumberFormat="1" applyFont="1" applyFill="1" applyProtection="1"/>
    <xf numFmtId="166" fontId="25" fillId="5" borderId="0" xfId="0" applyNumberFormat="1" applyFont="1" applyFill="1" applyProtection="1"/>
    <xf numFmtId="165" fontId="35" fillId="0" borderId="0" xfId="0" applyNumberFormat="1" applyFont="1"/>
    <xf numFmtId="0" fontId="37" fillId="0" borderId="0" xfId="0" applyFont="1" applyFill="1" applyProtection="1"/>
    <xf numFmtId="0" fontId="37" fillId="0" borderId="0" xfId="0" applyFont="1"/>
    <xf numFmtId="166" fontId="37" fillId="0" borderId="0" xfId="0" applyNumberFormat="1" applyFont="1"/>
    <xf numFmtId="0" fontId="35" fillId="0" borderId="0" xfId="0" applyFont="1" applyFill="1" applyProtection="1"/>
    <xf numFmtId="0" fontId="3" fillId="6" borderId="0" xfId="0" applyFont="1" applyFill="1" applyBorder="1" applyAlignment="1" applyProtection="1">
      <alignment horizontal="left" indent="1"/>
    </xf>
    <xf numFmtId="0" fontId="17" fillId="6" borderId="0" xfId="0" applyFont="1" applyFill="1" applyBorder="1" applyAlignment="1" applyProtection="1">
      <alignment horizontal="right" vertical="center"/>
    </xf>
    <xf numFmtId="0" fontId="7" fillId="6" borderId="0" xfId="1" applyFont="1" applyFill="1" applyBorder="1" applyAlignment="1" applyProtection="1">
      <alignment horizontal="left"/>
    </xf>
    <xf numFmtId="0" fontId="0" fillId="6" borderId="0" xfId="0" applyFill="1" applyProtection="1"/>
    <xf numFmtId="0" fontId="8" fillId="6" borderId="0" xfId="0" applyFont="1" applyFill="1" applyProtection="1"/>
    <xf numFmtId="165" fontId="8" fillId="6" borderId="0" xfId="0" applyNumberFormat="1" applyFont="1" applyFill="1" applyAlignment="1" applyProtection="1">
      <alignment horizontal="right"/>
    </xf>
    <xf numFmtId="0" fontId="7" fillId="6" borderId="3" xfId="0" applyFont="1" applyFill="1" applyBorder="1" applyProtection="1"/>
    <xf numFmtId="165" fontId="7" fillId="6" borderId="3" xfId="0" applyNumberFormat="1" applyFont="1" applyFill="1" applyBorder="1" applyAlignment="1" applyProtection="1">
      <alignment horizontal="right"/>
    </xf>
    <xf numFmtId="0" fontId="7" fillId="6" borderId="0" xfId="0" applyFont="1" applyFill="1" applyBorder="1" applyAlignment="1" applyProtection="1">
      <alignment horizontal="left"/>
    </xf>
    <xf numFmtId="165" fontId="27" fillId="6" borderId="3" xfId="0" applyNumberFormat="1" applyFont="1" applyFill="1" applyBorder="1" applyProtection="1"/>
    <xf numFmtId="164" fontId="27" fillId="6" borderId="3" xfId="0" applyNumberFormat="1" applyFont="1" applyFill="1" applyBorder="1" applyProtection="1"/>
    <xf numFmtId="3" fontId="8" fillId="6" borderId="0" xfId="0" applyNumberFormat="1" applyFont="1" applyFill="1" applyAlignment="1" applyProtection="1">
      <alignment horizontal="right"/>
    </xf>
    <xf numFmtId="164" fontId="8" fillId="6" borderId="0" xfId="0" applyNumberFormat="1" applyFont="1" applyFill="1" applyProtection="1"/>
    <xf numFmtId="3" fontId="27" fillId="6" borderId="3" xfId="0" applyNumberFormat="1" applyFont="1" applyFill="1" applyBorder="1" applyAlignment="1" applyProtection="1">
      <alignment horizontal="right"/>
    </xf>
    <xf numFmtId="164" fontId="7" fillId="6" borderId="3" xfId="0" applyNumberFormat="1" applyFont="1" applyFill="1" applyBorder="1" applyProtection="1"/>
    <xf numFmtId="167" fontId="8" fillId="6" borderId="0" xfId="0" applyNumberFormat="1" applyFont="1" applyFill="1" applyProtection="1"/>
    <xf numFmtId="165" fontId="8" fillId="6" borderId="0" xfId="0" applyNumberFormat="1" applyFont="1" applyFill="1" applyProtection="1"/>
    <xf numFmtId="168" fontId="8" fillId="6" borderId="0" xfId="0" applyNumberFormat="1" applyFont="1" applyFill="1" applyProtection="1"/>
    <xf numFmtId="167" fontId="27" fillId="6" borderId="4" xfId="0" applyNumberFormat="1" applyFont="1" applyFill="1" applyBorder="1" applyProtection="1"/>
    <xf numFmtId="165" fontId="7" fillId="6" borderId="4" xfId="0" applyNumberFormat="1" applyFont="1" applyFill="1" applyBorder="1" applyProtection="1"/>
    <xf numFmtId="168" fontId="27" fillId="6" borderId="4" xfId="0" applyNumberFormat="1" applyFont="1" applyFill="1" applyBorder="1" applyProtection="1"/>
    <xf numFmtId="166" fontId="8" fillId="6" borderId="0" xfId="0" applyNumberFormat="1" applyFont="1" applyFill="1" applyProtection="1"/>
    <xf numFmtId="167" fontId="7" fillId="6" borderId="3" xfId="0" applyNumberFormat="1" applyFont="1" applyFill="1" applyBorder="1" applyProtection="1"/>
    <xf numFmtId="164" fontId="8" fillId="6" borderId="0" xfId="0" applyNumberFormat="1" applyFont="1" applyFill="1" applyAlignment="1" applyProtection="1">
      <alignment horizontal="right"/>
    </xf>
    <xf numFmtId="166" fontId="7" fillId="6" borderId="3" xfId="0" applyNumberFormat="1" applyFont="1" applyFill="1" applyBorder="1" applyProtection="1"/>
    <xf numFmtId="0" fontId="8" fillId="6" borderId="0" xfId="0" applyFont="1" applyFill="1"/>
    <xf numFmtId="3" fontId="8" fillId="6" borderId="0" xfId="0" applyNumberFormat="1" applyFont="1" applyFill="1"/>
    <xf numFmtId="0" fontId="8" fillId="6" borderId="5" xfId="0" applyFont="1" applyFill="1" applyBorder="1" applyProtection="1"/>
    <xf numFmtId="0" fontId="7" fillId="6" borderId="5" xfId="0" applyFont="1" applyFill="1" applyBorder="1" applyAlignment="1" applyProtection="1">
      <alignment horizontal="right"/>
    </xf>
    <xf numFmtId="165" fontId="8" fillId="6" borderId="4" xfId="0" applyNumberFormat="1" applyFont="1" applyFill="1" applyBorder="1" applyProtection="1"/>
    <xf numFmtId="164" fontId="8" fillId="6" borderId="3" xfId="0" applyNumberFormat="1" applyFont="1" applyFill="1" applyBorder="1" applyProtection="1"/>
    <xf numFmtId="0" fontId="9" fillId="6" borderId="5" xfId="0" applyFont="1" applyFill="1" applyBorder="1" applyProtection="1"/>
    <xf numFmtId="0" fontId="19" fillId="6" borderId="5" xfId="0" applyFont="1" applyFill="1" applyBorder="1" applyAlignment="1" applyProtection="1">
      <alignment horizontal="right"/>
    </xf>
    <xf numFmtId="164" fontId="8" fillId="6" borderId="0" xfId="0" applyNumberFormat="1" applyFont="1" applyFill="1" applyBorder="1" applyProtection="1"/>
    <xf numFmtId="165" fontId="8" fillId="6" borderId="0" xfId="0" applyNumberFormat="1" applyFont="1" applyFill="1" applyBorder="1" applyProtection="1"/>
    <xf numFmtId="164" fontId="8" fillId="6" borderId="4" xfId="0" applyNumberFormat="1" applyFont="1" applyFill="1" applyBorder="1" applyProtection="1"/>
    <xf numFmtId="0" fontId="8" fillId="6" borderId="0" xfId="0" applyFont="1" applyFill="1" applyBorder="1" applyProtection="1"/>
    <xf numFmtId="0" fontId="8" fillId="6" borderId="4" xfId="0" applyFont="1" applyFill="1" applyBorder="1" applyProtection="1"/>
    <xf numFmtId="2" fontId="7" fillId="6" borderId="5" xfId="0" applyNumberFormat="1" applyFont="1" applyFill="1" applyBorder="1" applyProtection="1"/>
    <xf numFmtId="0" fontId="8" fillId="6" borderId="3" xfId="0" applyFont="1" applyFill="1" applyBorder="1" applyProtection="1"/>
    <xf numFmtId="2" fontId="7" fillId="0" borderId="0" xfId="0" applyNumberFormat="1" applyFont="1" applyFill="1" applyBorder="1" applyAlignment="1" applyProtection="1">
      <alignment wrapText="1"/>
    </xf>
    <xf numFmtId="0" fontId="19" fillId="5" borderId="0" xfId="0" applyFont="1" applyFill="1" applyBorder="1" applyAlignment="1" applyProtection="1">
      <alignment horizontal="right"/>
    </xf>
    <xf numFmtId="164" fontId="8" fillId="5" borderId="0" xfId="0" applyNumberFormat="1" applyFont="1" applyFill="1" applyBorder="1" applyProtection="1"/>
    <xf numFmtId="165" fontId="8" fillId="5" borderId="0" xfId="0" applyNumberFormat="1" applyFont="1" applyFill="1" applyBorder="1" applyProtection="1"/>
    <xf numFmtId="165" fontId="8" fillId="6" borderId="3" xfId="0" applyNumberFormat="1" applyFont="1" applyFill="1" applyBorder="1" applyProtection="1"/>
    <xf numFmtId="4" fontId="8" fillId="6" borderId="0" xfId="0" applyNumberFormat="1" applyFont="1" applyFill="1" applyAlignment="1" applyProtection="1">
      <alignment horizontal="right"/>
    </xf>
    <xf numFmtId="0" fontId="26" fillId="6" borderId="4" xfId="0" applyFont="1" applyFill="1" applyBorder="1" applyProtection="1"/>
    <xf numFmtId="4" fontId="8" fillId="6" borderId="4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vertical="top" wrapText="1"/>
    </xf>
    <xf numFmtId="0" fontId="8" fillId="0" borderId="0" xfId="0" applyFont="1" applyFill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10" fillId="0" borderId="0" xfId="0" applyFont="1" applyFill="1" applyAlignment="1" applyProtection="1">
      <alignment horizontal="right"/>
    </xf>
    <xf numFmtId="0" fontId="39" fillId="3" borderId="0" xfId="0" applyFont="1" applyFill="1" applyBorder="1" applyAlignment="1" applyProtection="1">
      <alignment wrapText="1"/>
    </xf>
    <xf numFmtId="0" fontId="39" fillId="3" borderId="3" xfId="0" applyFont="1" applyFill="1" applyBorder="1" applyProtection="1"/>
    <xf numFmtId="0" fontId="6" fillId="7" borderId="2" xfId="0" applyFont="1" applyFill="1" applyBorder="1" applyAlignment="1" applyProtection="1">
      <alignment horizontal="right" vertical="center"/>
    </xf>
    <xf numFmtId="0" fontId="8" fillId="5" borderId="0" xfId="0" applyFont="1" applyFill="1" applyProtection="1"/>
    <xf numFmtId="0" fontId="8" fillId="5" borderId="0" xfId="0" applyFont="1" applyFill="1" applyBorder="1" applyProtection="1"/>
    <xf numFmtId="2" fontId="8" fillId="5" borderId="0" xfId="0" applyNumberFormat="1" applyFont="1" applyFill="1" applyProtection="1"/>
    <xf numFmtId="164" fontId="25" fillId="5" borderId="0" xfId="0" applyNumberFormat="1" applyFont="1" applyFill="1" applyProtection="1"/>
    <xf numFmtId="165" fontId="8" fillId="5" borderId="0" xfId="0" applyNumberFormat="1" applyFont="1" applyFill="1" applyProtection="1"/>
    <xf numFmtId="0" fontId="7" fillId="6" borderId="5" xfId="0" applyFont="1" applyFill="1" applyBorder="1" applyAlignment="1" applyProtection="1">
      <alignment horizontal="right" wrapText="1"/>
    </xf>
    <xf numFmtId="2" fontId="7" fillId="6" borderId="5" xfId="0" applyNumberFormat="1" applyFont="1" applyFill="1" applyBorder="1" applyAlignment="1" applyProtection="1">
      <alignment horizontal="right" wrapText="1"/>
    </xf>
    <xf numFmtId="0" fontId="6" fillId="7" borderId="0" xfId="0" applyFont="1" applyFill="1" applyBorder="1" applyAlignment="1" applyProtection="1">
      <alignment horizontal="centerContinuous" vertical="center" wrapText="1"/>
    </xf>
    <xf numFmtId="0" fontId="40" fillId="0" borderId="0" xfId="0" applyFont="1" applyFill="1" applyProtection="1"/>
    <xf numFmtId="0" fontId="7" fillId="6" borderId="5" xfId="0" applyFont="1" applyFill="1" applyBorder="1" applyAlignment="1" applyProtection="1">
      <alignment horizontal="center" wrapText="1"/>
    </xf>
    <xf numFmtId="0" fontId="7" fillId="6" borderId="5" xfId="0" applyFont="1" applyFill="1" applyBorder="1" applyProtection="1"/>
    <xf numFmtId="0" fontId="28" fillId="0" borderId="0" xfId="0" applyFont="1" applyFill="1" applyBorder="1" applyProtection="1"/>
    <xf numFmtId="0" fontId="41" fillId="0" borderId="0" xfId="0" applyFont="1" applyFill="1" applyBorder="1" applyProtection="1"/>
    <xf numFmtId="0" fontId="8" fillId="0" borderId="0" xfId="0" applyFont="1" applyFill="1" applyAlignment="1" applyProtection="1"/>
    <xf numFmtId="0" fontId="26" fillId="0" borderId="0" xfId="0" applyFont="1" applyFill="1" applyAlignment="1" applyProtection="1"/>
    <xf numFmtId="0" fontId="26" fillId="5" borderId="0" xfId="0" applyFont="1" applyFill="1" applyAlignment="1" applyProtection="1">
      <alignment wrapText="1"/>
    </xf>
    <xf numFmtId="0" fontId="0" fillId="0" borderId="0" xfId="0" applyFill="1"/>
    <xf numFmtId="164" fontId="16" fillId="0" borderId="0" xfId="0" applyNumberFormat="1" applyFont="1" applyFill="1"/>
    <xf numFmtId="164" fontId="41" fillId="0" borderId="0" xfId="0" applyNumberFormat="1" applyFont="1" applyFill="1" applyBorder="1" applyProtection="1"/>
    <xf numFmtId="166" fontId="35" fillId="0" borderId="0" xfId="0" applyNumberFormat="1" applyFont="1" applyFill="1" applyProtection="1"/>
    <xf numFmtId="164" fontId="42" fillId="0" borderId="0" xfId="0" applyNumberFormat="1" applyFont="1"/>
    <xf numFmtId="164" fontId="8" fillId="6" borderId="3" xfId="0" applyNumberFormat="1" applyFont="1" applyFill="1" applyBorder="1" applyAlignment="1" applyProtection="1">
      <alignment horizontal="right"/>
    </xf>
    <xf numFmtId="164" fontId="8" fillId="6" borderId="4" xfId="0" applyNumberFormat="1" applyFont="1" applyFill="1" applyBorder="1" applyAlignment="1" applyProtection="1">
      <alignment horizontal="right"/>
    </xf>
    <xf numFmtId="165" fontId="28" fillId="0" borderId="0" xfId="0" applyNumberFormat="1" applyFont="1" applyFill="1" applyProtection="1"/>
    <xf numFmtId="3" fontId="37" fillId="0" borderId="0" xfId="0" applyNumberFormat="1" applyFont="1"/>
    <xf numFmtId="0" fontId="42" fillId="0" borderId="0" xfId="0" applyFont="1" applyFill="1" applyProtection="1"/>
    <xf numFmtId="0" fontId="43" fillId="0" borderId="0" xfId="0" applyFont="1" applyFill="1" applyProtection="1"/>
    <xf numFmtId="165" fontId="42" fillId="0" borderId="0" xfId="0" applyNumberFormat="1" applyFont="1" applyFill="1" applyProtection="1"/>
    <xf numFmtId="164" fontId="42" fillId="0" borderId="0" xfId="0" applyNumberFormat="1" applyFont="1" applyFill="1" applyProtection="1"/>
    <xf numFmtId="0" fontId="44" fillId="0" borderId="0" xfId="0" applyFont="1" applyFill="1" applyProtection="1"/>
    <xf numFmtId="0" fontId="44" fillId="0" borderId="0" xfId="0" applyFont="1" applyFill="1" applyBorder="1" applyProtection="1"/>
    <xf numFmtId="164" fontId="8" fillId="6" borderId="0" xfId="0" applyNumberFormat="1" applyFont="1" applyFill="1" applyBorder="1" applyAlignment="1" applyProtection="1">
      <alignment horizontal="right"/>
    </xf>
    <xf numFmtId="165" fontId="8" fillId="6" borderId="4" xfId="0" applyNumberFormat="1" applyFont="1" applyFill="1" applyBorder="1" applyAlignment="1" applyProtection="1">
      <alignment horizontal="right"/>
    </xf>
    <xf numFmtId="165" fontId="25" fillId="0" borderId="0" xfId="0" applyNumberFormat="1" applyFont="1" applyFill="1" applyProtection="1"/>
    <xf numFmtId="164" fontId="44" fillId="0" borderId="0" xfId="0" applyNumberFormat="1" applyFont="1" applyFill="1" applyProtection="1"/>
    <xf numFmtId="0" fontId="25" fillId="5" borderId="0" xfId="0" applyFont="1" applyFill="1" applyAlignment="1" applyProtection="1">
      <alignment horizontal="right"/>
    </xf>
    <xf numFmtId="0" fontId="44" fillId="0" borderId="0" xfId="0" applyFont="1"/>
    <xf numFmtId="3" fontId="28" fillId="0" borderId="0" xfId="0" applyNumberFormat="1" applyFont="1"/>
    <xf numFmtId="169" fontId="8" fillId="0" borderId="0" xfId="0" applyNumberFormat="1" applyFont="1" applyFill="1" applyProtection="1"/>
    <xf numFmtId="2" fontId="8" fillId="0" borderId="0" xfId="0" applyNumberFormat="1" applyFont="1" applyFill="1" applyAlignment="1" applyProtection="1">
      <alignment horizontal="right"/>
    </xf>
    <xf numFmtId="4" fontId="8" fillId="6" borderId="0" xfId="0" quotePrefix="1" applyNumberFormat="1" applyFont="1" applyFill="1" applyAlignment="1" applyProtection="1">
      <alignment horizontal="right"/>
    </xf>
    <xf numFmtId="4" fontId="8" fillId="6" borderId="3" xfId="0" applyNumberFormat="1" applyFont="1" applyFill="1" applyBorder="1" applyAlignment="1">
      <alignment horizontal="right"/>
    </xf>
    <xf numFmtId="0" fontId="26" fillId="8" borderId="0" xfId="0" applyFont="1" applyFill="1" applyAlignment="1" applyProtection="1"/>
    <xf numFmtId="0" fontId="8" fillId="8" borderId="0" xfId="0" applyFont="1" applyFill="1" applyProtection="1"/>
    <xf numFmtId="165" fontId="37" fillId="0" borderId="0" xfId="0" applyNumberFormat="1" applyFont="1" applyFill="1" applyProtection="1"/>
    <xf numFmtId="165" fontId="43" fillId="0" borderId="0" xfId="0" applyNumberFormat="1" applyFont="1" applyFill="1" applyProtection="1"/>
    <xf numFmtId="164" fontId="43" fillId="0" borderId="0" xfId="0" applyNumberFormat="1" applyFont="1" applyFill="1" applyProtection="1"/>
    <xf numFmtId="165" fontId="27" fillId="6" borderId="3" xfId="0" applyNumberFormat="1" applyFont="1" applyFill="1" applyBorder="1" applyAlignment="1" applyProtection="1">
      <alignment horizontal="right"/>
    </xf>
    <xf numFmtId="4" fontId="45" fillId="0" borderId="0" xfId="0" applyNumberFormat="1" applyFont="1" applyFill="1" applyProtection="1"/>
    <xf numFmtId="165" fontId="46" fillId="0" borderId="0" xfId="0" applyNumberFormat="1" applyFont="1"/>
    <xf numFmtId="172" fontId="44" fillId="0" borderId="0" xfId="0" applyNumberFormat="1" applyFont="1"/>
    <xf numFmtId="0" fontId="10" fillId="0" borderId="0" xfId="0" applyFont="1" applyFill="1" applyAlignment="1" applyProtection="1">
      <alignment horizontal="right"/>
    </xf>
    <xf numFmtId="0" fontId="10" fillId="0" borderId="0" xfId="2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left" vertical="top" wrapText="1"/>
    </xf>
    <xf numFmtId="0" fontId="8" fillId="0" borderId="6" xfId="0" applyFont="1" applyFill="1" applyBorder="1" applyAlignment="1" applyProtection="1">
      <alignment horizontal="left"/>
    </xf>
    <xf numFmtId="0" fontId="7" fillId="0" borderId="0" xfId="0" applyFont="1" applyFill="1" applyAlignment="1" applyProtection="1">
      <alignment horizontal="left" vertical="top" wrapText="1"/>
    </xf>
    <xf numFmtId="0" fontId="39" fillId="3" borderId="0" xfId="0" applyFont="1" applyFill="1" applyBorder="1" applyAlignment="1" applyProtection="1">
      <alignment horizontal="center" wrapText="1"/>
    </xf>
    <xf numFmtId="0" fontId="39" fillId="3" borderId="3" xfId="0" applyFont="1" applyFill="1" applyBorder="1" applyAlignment="1" applyProtection="1">
      <alignment horizont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left" wrapText="1"/>
    </xf>
    <xf numFmtId="0" fontId="7" fillId="0" borderId="4" xfId="0" applyFont="1" applyFill="1" applyBorder="1" applyAlignment="1" applyProtection="1">
      <alignment horizontal="left" vertical="top" wrapText="1"/>
    </xf>
    <xf numFmtId="2" fontId="7" fillId="0" borderId="4" xfId="0" applyNumberFormat="1" applyFont="1" applyFill="1" applyBorder="1" applyAlignment="1" applyProtection="1">
      <alignment horizontal="left" wrapText="1"/>
    </xf>
  </cellXfs>
  <cellStyles count="17">
    <cellStyle name="Dziesiętny 2" xfId="15" xr:uid="{00000000-0005-0000-0000-000000000000}"/>
    <cellStyle name="Hipervínculo" xfId="1" builtinId="8"/>
    <cellStyle name="Hipervínculo 2" xfId="5" xr:uid="{00000000-0005-0000-0000-000002000000}"/>
    <cellStyle name="Millares 2" xfId="6" xr:uid="{00000000-0005-0000-0000-000003000000}"/>
    <cellStyle name="Normal" xfId="0" builtinId="0"/>
    <cellStyle name="Normal 2" xfId="12" xr:uid="{00000000-0005-0000-0000-000005000000}"/>
    <cellStyle name="Normal 3" xfId="4" xr:uid="{00000000-0005-0000-0000-000006000000}"/>
    <cellStyle name="Normal_A1 Comparacion Internacional" xfId="2" xr:uid="{00000000-0005-0000-0000-000007000000}"/>
    <cellStyle name="Normalny 2" xfId="10" xr:uid="{00000000-0005-0000-0000-000008000000}"/>
    <cellStyle name="Normalny 3" xfId="7" xr:uid="{00000000-0005-0000-0000-000009000000}"/>
    <cellStyle name="Normalny 4" xfId="9" xr:uid="{00000000-0005-0000-0000-00000A000000}"/>
    <cellStyle name="Normalny 5" xfId="14" xr:uid="{00000000-0005-0000-0000-00000B000000}"/>
    <cellStyle name="Normalny 6" xfId="13" xr:uid="{00000000-0005-0000-0000-00000C000000}"/>
    <cellStyle name="Porcentaje 2" xfId="11" xr:uid="{00000000-0005-0000-0000-00000D000000}"/>
    <cellStyle name="Procentowy 2" xfId="16" xr:uid="{00000000-0005-0000-0000-00000E000000}"/>
    <cellStyle name="Standard_Kapitel2_4_Bestand_Uebertragungsanlagen" xfId="8" xr:uid="{00000000-0005-0000-0000-00000F000000}"/>
    <cellStyle name="Style 21" xfId="3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FDFDFD"/>
      <color rgb="FF00B050"/>
      <color rgb="FF0070C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35355716135577"/>
          <c:y val="3.1692963666897958E-2"/>
          <c:w val="0.63235445473933138"/>
          <c:h val="0.91385404410655569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D68-4355-952A-21E424A2B8C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D68-4355-952A-21E424A2B8C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D68-4355-952A-21E424A2B8C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D68-4355-952A-21E424A2B8C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D68-4355-952A-21E424A2B8C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D68-4355-952A-21E424A2B8C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D68-4355-952A-21E424A2B8C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D68-4355-952A-21E424A2B8C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D68-4355-952A-21E424A2B8C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D68-4355-952A-21E424A2B8C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D68-4355-952A-21E424A2B8C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D68-4355-952A-21E424A2B8C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D68-4355-952A-21E424A2B8C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D68-4355-952A-21E424A2B8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D68-4355-952A-21E424A2B8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D68-4355-952A-21E424A2B8C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D68-4355-952A-21E424A2B8C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D68-4355-952A-21E424A2B8CC}"/>
              </c:ext>
            </c:extLst>
          </c:dPt>
          <c:cat>
            <c:strRef>
              <c:f>'Data 1'!$C$50:$C$84</c:f>
              <c:strCache>
                <c:ptCount val="35"/>
                <c:pt idx="0">
                  <c:v>Lituania</c:v>
                </c:pt>
                <c:pt idx="1">
                  <c:v>Bélgica</c:v>
                </c:pt>
                <c:pt idx="2">
                  <c:v>Letonia</c:v>
                </c:pt>
                <c:pt idx="3">
                  <c:v>Gran Bretaña(2)</c:v>
                </c:pt>
                <c:pt idx="4">
                  <c:v>Estonia</c:v>
                </c:pt>
                <c:pt idx="5">
                  <c:v>Luxemburgo</c:v>
                </c:pt>
                <c:pt idx="6">
                  <c:v>Austria</c:v>
                </c:pt>
                <c:pt idx="7">
                  <c:v>Eslovaquia</c:v>
                </c:pt>
                <c:pt idx="8">
                  <c:v>Hungría</c:v>
                </c:pt>
                <c:pt idx="9">
                  <c:v>Holanda</c:v>
                </c:pt>
                <c:pt idx="10">
                  <c:v>Noruega</c:v>
                </c:pt>
                <c:pt idx="11">
                  <c:v>Dinamarca</c:v>
                </c:pt>
                <c:pt idx="12">
                  <c:v>Italia</c:v>
                </c:pt>
                <c:pt idx="13">
                  <c:v>Grecia</c:v>
                </c:pt>
                <c:pt idx="14">
                  <c:v>Alemania</c:v>
                </c:pt>
                <c:pt idx="15">
                  <c:v>Macedonia</c:v>
                </c:pt>
                <c:pt idx="16">
                  <c:v>España</c:v>
                </c:pt>
                <c:pt idx="17">
                  <c:v>Suecia</c:v>
                </c:pt>
                <c:pt idx="18">
                  <c:v>Polonia</c:v>
                </c:pt>
                <c:pt idx="19">
                  <c:v>Irlanda</c:v>
                </c:pt>
                <c:pt idx="20">
                  <c:v>Eslovenia</c:v>
                </c:pt>
                <c:pt idx="21">
                  <c:v>Serbia</c:v>
                </c:pt>
                <c:pt idx="22">
                  <c:v>Portugal</c:v>
                </c:pt>
                <c:pt idx="23">
                  <c:v>República Checa</c:v>
                </c:pt>
                <c:pt idx="24">
                  <c:v>Rumania</c:v>
                </c:pt>
                <c:pt idx="25">
                  <c:v>Islandia</c:v>
                </c:pt>
                <c:pt idx="26">
                  <c:v>Bulgaria</c:v>
                </c:pt>
                <c:pt idx="27">
                  <c:v>Francia</c:v>
                </c:pt>
                <c:pt idx="28">
                  <c:v>Finlandia</c:v>
                </c:pt>
                <c:pt idx="29">
                  <c:v>Chipre</c:v>
                </c:pt>
                <c:pt idx="30">
                  <c:v>Suiza</c:v>
                </c:pt>
                <c:pt idx="31">
                  <c:v>Croacia</c:v>
                </c:pt>
                <c:pt idx="32">
                  <c:v>Bosnia-Herzegovina</c:v>
                </c:pt>
                <c:pt idx="33">
                  <c:v>Montenegro</c:v>
                </c:pt>
                <c:pt idx="34">
                  <c:v>Albania(1)</c:v>
                </c:pt>
              </c:strCache>
            </c:strRef>
          </c:cat>
          <c:val>
            <c:numRef>
              <c:f>'Data 1'!$F$50:$F$84</c:f>
              <c:numCache>
                <c:formatCode>#,##0.0</c:formatCode>
                <c:ptCount val="35"/>
                <c:pt idx="0">
                  <c:v>-16.632177961717542</c:v>
                </c:pt>
                <c:pt idx="1">
                  <c:v>-13.946947354996242</c:v>
                </c:pt>
                <c:pt idx="2">
                  <c:v>-11.491410581814609</c:v>
                </c:pt>
                <c:pt idx="3">
                  <c:v>-8.5043237168917827</c:v>
                </c:pt>
                <c:pt idx="4">
                  <c:v>-8.2513213859870973</c:v>
                </c:pt>
                <c:pt idx="5">
                  <c:v>-6.2676630118490557</c:v>
                </c:pt>
                <c:pt idx="6">
                  <c:v>-3.8399769632997849</c:v>
                </c:pt>
                <c:pt idx="7">
                  <c:v>-3.448104446208522</c:v>
                </c:pt>
                <c:pt idx="8">
                  <c:v>-3.1291479246700948</c:v>
                </c:pt>
                <c:pt idx="9">
                  <c:v>-2.6552719837867778</c:v>
                </c:pt>
                <c:pt idx="10">
                  <c:v>-1.9832399885490126</c:v>
                </c:pt>
                <c:pt idx="11">
                  <c:v>-1.725418946111057</c:v>
                </c:pt>
                <c:pt idx="12">
                  <c:v>-1.6056722064905271</c:v>
                </c:pt>
                <c:pt idx="13">
                  <c:v>-0.96123843328034253</c:v>
                </c:pt>
                <c:pt idx="14">
                  <c:v>-0.78391642652310134</c:v>
                </c:pt>
                <c:pt idx="15">
                  <c:v>-0.51277329205058342</c:v>
                </c:pt>
                <c:pt idx="16">
                  <c:v>-0.5078767618370339</c:v>
                </c:pt>
                <c:pt idx="17">
                  <c:v>-0.50477747045512</c:v>
                </c:pt>
                <c:pt idx="18">
                  <c:v>-0.38186661214567597</c:v>
                </c:pt>
                <c:pt idx="19">
                  <c:v>0.1235883798873294</c:v>
                </c:pt>
                <c:pt idx="20">
                  <c:v>0.16697142399531018</c:v>
                </c:pt>
                <c:pt idx="21">
                  <c:v>0.7954687636571478</c:v>
                </c:pt>
                <c:pt idx="22">
                  <c:v>1.0871956585509102</c:v>
                </c:pt>
                <c:pt idx="23">
                  <c:v>1.1881535771953722</c:v>
                </c:pt>
                <c:pt idx="24">
                  <c:v>1.4743493305250377</c:v>
                </c:pt>
                <c:pt idx="25">
                  <c:v>3.4256757553948303</c:v>
                </c:pt>
                <c:pt idx="26">
                  <c:v>3.6158208976431627</c:v>
                </c:pt>
                <c:pt idx="27">
                  <c:v>3.6947587915346691</c:v>
                </c:pt>
                <c:pt idx="28">
                  <c:v>3.7903340197912971</c:v>
                </c:pt>
                <c:pt idx="29">
                  <c:v>5.3488684440266221</c:v>
                </c:pt>
                <c:pt idx="30">
                  <c:v>9.8638736643517966</c:v>
                </c:pt>
                <c:pt idx="31">
                  <c:v>12.657757980697838</c:v>
                </c:pt>
                <c:pt idx="32">
                  <c:v>17.745813618932349</c:v>
                </c:pt>
                <c:pt idx="33">
                  <c:v>64.198645598194176</c:v>
                </c:pt>
                <c:pt idx="34">
                  <c:v>91.793380931343904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D68-4355-952A-21E424A2B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0987472"/>
        <c:axId val="220985904"/>
      </c:barChart>
      <c:catAx>
        <c:axId val="220987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985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985904"/>
        <c:scaling>
          <c:orientation val="minMax"/>
          <c:max val="100"/>
          <c:min val="-3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987472"/>
        <c:crosses val="autoZero"/>
        <c:crossBetween val="between"/>
        <c:majorUnit val="10"/>
      </c:valAx>
      <c:spPr>
        <a:noFill/>
        <a:ln w="1905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56097560975611"/>
          <c:y val="1.979281703711086E-2"/>
          <c:w val="0.64839487297097576"/>
          <c:h val="0.93544368976778669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E5-4525-A629-7035DA6A06A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8E5-4525-A629-7035DA6A06A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E5-4525-A629-7035DA6A06A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8E5-4525-A629-7035DA6A06A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E5-4525-A629-7035DA6A06A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8E5-4525-A629-7035DA6A06A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E5-4525-A629-7035DA6A06A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8E5-4525-A629-7035DA6A06A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8E5-4525-A629-7035DA6A06A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8E5-4525-A629-7035DA6A06A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8E5-4525-A629-7035DA6A06A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8E5-4525-A629-7035DA6A06A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8E5-4525-A629-7035DA6A06A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8E5-4525-A629-7035DA6A06A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8E5-4525-A629-7035DA6A06AB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B8E5-4525-A629-7035DA6A06A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8E5-4525-A629-7035DA6A06A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8E5-4525-A629-7035DA6A06A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8E5-4525-A629-7035DA6A06AB}"/>
              </c:ext>
            </c:extLst>
          </c:dPt>
          <c:cat>
            <c:strRef>
              <c:f>'Data 1'!$C$92:$C$126</c:f>
              <c:strCache>
                <c:ptCount val="35"/>
                <c:pt idx="0">
                  <c:v>Gran Bretaña(2)</c:v>
                </c:pt>
                <c:pt idx="1">
                  <c:v>Luxemburgo</c:v>
                </c:pt>
                <c:pt idx="2">
                  <c:v>Suiza</c:v>
                </c:pt>
                <c:pt idx="3">
                  <c:v>Serbia</c:v>
                </c:pt>
                <c:pt idx="4">
                  <c:v>Macedonia</c:v>
                </c:pt>
                <c:pt idx="5">
                  <c:v>Bulgaria</c:v>
                </c:pt>
                <c:pt idx="6">
                  <c:v>Francia</c:v>
                </c:pt>
                <c:pt idx="7">
                  <c:v>Grecia</c:v>
                </c:pt>
                <c:pt idx="8">
                  <c:v>Eslovaquia</c:v>
                </c:pt>
                <c:pt idx="9">
                  <c:v>Bosnia-Herzegovina</c:v>
                </c:pt>
                <c:pt idx="10">
                  <c:v>Alemania</c:v>
                </c:pt>
                <c:pt idx="11">
                  <c:v>Dinamarca</c:v>
                </c:pt>
                <c:pt idx="12">
                  <c:v>Bélgica</c:v>
                </c:pt>
                <c:pt idx="13">
                  <c:v>Austria</c:v>
                </c:pt>
                <c:pt idx="14">
                  <c:v>República Checa</c:v>
                </c:pt>
                <c:pt idx="15">
                  <c:v>España</c:v>
                </c:pt>
                <c:pt idx="16">
                  <c:v>Albania(1)</c:v>
                </c:pt>
                <c:pt idx="17">
                  <c:v>Italia</c:v>
                </c:pt>
                <c:pt idx="18">
                  <c:v>Suecia</c:v>
                </c:pt>
                <c:pt idx="19">
                  <c:v>Eslovenia</c:v>
                </c:pt>
                <c:pt idx="20">
                  <c:v>Montenegro</c:v>
                </c:pt>
                <c:pt idx="21">
                  <c:v>Holanda</c:v>
                </c:pt>
                <c:pt idx="22">
                  <c:v>Hungría</c:v>
                </c:pt>
                <c:pt idx="23">
                  <c:v>Noruega</c:v>
                </c:pt>
                <c:pt idx="24">
                  <c:v>Croacia</c:v>
                </c:pt>
                <c:pt idx="25">
                  <c:v>Letonia</c:v>
                </c:pt>
                <c:pt idx="26">
                  <c:v>Polonia</c:v>
                </c:pt>
                <c:pt idx="27">
                  <c:v>Rumania</c:v>
                </c:pt>
                <c:pt idx="28">
                  <c:v>Irlanda</c:v>
                </c:pt>
                <c:pt idx="29">
                  <c:v>Finlandia</c:v>
                </c:pt>
                <c:pt idx="30">
                  <c:v>Estonia</c:v>
                </c:pt>
                <c:pt idx="31">
                  <c:v>Portugal</c:v>
                </c:pt>
                <c:pt idx="32">
                  <c:v>Lituania</c:v>
                </c:pt>
                <c:pt idx="33">
                  <c:v>Islandia</c:v>
                </c:pt>
                <c:pt idx="34">
                  <c:v>Chipre</c:v>
                </c:pt>
              </c:strCache>
            </c:strRef>
          </c:cat>
          <c:val>
            <c:numRef>
              <c:f>'Data 1'!$F$92:$F$126</c:f>
              <c:numCache>
                <c:formatCode>0.0</c:formatCode>
                <c:ptCount val="35"/>
                <c:pt idx="0">
                  <c:v>-6.4197758896687551</c:v>
                </c:pt>
                <c:pt idx="1">
                  <c:v>-2.0676081393219414</c:v>
                </c:pt>
                <c:pt idx="2" formatCode="#,##0.0">
                  <c:v>-1.70133518512674</c:v>
                </c:pt>
                <c:pt idx="3">
                  <c:v>-1.3542282508833381</c:v>
                </c:pt>
                <c:pt idx="4">
                  <c:v>-1.0779457003713411</c:v>
                </c:pt>
                <c:pt idx="5">
                  <c:v>-0.87966921387655495</c:v>
                </c:pt>
                <c:pt idx="6">
                  <c:v>-0.70191503431582536</c:v>
                </c:pt>
                <c:pt idx="7">
                  <c:v>-0.59722230251736397</c:v>
                </c:pt>
                <c:pt idx="8">
                  <c:v>-0.33924965875433699</c:v>
                </c:pt>
                <c:pt idx="9">
                  <c:v>-0.18437753162399151</c:v>
                </c:pt>
                <c:pt idx="10">
                  <c:v>-0.1103432339158994</c:v>
                </c:pt>
                <c:pt idx="11">
                  <c:v>-5.8256120042754489E-2</c:v>
                </c:pt>
                <c:pt idx="12">
                  <c:v>0.28812688758712568</c:v>
                </c:pt>
                <c:pt idx="13">
                  <c:v>0.33442911296690525</c:v>
                </c:pt>
                <c:pt idx="14">
                  <c:v>0.37406145403011681</c:v>
                </c:pt>
                <c:pt idx="15">
                  <c:v>0.37714212031716432</c:v>
                </c:pt>
                <c:pt idx="16">
                  <c:v>0.51873846175445326</c:v>
                </c:pt>
                <c:pt idx="17">
                  <c:v>0.55578307402208704</c:v>
                </c:pt>
                <c:pt idx="18">
                  <c:v>0.69099916480475088</c:v>
                </c:pt>
                <c:pt idx="19" formatCode="#,##0.0">
                  <c:v>1.2459013621497927</c:v>
                </c:pt>
                <c:pt idx="20">
                  <c:v>1.2559808612440326</c:v>
                </c:pt>
                <c:pt idx="21">
                  <c:v>1.304967745300889</c:v>
                </c:pt>
                <c:pt idx="22">
                  <c:v>1.3409950267023518</c:v>
                </c:pt>
                <c:pt idx="23">
                  <c:v>1.5094911642566267</c:v>
                </c:pt>
                <c:pt idx="24">
                  <c:v>1.7121754700089475</c:v>
                </c:pt>
                <c:pt idx="25">
                  <c:v>1.7554078596333067</c:v>
                </c:pt>
                <c:pt idx="26">
                  <c:v>1.8138525928982796</c:v>
                </c:pt>
                <c:pt idx="27">
                  <c:v>2.0593675680436796</c:v>
                </c:pt>
                <c:pt idx="28">
                  <c:v>2.0818254204458153</c:v>
                </c:pt>
                <c:pt idx="29">
                  <c:v>2.3107275064439214</c:v>
                </c:pt>
                <c:pt idx="30">
                  <c:v>2.4776867084514098</c:v>
                </c:pt>
                <c:pt idx="31">
                  <c:v>2.5281521323099909</c:v>
                </c:pt>
                <c:pt idx="32">
                  <c:v>3.2401091405184212</c:v>
                </c:pt>
                <c:pt idx="33">
                  <c:v>3.4256757553948303</c:v>
                </c:pt>
                <c:pt idx="34">
                  <c:v>5.3488684440265999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E5-4525-A629-7035DA6A0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0988256"/>
        <c:axId val="220989040"/>
      </c:barChart>
      <c:catAx>
        <c:axId val="22098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989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989040"/>
        <c:scaling>
          <c:orientation val="minMax"/>
          <c:max val="8"/>
          <c:min val="-8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988256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585365853658538"/>
          <c:y val="3.3313220904858158E-2"/>
          <c:w val="0.63769501561120023"/>
          <c:h val="0.91250108104303052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8F-43C9-8C06-8CB8DB0E55A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8F-43C9-8C06-8CB8DB0E55A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8F-43C9-8C06-8CB8DB0E55A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8F-43C9-8C06-8CB8DB0E55A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8F-43C9-8C06-8CB8DB0E55A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E8F-43C9-8C06-8CB8DB0E55A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8F-43C9-8C06-8CB8DB0E55A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8F-43C9-8C06-8CB8DB0E55A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E8F-43C9-8C06-8CB8DB0E55A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E8F-43C9-8C06-8CB8DB0E55A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E8F-43C9-8C06-8CB8DB0E55A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E8F-43C9-8C06-8CB8DB0E55A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E8F-43C9-8C06-8CB8DB0E55A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E8F-43C9-8C06-8CB8DB0E55AA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7E8F-43C9-8C06-8CB8DB0E55A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E8F-43C9-8C06-8CB8DB0E55A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E8F-43C9-8C06-8CB8DB0E55A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7E8F-43C9-8C06-8CB8DB0E55AA}"/>
              </c:ext>
            </c:extLst>
          </c:dPt>
          <c:cat>
            <c:strRef>
              <c:f>'Data 1'!$H$92:$H$126</c:f>
              <c:strCache>
                <c:ptCount val="35"/>
                <c:pt idx="0">
                  <c:v>Macedonia</c:v>
                </c:pt>
                <c:pt idx="1">
                  <c:v>Gran Bretaña(2)</c:v>
                </c:pt>
                <c:pt idx="2">
                  <c:v>Suiza</c:v>
                </c:pt>
                <c:pt idx="3">
                  <c:v>Letonia</c:v>
                </c:pt>
                <c:pt idx="4">
                  <c:v>Bélgica</c:v>
                </c:pt>
                <c:pt idx="5">
                  <c:v>Alemania</c:v>
                </c:pt>
                <c:pt idx="6">
                  <c:v>Luxemburgo</c:v>
                </c:pt>
                <c:pt idx="7">
                  <c:v>Dinamarca</c:v>
                </c:pt>
                <c:pt idx="8">
                  <c:v>Serbia</c:v>
                </c:pt>
                <c:pt idx="9">
                  <c:v>Francia</c:v>
                </c:pt>
                <c:pt idx="10">
                  <c:v>Austria</c:v>
                </c:pt>
                <c:pt idx="11">
                  <c:v>Suecia</c:v>
                </c:pt>
                <c:pt idx="12">
                  <c:v>Montenegro</c:v>
                </c:pt>
                <c:pt idx="13">
                  <c:v>Portugal</c:v>
                </c:pt>
                <c:pt idx="14">
                  <c:v>España</c:v>
                </c:pt>
                <c:pt idx="15">
                  <c:v>Italia</c:v>
                </c:pt>
                <c:pt idx="16">
                  <c:v>Grecia</c:v>
                </c:pt>
                <c:pt idx="17">
                  <c:v>Finlandia</c:v>
                </c:pt>
                <c:pt idx="18">
                  <c:v>Holanda</c:v>
                </c:pt>
                <c:pt idx="19">
                  <c:v>Estonia</c:v>
                </c:pt>
                <c:pt idx="20">
                  <c:v>República Checa</c:v>
                </c:pt>
                <c:pt idx="21">
                  <c:v>Hungría</c:v>
                </c:pt>
                <c:pt idx="22">
                  <c:v>Noruega</c:v>
                </c:pt>
                <c:pt idx="23">
                  <c:v>Bosnia-Herzegovina</c:v>
                </c:pt>
                <c:pt idx="24">
                  <c:v>Rumania</c:v>
                </c:pt>
                <c:pt idx="25">
                  <c:v>Eslovaquia</c:v>
                </c:pt>
                <c:pt idx="26">
                  <c:v>Eslovenia</c:v>
                </c:pt>
                <c:pt idx="27">
                  <c:v>Islandia</c:v>
                </c:pt>
                <c:pt idx="28">
                  <c:v>Bulgaria</c:v>
                </c:pt>
                <c:pt idx="29">
                  <c:v>Irlanda</c:v>
                </c:pt>
                <c:pt idx="30">
                  <c:v>Polonia</c:v>
                </c:pt>
                <c:pt idx="31">
                  <c:v>Croacia</c:v>
                </c:pt>
                <c:pt idx="32">
                  <c:v>Lituania</c:v>
                </c:pt>
                <c:pt idx="33">
                  <c:v>Chipre</c:v>
                </c:pt>
                <c:pt idx="34">
                  <c:v>Albania(1)</c:v>
                </c:pt>
              </c:strCache>
            </c:strRef>
          </c:cat>
          <c:val>
            <c:numRef>
              <c:f>'Data 1'!$K$92:$K$126</c:f>
              <c:numCache>
                <c:formatCode>0.0</c:formatCode>
                <c:ptCount val="35"/>
                <c:pt idx="0">
                  <c:v>-9.7974522292993633</c:v>
                </c:pt>
                <c:pt idx="1">
                  <c:v>-8.0602233271634187</c:v>
                </c:pt>
                <c:pt idx="2">
                  <c:v>-1.1866988196471584</c:v>
                </c:pt>
                <c:pt idx="3">
                  <c:v>0.47476939772110871</c:v>
                </c:pt>
                <c:pt idx="4">
                  <c:v>1.6047439327345758</c:v>
                </c:pt>
                <c:pt idx="5">
                  <c:v>1.7102248148266996</c:v>
                </c:pt>
                <c:pt idx="6">
                  <c:v>1.7583946274384532</c:v>
                </c:pt>
                <c:pt idx="7">
                  <c:v>2.2678041320579601</c:v>
                </c:pt>
                <c:pt idx="8">
                  <c:v>2.3108528957630048</c:v>
                </c:pt>
                <c:pt idx="9">
                  <c:v>2.92960772044355</c:v>
                </c:pt>
                <c:pt idx="10">
                  <c:v>2.9671400121222602</c:v>
                </c:pt>
                <c:pt idx="11">
                  <c:v>4.0742844915998555</c:v>
                </c:pt>
                <c:pt idx="12">
                  <c:v>4.0885336612357825</c:v>
                </c:pt>
                <c:pt idx="13">
                  <c:v>4.3014939442998612</c:v>
                </c:pt>
                <c:pt idx="14">
                  <c:v>4.3499334417411495</c:v>
                </c:pt>
                <c:pt idx="15">
                  <c:v>4.4713547408147036</c:v>
                </c:pt>
                <c:pt idx="16">
                  <c:v>4.7179950464898868</c:v>
                </c:pt>
                <c:pt idx="17">
                  <c:v>4.8639046864876523</c:v>
                </c:pt>
                <c:pt idx="18">
                  <c:v>5.0315032314473429</c:v>
                </c:pt>
                <c:pt idx="19">
                  <c:v>6.3664103502990343</c:v>
                </c:pt>
                <c:pt idx="20">
                  <c:v>7.3775806451612969</c:v>
                </c:pt>
                <c:pt idx="21">
                  <c:v>7.5489739632094377</c:v>
                </c:pt>
                <c:pt idx="22" formatCode="#,##0.0">
                  <c:v>8.2138383870658416</c:v>
                </c:pt>
                <c:pt idx="23">
                  <c:v>8.2265577997421744</c:v>
                </c:pt>
                <c:pt idx="24">
                  <c:v>8.7145805967348444</c:v>
                </c:pt>
                <c:pt idx="25">
                  <c:v>8.8554599349780041</c:v>
                </c:pt>
                <c:pt idx="26">
                  <c:v>9.0249601699415862</c:v>
                </c:pt>
                <c:pt idx="27">
                  <c:v>9.0674697432417073</c:v>
                </c:pt>
                <c:pt idx="28">
                  <c:v>9.0916690688959356</c:v>
                </c:pt>
                <c:pt idx="29">
                  <c:v>9.7571406751183929</c:v>
                </c:pt>
                <c:pt idx="30">
                  <c:v>10.391106058852785</c:v>
                </c:pt>
                <c:pt idx="31">
                  <c:v>10.794173218748092</c:v>
                </c:pt>
                <c:pt idx="32">
                  <c:v>13.000466635557629</c:v>
                </c:pt>
                <c:pt idx="33">
                  <c:v>19.495358248036187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E8F-43C9-8C06-8CB8DB0E5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2606224"/>
        <c:axId val="222606616"/>
      </c:barChart>
      <c:catAx>
        <c:axId val="22260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22606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606616"/>
        <c:scaling>
          <c:orientation val="minMax"/>
          <c:max val="20"/>
          <c:min val="-2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22606224"/>
        <c:crosses val="autoZero"/>
        <c:crossBetween val="between"/>
        <c:majorUnit val="4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60975609756101E-2"/>
          <c:y val="0.1487344070386778"/>
          <c:w val="0.85853658536585364"/>
          <c:h val="0.51582358185754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6600FF"/>
            </a:solidFill>
            <a:ln w="25400">
              <a:noFill/>
            </a:ln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1'!$D$8:$D$42</c:f>
              <c:numCache>
                <c:formatCode>#,##0.0</c:formatCode>
                <c:ptCount val="35"/>
                <c:pt idx="0">
                  <c:v>0</c:v>
                </c:pt>
                <c:pt idx="1">
                  <c:v>12.025554116117238</c:v>
                </c:pt>
                <c:pt idx="2">
                  <c:v>0</c:v>
                </c:pt>
                <c:pt idx="3">
                  <c:v>39.071356267246671</c:v>
                </c:pt>
                <c:pt idx="4">
                  <c:v>0</c:v>
                </c:pt>
                <c:pt idx="5">
                  <c:v>36.153953459779729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55.017579037820575</c:v>
                </c:pt>
                <c:pt idx="10">
                  <c:v>36.56541604650883</c:v>
                </c:pt>
                <c:pt idx="11">
                  <c:v>20.384290255905992</c:v>
                </c:pt>
                <c:pt idx="12">
                  <c:v>0</c:v>
                </c:pt>
                <c:pt idx="13">
                  <c:v>32.444707234532402</c:v>
                </c:pt>
                <c:pt idx="14">
                  <c:v>71.659218564064844</c:v>
                </c:pt>
                <c:pt idx="15">
                  <c:v>21.223721411975479</c:v>
                </c:pt>
                <c:pt idx="16">
                  <c:v>0</c:v>
                </c:pt>
                <c:pt idx="17">
                  <c:v>2.5885972750637936</c:v>
                </c:pt>
                <c:pt idx="18">
                  <c:v>52.550288160027101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34.523867707360942</c:v>
                </c:pt>
                <c:pt idx="31">
                  <c:v>17.201219009966231</c:v>
                </c:pt>
                <c:pt idx="32">
                  <c:v>0</c:v>
                </c:pt>
                <c:pt idx="33">
                  <c:v>41.573317664600665</c:v>
                </c:pt>
                <c:pt idx="34" formatCode="0.0">
                  <c:v>36.13956655613454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7-4154-8D61-1A41245B9F52}"/>
            </c:ext>
          </c:extLst>
        </c:ser>
        <c:ser>
          <c:idx val="1"/>
          <c:order val="1"/>
          <c:tx>
            <c:strRef>
              <c:f>'Data 1'!$E$7</c:f>
              <c:strCache>
                <c:ptCount val="1"/>
                <c:pt idx="0">
                  <c:v>Térmica clásica</c:v>
                </c:pt>
              </c:strCache>
            </c:strRef>
          </c:tx>
          <c:spPr>
            <a:solidFill>
              <a:srgbClr val="9966FF"/>
            </a:solidFill>
            <a:ln w="25400">
              <a:noFill/>
            </a:ln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1'!$E$8:$E$42</c:f>
              <c:numCache>
                <c:formatCode>#,##0.0</c:formatCode>
                <c:ptCount val="35"/>
                <c:pt idx="0">
                  <c:v>0</c:v>
                </c:pt>
                <c:pt idx="1">
                  <c:v>51.232085289272298</c:v>
                </c:pt>
                <c:pt idx="2">
                  <c:v>30.732759476093875</c:v>
                </c:pt>
                <c:pt idx="3">
                  <c:v>36.906390833690587</c:v>
                </c:pt>
                <c:pt idx="4">
                  <c:v>63.313529936701819</c:v>
                </c:pt>
                <c:pt idx="5">
                  <c:v>44.202853319336285</c:v>
                </c:pt>
                <c:pt idx="6">
                  <c:v>95.637450199203172</c:v>
                </c:pt>
                <c:pt idx="7">
                  <c:v>26.425041186161451</c:v>
                </c:pt>
                <c:pt idx="8">
                  <c:v>31.560820249667355</c:v>
                </c:pt>
                <c:pt idx="9">
                  <c:v>20.592678387621675</c:v>
                </c:pt>
                <c:pt idx="10">
                  <c:v>28.981546501510362</c:v>
                </c:pt>
                <c:pt idx="11">
                  <c:v>40.407225911804026</c:v>
                </c:pt>
                <c:pt idx="12">
                  <c:v>85.041073039210929</c:v>
                </c:pt>
                <c:pt idx="13">
                  <c:v>20.595614821341201</c:v>
                </c:pt>
                <c:pt idx="14">
                  <c:v>7.5820697233203269</c:v>
                </c:pt>
                <c:pt idx="15">
                  <c:v>51.336673851580215</c:v>
                </c:pt>
                <c:pt idx="16">
                  <c:v>64.088060874117829</c:v>
                </c:pt>
                <c:pt idx="17">
                  <c:v>81.16680331266754</c:v>
                </c:pt>
                <c:pt idx="18">
                  <c:v>35.376895273266342</c:v>
                </c:pt>
                <c:pt idx="19">
                  <c:v>66.761563866681101</c:v>
                </c:pt>
                <c:pt idx="20">
                  <c:v>8.7112937256388408E-3</c:v>
                </c:pt>
                <c:pt idx="21">
                  <c:v>59.87359873324263</c:v>
                </c:pt>
                <c:pt idx="22">
                  <c:v>47.523076923076921</c:v>
                </c:pt>
                <c:pt idx="23">
                  <c:v>18.802358051504807</c:v>
                </c:pt>
                <c:pt idx="24">
                  <c:v>15.930618955608653</c:v>
                </c:pt>
                <c:pt idx="25">
                  <c:v>66.153757158558463</c:v>
                </c:pt>
                <c:pt idx="26">
                  <c:v>39.620566400879845</c:v>
                </c:pt>
                <c:pt idx="27">
                  <c:v>2.9252338199902685</c:v>
                </c:pt>
                <c:pt idx="28">
                  <c:v>86.720329296593903</c:v>
                </c:pt>
                <c:pt idx="29">
                  <c:v>46.85601320347498</c:v>
                </c:pt>
                <c:pt idx="30">
                  <c:v>53.316235514913956</c:v>
                </c:pt>
                <c:pt idx="31">
                  <c:v>39.963759163166138</c:v>
                </c:pt>
                <c:pt idx="32">
                  <c:v>71.605784737638743</c:v>
                </c:pt>
                <c:pt idx="33">
                  <c:v>2.3446236661043609</c:v>
                </c:pt>
                <c:pt idx="34" formatCode="0.0">
                  <c:v>3.5572595926101376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7-4154-8D61-1A41245B9F52}"/>
            </c:ext>
          </c:extLst>
        </c:ser>
        <c:ser>
          <c:idx val="6"/>
          <c:order val="2"/>
          <c:tx>
            <c:strRef>
              <c:f>'Data 1'!$F$7</c:f>
              <c:strCache>
                <c:ptCount val="1"/>
                <c:pt idx="0">
                  <c:v>Turbinación bombeo</c:v>
                </c:pt>
              </c:strCache>
            </c:strRef>
          </c:tx>
          <c:invertIfNegative val="0"/>
          <c:val>
            <c:numRef>
              <c:f>'Data 1'!$F$8:$F$42</c:f>
              <c:numCache>
                <c:formatCode>#,##0.0</c:formatCode>
                <c:ptCount val="35"/>
                <c:pt idx="0">
                  <c:v>0</c:v>
                </c:pt>
                <c:pt idx="1">
                  <c:v>1.114699247896966</c:v>
                </c:pt>
                <c:pt idx="2">
                  <c:v>5.3038105198866976</c:v>
                </c:pt>
                <c:pt idx="3">
                  <c:v>1.423038101388534</c:v>
                </c:pt>
                <c:pt idx="4">
                  <c:v>0.59456338211787318</c:v>
                </c:pt>
                <c:pt idx="5">
                  <c:v>0.64892444898403123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1.1592705926584319</c:v>
                </c:pt>
                <c:pt idx="10">
                  <c:v>1.2516639328643897</c:v>
                </c:pt>
                <c:pt idx="11">
                  <c:v>0.76995919548481473</c:v>
                </c:pt>
                <c:pt idx="12">
                  <c:v>0</c:v>
                </c:pt>
                <c:pt idx="13">
                  <c:v>0</c:v>
                </c:pt>
                <c:pt idx="14">
                  <c:v>0.93695435129862537</c:v>
                </c:pt>
                <c:pt idx="15">
                  <c:v>0</c:v>
                </c:pt>
                <c:pt idx="16">
                  <c:v>3.6072799542680743E-2</c:v>
                </c:pt>
                <c:pt idx="17">
                  <c:v>0</c:v>
                </c:pt>
                <c:pt idx="18">
                  <c:v>0</c:v>
                </c:pt>
                <c:pt idx="19">
                  <c:v>0.80245245431627388</c:v>
                </c:pt>
                <c:pt idx="20">
                  <c:v>0</c:v>
                </c:pt>
                <c:pt idx="21">
                  <c:v>0.84841048106132222</c:v>
                </c:pt>
                <c:pt idx="22">
                  <c:v>0</c:v>
                </c:pt>
                <c:pt idx="23">
                  <c:v>16.165063605336645</c:v>
                </c:pt>
                <c:pt idx="24">
                  <c:v>61.834465013932828</c:v>
                </c:pt>
                <c:pt idx="25">
                  <c:v>0</c:v>
                </c:pt>
                <c:pt idx="26">
                  <c:v>55.980203464393732</c:v>
                </c:pt>
                <c:pt idx="27">
                  <c:v>0</c:v>
                </c:pt>
                <c:pt idx="28">
                  <c:v>0.26457422939676167</c:v>
                </c:pt>
                <c:pt idx="29">
                  <c:v>2.2906578159856354</c:v>
                </c:pt>
                <c:pt idx="30">
                  <c:v>1.3051850620946497</c:v>
                </c:pt>
                <c:pt idx="31">
                  <c:v>0</c:v>
                </c:pt>
                <c:pt idx="32">
                  <c:v>1.9050204996001714</c:v>
                </c:pt>
                <c:pt idx="33">
                  <c:v>0</c:v>
                </c:pt>
                <c:pt idx="34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C7-4154-8D61-1A41245B9F52}"/>
            </c:ext>
          </c:extLst>
        </c:ser>
        <c:ser>
          <c:idx val="2"/>
          <c:order val="3"/>
          <c:tx>
            <c:strRef>
              <c:f>'Data 1'!$G$7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1'!$G$8:$G$42</c:f>
              <c:numCache>
                <c:formatCode>#,##0.0</c:formatCode>
                <c:ptCount val="35"/>
                <c:pt idx="0">
                  <c:v>100</c:v>
                </c:pt>
                <c:pt idx="1">
                  <c:v>3.0877700651663096</c:v>
                </c:pt>
                <c:pt idx="2">
                  <c:v>50.557062718206595</c:v>
                </c:pt>
                <c:pt idx="3">
                  <c:v>0.37041368288721493</c:v>
                </c:pt>
                <c:pt idx="4">
                  <c:v>35.494862827011303</c:v>
                </c:pt>
                <c:pt idx="5">
                  <c:v>11.829406118038712</c:v>
                </c:pt>
                <c:pt idx="6">
                  <c:v>0</c:v>
                </c:pt>
                <c:pt idx="7">
                  <c:v>56.803953871499182</c:v>
                </c:pt>
                <c:pt idx="8">
                  <c:v>5.1370176743137708E-2</c:v>
                </c:pt>
                <c:pt idx="9">
                  <c:v>14.300065335191082</c:v>
                </c:pt>
                <c:pt idx="10">
                  <c:v>30.618563294740301</c:v>
                </c:pt>
                <c:pt idx="11">
                  <c:v>13.0688904627392</c:v>
                </c:pt>
                <c:pt idx="12">
                  <c:v>1.1725455585836349</c:v>
                </c:pt>
                <c:pt idx="13">
                  <c:v>19.484312167943614</c:v>
                </c:pt>
                <c:pt idx="14">
                  <c:v>11.509617584718821</c:v>
                </c:pt>
                <c:pt idx="15">
                  <c:v>2.0868907986451308</c:v>
                </c:pt>
                <c:pt idx="16">
                  <c:v>12.694867579731367</c:v>
                </c:pt>
                <c:pt idx="17">
                  <c:v>7.4617928569454539E-2</c:v>
                </c:pt>
                <c:pt idx="18">
                  <c:v>0.7635965468388346</c:v>
                </c:pt>
                <c:pt idx="19">
                  <c:v>2.3471597631316685</c:v>
                </c:pt>
                <c:pt idx="20">
                  <c:v>70.977547158951552</c:v>
                </c:pt>
                <c:pt idx="21">
                  <c:v>16.818947436035039</c:v>
                </c:pt>
                <c:pt idx="22">
                  <c:v>37.184615384615384</c:v>
                </c:pt>
                <c:pt idx="23">
                  <c:v>13.248526217809495</c:v>
                </c:pt>
                <c:pt idx="24">
                  <c:v>3.9896087381968282</c:v>
                </c:pt>
                <c:pt idx="25">
                  <c:v>30.488613794566255</c:v>
                </c:pt>
                <c:pt idx="26">
                  <c:v>0</c:v>
                </c:pt>
                <c:pt idx="27">
                  <c:v>94.752068818791457</c:v>
                </c:pt>
                <c:pt idx="28">
                  <c:v>1.2310108421260026</c:v>
                </c:pt>
                <c:pt idx="29">
                  <c:v>21.934454177775358</c:v>
                </c:pt>
                <c:pt idx="30">
                  <c:v>1.9659640188263356</c:v>
                </c:pt>
                <c:pt idx="31">
                  <c:v>29.126101639074214</c:v>
                </c:pt>
                <c:pt idx="32">
                  <c:v>26.275565088411085</c:v>
                </c:pt>
                <c:pt idx="33">
                  <c:v>38.52549643978594</c:v>
                </c:pt>
                <c:pt idx="34" formatCode="0.0">
                  <c:v>55.409166271909051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C7-4154-8D61-1A41245B9F52}"/>
            </c:ext>
          </c:extLst>
        </c:ser>
        <c:ser>
          <c:idx val="3"/>
          <c:order val="4"/>
          <c:tx>
            <c:strRef>
              <c:f>'Data 1'!$H$7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1'!$H$8:$H$42</c:f>
              <c:numCache>
                <c:formatCode>#,##0.0</c:formatCode>
                <c:ptCount val="35"/>
                <c:pt idx="0">
                  <c:v>0</c:v>
                </c:pt>
                <c:pt idx="1">
                  <c:v>17.933273373936039</c:v>
                </c:pt>
                <c:pt idx="2">
                  <c:v>8.730737024751333</c:v>
                </c:pt>
                <c:pt idx="3">
                  <c:v>10.265624516050972</c:v>
                </c:pt>
                <c:pt idx="4">
                  <c:v>0.59704385416901018</c:v>
                </c:pt>
                <c:pt idx="5">
                  <c:v>3.2036241033134254</c:v>
                </c:pt>
                <c:pt idx="6">
                  <c:v>4.3625498007968124</c:v>
                </c:pt>
                <c:pt idx="7">
                  <c:v>10.98023064250412</c:v>
                </c:pt>
                <c:pt idx="8">
                  <c:v>48.014072524595278</c:v>
                </c:pt>
                <c:pt idx="9">
                  <c:v>2.1911435494370274E-2</c:v>
                </c:pt>
                <c:pt idx="10">
                  <c:v>4.0174234924002079E-2</c:v>
                </c:pt>
                <c:pt idx="11">
                  <c:v>18.994394719741159</c:v>
                </c:pt>
                <c:pt idx="12">
                  <c:v>5.6871854057356774</c:v>
                </c:pt>
                <c:pt idx="13">
                  <c:v>8.6845931471374342</c:v>
                </c:pt>
                <c:pt idx="14">
                  <c:v>5.0758291750783346</c:v>
                </c:pt>
                <c:pt idx="15">
                  <c:v>14.797889315007136</c:v>
                </c:pt>
                <c:pt idx="16">
                  <c:v>12.29819916200791</c:v>
                </c:pt>
                <c:pt idx="17">
                  <c:v>10.085396073807264</c:v>
                </c:pt>
                <c:pt idx="18">
                  <c:v>2.0949537633411861</c:v>
                </c:pt>
                <c:pt idx="19">
                  <c:v>28.61254781729038</c:v>
                </c:pt>
                <c:pt idx="20">
                  <c:v>2.2556028396743429E-2</c:v>
                </c:pt>
                <c:pt idx="21">
                  <c:v>6.1613336940187935</c:v>
                </c:pt>
                <c:pt idx="22">
                  <c:v>1.846153846153846</c:v>
                </c:pt>
                <c:pt idx="23">
                  <c:v>35.37077257213776</c:v>
                </c:pt>
                <c:pt idx="24">
                  <c:v>12.461566736041087</c:v>
                </c:pt>
                <c:pt idx="25">
                  <c:v>1.8761689901853031</c:v>
                </c:pt>
                <c:pt idx="26">
                  <c:v>4.3992301347264222</c:v>
                </c:pt>
                <c:pt idx="27">
                  <c:v>2.3226973612182764</c:v>
                </c:pt>
                <c:pt idx="28">
                  <c:v>7.9305426601356501</c:v>
                </c:pt>
                <c:pt idx="29">
                  <c:v>22.404193191504792</c:v>
                </c:pt>
                <c:pt idx="30">
                  <c:v>0.73396804605903032</c:v>
                </c:pt>
                <c:pt idx="31">
                  <c:v>10.312165390000825</c:v>
                </c:pt>
                <c:pt idx="32">
                  <c:v>0.2136296743500033</c:v>
                </c:pt>
                <c:pt idx="33">
                  <c:v>10.512582371412144</c:v>
                </c:pt>
                <c:pt idx="34" formatCode="0.0">
                  <c:v>0.18208195168166746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C7-4154-8D61-1A41245B9F52}"/>
            </c:ext>
          </c:extLst>
        </c:ser>
        <c:ser>
          <c:idx val="4"/>
          <c:order val="5"/>
          <c:tx>
            <c:strRef>
              <c:f>'Data 1'!$I$7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1'!$I$8:$I$42</c:f>
              <c:numCache>
                <c:formatCode>#,##0.0</c:formatCode>
                <c:ptCount val="35"/>
                <c:pt idx="0">
                  <c:v>0</c:v>
                </c:pt>
                <c:pt idx="1">
                  <c:v>6.8873031918129239</c:v>
                </c:pt>
                <c:pt idx="2">
                  <c:v>0</c:v>
                </c:pt>
                <c:pt idx="3">
                  <c:v>5.0496851925129347</c:v>
                </c:pt>
                <c:pt idx="4">
                  <c:v>0</c:v>
                </c:pt>
                <c:pt idx="5">
                  <c:v>3.2643647179545385</c:v>
                </c:pt>
                <c:pt idx="6">
                  <c:v>0</c:v>
                </c:pt>
                <c:pt idx="7">
                  <c:v>0.55189456342668874</c:v>
                </c:pt>
                <c:pt idx="8">
                  <c:v>3.3148974549638068</c:v>
                </c:pt>
                <c:pt idx="9">
                  <c:v>2.2792283183551976</c:v>
                </c:pt>
                <c:pt idx="10">
                  <c:v>1.5001712235219808</c:v>
                </c:pt>
                <c:pt idx="11">
                  <c:v>4.6683616275778421</c:v>
                </c:pt>
                <c:pt idx="12">
                  <c:v>0.16681376019552127</c:v>
                </c:pt>
                <c:pt idx="13">
                  <c:v>0.24039462783671375</c:v>
                </c:pt>
                <c:pt idx="14">
                  <c:v>1.8621341104925537</c:v>
                </c:pt>
                <c:pt idx="15">
                  <c:v>4.1300422696861965</c:v>
                </c:pt>
                <c:pt idx="16">
                  <c:v>7.8037048419845902</c:v>
                </c:pt>
                <c:pt idx="17">
                  <c:v>2.871408436431973</c:v>
                </c:pt>
                <c:pt idx="18">
                  <c:v>0.94860000788457821</c:v>
                </c:pt>
                <c:pt idx="19">
                  <c:v>0</c:v>
                </c:pt>
                <c:pt idx="20">
                  <c:v>0</c:v>
                </c:pt>
                <c:pt idx="21">
                  <c:v>8.1592668936123918</c:v>
                </c:pt>
                <c:pt idx="22">
                  <c:v>0</c:v>
                </c:pt>
                <c:pt idx="23">
                  <c:v>2.5131864722308412</c:v>
                </c:pt>
                <c:pt idx="24">
                  <c:v>3.0518122618876125</c:v>
                </c:pt>
                <c:pt idx="25">
                  <c:v>0.43944389811226159</c:v>
                </c:pt>
                <c:pt idx="26">
                  <c:v>0</c:v>
                </c:pt>
                <c:pt idx="27">
                  <c:v>0</c:v>
                </c:pt>
                <c:pt idx="28">
                  <c:v>0.17656530946196153</c:v>
                </c:pt>
                <c:pt idx="29">
                  <c:v>1.4872045994522731</c:v>
                </c:pt>
                <c:pt idx="30">
                  <c:v>2.8078218242777613</c:v>
                </c:pt>
                <c:pt idx="31">
                  <c:v>2.8893830821184423</c:v>
                </c:pt>
                <c:pt idx="32">
                  <c:v>0</c:v>
                </c:pt>
                <c:pt idx="33">
                  <c:v>0</c:v>
                </c:pt>
                <c:pt idx="34" formatCode="0.0">
                  <c:v>1.8000947418285174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C7-4154-8D61-1A41245B9F52}"/>
            </c:ext>
          </c:extLst>
        </c:ser>
        <c:ser>
          <c:idx val="5"/>
          <c:order val="6"/>
          <c:tx>
            <c:strRef>
              <c:f>'Data 1'!$J$7</c:f>
              <c:strCache>
                <c:ptCount val="1"/>
                <c:pt idx="0">
                  <c:v>Otras renovables</c:v>
                </c:pt>
              </c:strCache>
            </c:strRef>
          </c:tx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1'!$J$8:$J$42</c:f>
              <c:numCache>
                <c:formatCode>#,##0.0</c:formatCode>
                <c:ptCount val="35"/>
                <c:pt idx="0">
                  <c:v>0</c:v>
                </c:pt>
                <c:pt idx="1">
                  <c:v>7.7193147157982329</c:v>
                </c:pt>
                <c:pt idx="2">
                  <c:v>4.6756302610615039</c:v>
                </c:pt>
                <c:pt idx="3">
                  <c:v>6.9134914062230894</c:v>
                </c:pt>
                <c:pt idx="4">
                  <c:v>0</c:v>
                </c:pt>
                <c:pt idx="5">
                  <c:v>0.69687383259328639</c:v>
                </c:pt>
                <c:pt idx="6">
                  <c:v>0</c:v>
                </c:pt>
                <c:pt idx="7">
                  <c:v>5.2388797364085669</c:v>
                </c:pt>
                <c:pt idx="8">
                  <c:v>17.058839594030413</c:v>
                </c:pt>
                <c:pt idx="9">
                  <c:v>6.6292668928586682</c:v>
                </c:pt>
                <c:pt idx="10">
                  <c:v>1.0424647659301167</c:v>
                </c:pt>
                <c:pt idx="11">
                  <c:v>1.6568778267469768</c:v>
                </c:pt>
                <c:pt idx="12">
                  <c:v>7.9323822362742336</c:v>
                </c:pt>
                <c:pt idx="13">
                  <c:v>18.550378001208646</c:v>
                </c:pt>
                <c:pt idx="14">
                  <c:v>1.3741764910265064</c:v>
                </c:pt>
                <c:pt idx="15">
                  <c:v>6.4247823531058428</c:v>
                </c:pt>
                <c:pt idx="16">
                  <c:v>3.0790947426156108</c:v>
                </c:pt>
                <c:pt idx="17">
                  <c:v>3.2131769734599684</c:v>
                </c:pt>
                <c:pt idx="18">
                  <c:v>8.2656662486419528</c:v>
                </c:pt>
                <c:pt idx="19">
                  <c:v>1.4762760985805734</c:v>
                </c:pt>
                <c:pt idx="20">
                  <c:v>28.991185518926056</c:v>
                </c:pt>
                <c:pt idx="21">
                  <c:v>8.138442762029829</c:v>
                </c:pt>
                <c:pt idx="22">
                  <c:v>13.446153846153846</c:v>
                </c:pt>
                <c:pt idx="23">
                  <c:v>13.900093080980454</c:v>
                </c:pt>
                <c:pt idx="24">
                  <c:v>2.7319282943329868</c:v>
                </c:pt>
                <c:pt idx="25">
                  <c:v>1.0420161585777366</c:v>
                </c:pt>
                <c:pt idx="26">
                  <c:v>0</c:v>
                </c:pt>
                <c:pt idx="27">
                  <c:v>0</c:v>
                </c:pt>
                <c:pt idx="28">
                  <c:v>3.6769776622857422</c:v>
                </c:pt>
                <c:pt idx="29">
                  <c:v>5.0274770118069521</c:v>
                </c:pt>
                <c:pt idx="30">
                  <c:v>5.3469578264673254</c:v>
                </c:pt>
                <c:pt idx="31">
                  <c:v>0.50737171567416195</c:v>
                </c:pt>
                <c:pt idx="32">
                  <c:v>0</c:v>
                </c:pt>
                <c:pt idx="33">
                  <c:v>7.04397985809688</c:v>
                </c:pt>
                <c:pt idx="34" formatCode="0.0">
                  <c:v>2.9118308858360971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C7-4154-8D61-1A41245B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2607400"/>
        <c:axId val="222607792"/>
      </c:barChart>
      <c:catAx>
        <c:axId val="22260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60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60779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607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3414634146341464E-2"/>
          <c:y val="4.746835443037975E-2"/>
          <c:w val="0.73405144687883284"/>
          <c:h val="5.90869275668899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60975609756101E-2"/>
          <c:y val="0.1540983606557377"/>
          <c:w val="0.85853658536585364"/>
          <c:h val="0.5201587301587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1'!$D$133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6600FF"/>
            </a:solidFill>
            <a:ln w="25400">
              <a:noFill/>
            </a:ln>
          </c:spPr>
          <c:invertIfNegative val="0"/>
          <c:cat>
            <c:strRef>
              <c:f>'Data 1'!$C$134:$C$167</c:f>
              <c:strCache>
                <c:ptCount val="34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Grecia</c:v>
                </c:pt>
                <c:pt idx="16">
                  <c:v>Holanda</c:v>
                </c:pt>
                <c:pt idx="17">
                  <c:v>Hungría</c:v>
                </c:pt>
                <c:pt idx="18">
                  <c:v>Irlanda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Macedonia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1'!$D$134:$D$167</c:f>
              <c:numCache>
                <c:formatCode>#,##0.0</c:formatCode>
                <c:ptCount val="34"/>
                <c:pt idx="0">
                  <c:v>0</c:v>
                </c:pt>
                <c:pt idx="1">
                  <c:v>4.4251094175266035</c:v>
                </c:pt>
                <c:pt idx="2">
                  <c:v>0</c:v>
                </c:pt>
                <c:pt idx="3">
                  <c:v>26.108244012174143</c:v>
                </c:pt>
                <c:pt idx="4">
                  <c:v>0</c:v>
                </c:pt>
                <c:pt idx="5">
                  <c:v>17.024174327545115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25.11651993785603</c:v>
                </c:pt>
                <c:pt idx="10">
                  <c:v>17.58419443672469</c:v>
                </c:pt>
                <c:pt idx="11">
                  <c:v>6.8373359627392372</c:v>
                </c:pt>
                <c:pt idx="12">
                  <c:v>0</c:v>
                </c:pt>
                <c:pt idx="13">
                  <c:v>16.032929391784922</c:v>
                </c:pt>
                <c:pt idx="14">
                  <c:v>47.512810132473668</c:v>
                </c:pt>
                <c:pt idx="15">
                  <c:v>0</c:v>
                </c:pt>
                <c:pt idx="16">
                  <c:v>1.5918247027611279</c:v>
                </c:pt>
                <c:pt idx="17">
                  <c:v>22.409723861222563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19.404418828049952</c:v>
                </c:pt>
                <c:pt idx="30">
                  <c:v>6.5769503187291312</c:v>
                </c:pt>
                <c:pt idx="31">
                  <c:v>0</c:v>
                </c:pt>
                <c:pt idx="32">
                  <c:v>21.584644682770374</c:v>
                </c:pt>
                <c:pt idx="33">
                  <c:v>18.625366374312303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5-4F88-8919-A5B032038DA6}"/>
            </c:ext>
          </c:extLst>
        </c:ser>
        <c:ser>
          <c:idx val="1"/>
          <c:order val="1"/>
          <c:tx>
            <c:strRef>
              <c:f>'Data 1'!$E$133</c:f>
              <c:strCache>
                <c:ptCount val="1"/>
                <c:pt idx="0">
                  <c:v>Térmica clásica</c:v>
                </c:pt>
              </c:strCache>
            </c:strRef>
          </c:tx>
          <c:spPr>
            <a:solidFill>
              <a:srgbClr val="9966FF"/>
            </a:solidFill>
            <a:ln w="25400">
              <a:noFill/>
            </a:ln>
          </c:spPr>
          <c:invertIfNegative val="0"/>
          <c:cat>
            <c:strRef>
              <c:f>'Data 1'!$C$134:$C$167</c:f>
              <c:strCache>
                <c:ptCount val="34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Grecia</c:v>
                </c:pt>
                <c:pt idx="16">
                  <c:v>Holanda</c:v>
                </c:pt>
                <c:pt idx="17">
                  <c:v>Hungría</c:v>
                </c:pt>
                <c:pt idx="18">
                  <c:v>Irlanda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Macedonia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1'!$E$134:$E$167</c:f>
              <c:numCache>
                <c:formatCode>#,##0.0</c:formatCode>
                <c:ptCount val="34"/>
                <c:pt idx="0">
                  <c:v>5.020703933747412</c:v>
                </c:pt>
                <c:pt idx="1">
                  <c:v>39.090391695191244</c:v>
                </c:pt>
                <c:pt idx="2">
                  <c:v>25.868649903592644</c:v>
                </c:pt>
                <c:pt idx="3">
                  <c:v>33.875876670636494</c:v>
                </c:pt>
                <c:pt idx="4">
                  <c:v>46.691067365713721</c:v>
                </c:pt>
                <c:pt idx="5">
                  <c:v>39.178299852457158</c:v>
                </c:pt>
                <c:pt idx="6">
                  <c:v>83.606742844213144</c:v>
                </c:pt>
                <c:pt idx="7">
                  <c:v>41.76324503311259</c:v>
                </c:pt>
                <c:pt idx="8">
                  <c:v>40.711090958578858</c:v>
                </c:pt>
                <c:pt idx="9">
                  <c:v>30.644743656136715</c:v>
                </c:pt>
                <c:pt idx="10">
                  <c:v>40.90093731841035</c:v>
                </c:pt>
                <c:pt idx="11">
                  <c:v>43.264605071795827</c:v>
                </c:pt>
                <c:pt idx="12">
                  <c:v>83.972460058257553</c:v>
                </c:pt>
                <c:pt idx="13">
                  <c:v>41.740306842059816</c:v>
                </c:pt>
                <c:pt idx="14">
                  <c:v>13.989839498822265</c:v>
                </c:pt>
                <c:pt idx="15">
                  <c:v>49.854780529793317</c:v>
                </c:pt>
                <c:pt idx="16">
                  <c:v>66.165536667649278</c:v>
                </c:pt>
                <c:pt idx="17">
                  <c:v>64.939815907481716</c:v>
                </c:pt>
                <c:pt idx="18">
                  <c:v>62.059942911512842</c:v>
                </c:pt>
                <c:pt idx="19">
                  <c:v>0.39514122640128796</c:v>
                </c:pt>
                <c:pt idx="20">
                  <c:v>53.190896246229045</c:v>
                </c:pt>
                <c:pt idx="21">
                  <c:v>39.625309296571231</c:v>
                </c:pt>
                <c:pt idx="22">
                  <c:v>51.158110432141676</c:v>
                </c:pt>
                <c:pt idx="23">
                  <c:v>9.0022935779816518</c:v>
                </c:pt>
                <c:pt idx="24">
                  <c:v>61.094096525504284</c:v>
                </c:pt>
                <c:pt idx="25">
                  <c:v>23.109243697478991</c:v>
                </c:pt>
                <c:pt idx="26">
                  <c:v>1.5473069321292185</c:v>
                </c:pt>
                <c:pt idx="27">
                  <c:v>76.86443653142085</c:v>
                </c:pt>
                <c:pt idx="28">
                  <c:v>32.018734880023779</c:v>
                </c:pt>
                <c:pt idx="29">
                  <c:v>54.543707973102784</c:v>
                </c:pt>
                <c:pt idx="30">
                  <c:v>39.345340483658816</c:v>
                </c:pt>
                <c:pt idx="31">
                  <c:v>62.996617439864011</c:v>
                </c:pt>
                <c:pt idx="32">
                  <c:v>10.809862684173599</c:v>
                </c:pt>
                <c:pt idx="33">
                  <c:v>1.1791036018541543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5-4F88-8919-A5B032038DA6}"/>
            </c:ext>
          </c:extLst>
        </c:ser>
        <c:ser>
          <c:idx val="2"/>
          <c:order val="2"/>
          <c:tx>
            <c:strRef>
              <c:f>'Data 1'!$F$133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1'!$C$134:$C$167</c:f>
              <c:strCache>
                <c:ptCount val="34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Grecia</c:v>
                </c:pt>
                <c:pt idx="16">
                  <c:v>Holanda</c:v>
                </c:pt>
                <c:pt idx="17">
                  <c:v>Hungría</c:v>
                </c:pt>
                <c:pt idx="18">
                  <c:v>Irlanda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Macedonia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1'!$F$134:$F$167</c:f>
              <c:numCache>
                <c:formatCode>#,##0.0</c:formatCode>
                <c:ptCount val="34"/>
                <c:pt idx="0">
                  <c:v>94.979296066252601</c:v>
                </c:pt>
                <c:pt idx="1">
                  <c:v>4.8084933455719812</c:v>
                </c:pt>
                <c:pt idx="2">
                  <c:v>55.680163695746266</c:v>
                </c:pt>
                <c:pt idx="3">
                  <c:v>6.3208504256539193</c:v>
                </c:pt>
                <c:pt idx="4">
                  <c:v>52.057572460183998</c:v>
                </c:pt>
                <c:pt idx="5">
                  <c:v>27.82972333534131</c:v>
                </c:pt>
                <c:pt idx="6">
                  <c:v>0</c:v>
                </c:pt>
                <c:pt idx="7">
                  <c:v>43.356788079470206</c:v>
                </c:pt>
                <c:pt idx="8">
                  <c:v>4.1107843937184731E-2</c:v>
                </c:pt>
                <c:pt idx="9">
                  <c:v>32.923355774210258</c:v>
                </c:pt>
                <c:pt idx="10">
                  <c:v>32.886991233167429</c:v>
                </c:pt>
                <c:pt idx="11">
                  <c:v>19.576031353820937</c:v>
                </c:pt>
                <c:pt idx="12">
                  <c:v>0.3283608438520611</c:v>
                </c:pt>
                <c:pt idx="13">
                  <c:v>18.122679255058866</c:v>
                </c:pt>
                <c:pt idx="14">
                  <c:v>17.902680849914084</c:v>
                </c:pt>
                <c:pt idx="15">
                  <c:v>20.736705906323831</c:v>
                </c:pt>
                <c:pt idx="16">
                  <c:v>0.12446365988667255</c:v>
                </c:pt>
                <c:pt idx="17">
                  <c:v>0.66084493745574702</c:v>
                </c:pt>
                <c:pt idx="18">
                  <c:v>5.0428163653663187</c:v>
                </c:pt>
                <c:pt idx="19">
                  <c:v>72.171813259183381</c:v>
                </c:pt>
                <c:pt idx="20">
                  <c:v>20.390269981288426</c:v>
                </c:pt>
                <c:pt idx="21">
                  <c:v>55.037115588547195</c:v>
                </c:pt>
                <c:pt idx="22">
                  <c:v>28.896044494858941</c:v>
                </c:pt>
                <c:pt idx="23">
                  <c:v>76.146788990825684</c:v>
                </c:pt>
                <c:pt idx="24">
                  <c:v>35.695427183440707</c:v>
                </c:pt>
                <c:pt idx="25">
                  <c:v>69.327731092436977</c:v>
                </c:pt>
                <c:pt idx="26">
                  <c:v>93.011734862575508</c:v>
                </c:pt>
                <c:pt idx="27">
                  <c:v>5.9055118110236231</c:v>
                </c:pt>
                <c:pt idx="28">
                  <c:v>36.115450669771462</c:v>
                </c:pt>
                <c:pt idx="29">
                  <c:v>10.850144092219018</c:v>
                </c:pt>
                <c:pt idx="30">
                  <c:v>32.019629667105129</c:v>
                </c:pt>
                <c:pt idx="31">
                  <c:v>34.277255848178378</c:v>
                </c:pt>
                <c:pt idx="32">
                  <c:v>41.670842938759137</c:v>
                </c:pt>
                <c:pt idx="33">
                  <c:v>68.203319931041989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5-4F88-8919-A5B032038DA6}"/>
            </c:ext>
          </c:extLst>
        </c:ser>
        <c:ser>
          <c:idx val="3"/>
          <c:order val="3"/>
          <c:tx>
            <c:strRef>
              <c:f>'Data 1'!$G$133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1'!$C$134:$C$167</c:f>
              <c:strCache>
                <c:ptCount val="34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Grecia</c:v>
                </c:pt>
                <c:pt idx="16">
                  <c:v>Holanda</c:v>
                </c:pt>
                <c:pt idx="17">
                  <c:v>Hungría</c:v>
                </c:pt>
                <c:pt idx="18">
                  <c:v>Irlanda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Macedonia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1'!$G$134:$G$167</c:f>
              <c:numCache>
                <c:formatCode>#,##0.0</c:formatCode>
                <c:ptCount val="34"/>
                <c:pt idx="0">
                  <c:v>0</c:v>
                </c:pt>
                <c:pt idx="1">
                  <c:v>27.0773403195128</c:v>
                </c:pt>
                <c:pt idx="2">
                  <c:v>11.360327391492541</c:v>
                </c:pt>
                <c:pt idx="3">
                  <c:v>14.322261920515194</c:v>
                </c:pt>
                <c:pt idx="4">
                  <c:v>1.2513601741022851</c:v>
                </c:pt>
                <c:pt idx="5">
                  <c:v>6.1112420662982458</c:v>
                </c:pt>
                <c:pt idx="6">
                  <c:v>8.7679601764905524</c:v>
                </c:pt>
                <c:pt idx="7">
                  <c:v>11.506622516556295</c:v>
                </c:pt>
                <c:pt idx="8">
                  <c:v>38.139359328023787</c:v>
                </c:pt>
                <c:pt idx="9">
                  <c:v>3.8839979285344384E-2</c:v>
                </c:pt>
                <c:pt idx="10">
                  <c:v>8.3373335691367068E-2</c:v>
                </c:pt>
                <c:pt idx="11">
                  <c:v>22.582741891525671</c:v>
                </c:pt>
                <c:pt idx="12">
                  <c:v>12.029305322623356</c:v>
                </c:pt>
                <c:pt idx="13">
                  <c:v>11.588612878155494</c:v>
                </c:pt>
                <c:pt idx="14">
                  <c:v>11.352355466565935</c:v>
                </c:pt>
                <c:pt idx="15">
                  <c:v>12.699825468219169</c:v>
                </c:pt>
                <c:pt idx="16">
                  <c:v>15.151812911467033</c:v>
                </c:pt>
                <c:pt idx="17">
                  <c:v>3.8352607977342461</c:v>
                </c:pt>
                <c:pt idx="18">
                  <c:v>29.305423406279736</c:v>
                </c:pt>
                <c:pt idx="19">
                  <c:v>6.5856871066881317E-2</c:v>
                </c:pt>
                <c:pt idx="20">
                  <c:v>7.8741360216901519</c:v>
                </c:pt>
                <c:pt idx="21">
                  <c:v>2.7218098267939204</c:v>
                </c:pt>
                <c:pt idx="22">
                  <c:v>14.992245487323979</c:v>
                </c:pt>
                <c:pt idx="23">
                  <c:v>6.8807339449541285</c:v>
                </c:pt>
                <c:pt idx="24">
                  <c:v>1.9431830182701448</c:v>
                </c:pt>
                <c:pt idx="25">
                  <c:v>7.5630252100840334</c:v>
                </c:pt>
                <c:pt idx="26">
                  <c:v>4.9929273311111206</c:v>
                </c:pt>
                <c:pt idx="27">
                  <c:v>14.062891820051156</c:v>
                </c:pt>
                <c:pt idx="28">
                  <c:v>25.776928386686965</c:v>
                </c:pt>
                <c:pt idx="29">
                  <c:v>1.5177713736791547</c:v>
                </c:pt>
                <c:pt idx="30">
                  <c:v>15.061216229889709</c:v>
                </c:pt>
                <c:pt idx="31">
                  <c:v>2.7261267119576065</c:v>
                </c:pt>
                <c:pt idx="32">
                  <c:v>18.054024255788313</c:v>
                </c:pt>
                <c:pt idx="33">
                  <c:v>0.41911265468749559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5-4F88-8919-A5B032038DA6}"/>
            </c:ext>
          </c:extLst>
        </c:ser>
        <c:ser>
          <c:idx val="4"/>
          <c:order val="4"/>
          <c:tx>
            <c:strRef>
              <c:f>'Data 1'!$H$133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'Data 1'!$C$134:$C$167</c:f>
              <c:strCache>
                <c:ptCount val="34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Grecia</c:v>
                </c:pt>
                <c:pt idx="16">
                  <c:v>Holanda</c:v>
                </c:pt>
                <c:pt idx="17">
                  <c:v>Hungría</c:v>
                </c:pt>
                <c:pt idx="18">
                  <c:v>Irlanda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Macedonia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1'!$H$134:$H$167</c:f>
              <c:numCache>
                <c:formatCode>#,##0.0</c:formatCode>
                <c:ptCount val="34"/>
                <c:pt idx="0">
                  <c:v>0</c:v>
                </c:pt>
                <c:pt idx="1">
                  <c:v>20.424316655175296</c:v>
                </c:pt>
                <c:pt idx="2">
                  <c:v>4.6944477236060278</c:v>
                </c:pt>
                <c:pt idx="3">
                  <c:v>15.795509681972565</c:v>
                </c:pt>
                <c:pt idx="4">
                  <c:v>0</c:v>
                </c:pt>
                <c:pt idx="5">
                  <c:v>9.1843237910653652</c:v>
                </c:pt>
                <c:pt idx="6">
                  <c:v>0</c:v>
                </c:pt>
                <c:pt idx="7">
                  <c:v>1.076158940397351</c:v>
                </c:pt>
                <c:pt idx="8">
                  <c:v>6.2290840487240065</c:v>
                </c:pt>
                <c:pt idx="9">
                  <c:v>6.8746763335059553</c:v>
                </c:pt>
                <c:pt idx="10">
                  <c:v>7.3318006114044625</c:v>
                </c:pt>
                <c:pt idx="11">
                  <c:v>6.741884224611697</c:v>
                </c:pt>
                <c:pt idx="12">
                  <c:v>0.31423779680466057</c:v>
                </c:pt>
                <c:pt idx="13">
                  <c:v>0.6505281943524942</c:v>
                </c:pt>
                <c:pt idx="14">
                  <c:v>6.4169613732820263</c:v>
                </c:pt>
                <c:pt idx="15">
                  <c:v>14.935247550241176</c:v>
                </c:pt>
                <c:pt idx="16">
                  <c:v>12.895090236153417</c:v>
                </c:pt>
                <c:pt idx="17">
                  <c:v>3.9650696247344825</c:v>
                </c:pt>
                <c:pt idx="18">
                  <c:v>0</c:v>
                </c:pt>
                <c:pt idx="19">
                  <c:v>0</c:v>
                </c:pt>
                <c:pt idx="20">
                  <c:v>15.366403177148968</c:v>
                </c:pt>
                <c:pt idx="21">
                  <c:v>0</c:v>
                </c:pt>
                <c:pt idx="22">
                  <c:v>2.3339535067004062</c:v>
                </c:pt>
                <c:pt idx="23">
                  <c:v>7.3394495412844041</c:v>
                </c:pt>
                <c:pt idx="24">
                  <c:v>0.89766606822262118</c:v>
                </c:pt>
                <c:pt idx="25">
                  <c:v>0</c:v>
                </c:pt>
                <c:pt idx="26">
                  <c:v>0.12849014937408165</c:v>
                </c:pt>
                <c:pt idx="27">
                  <c:v>1.0005516826320278</c:v>
                </c:pt>
                <c:pt idx="28">
                  <c:v>2.7941140400976887</c:v>
                </c:pt>
                <c:pt idx="29">
                  <c:v>9.8414985590778095</c:v>
                </c:pt>
                <c:pt idx="30">
                  <c:v>6.384701001720126</c:v>
                </c:pt>
                <c:pt idx="31">
                  <c:v>0</c:v>
                </c:pt>
                <c:pt idx="32">
                  <c:v>0</c:v>
                </c:pt>
                <c:pt idx="33">
                  <c:v>9.2987127653332351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5-4F88-8919-A5B032038DA6}"/>
            </c:ext>
          </c:extLst>
        </c:ser>
        <c:ser>
          <c:idx val="5"/>
          <c:order val="5"/>
          <c:tx>
            <c:strRef>
              <c:f>'Data 1'!$I$133</c:f>
              <c:strCache>
                <c:ptCount val="1"/>
                <c:pt idx="0">
                  <c:v>Otras renovables</c:v>
                </c:pt>
              </c:strCache>
            </c:strRef>
          </c:tx>
          <c:invertIfNegative val="0"/>
          <c:cat>
            <c:strRef>
              <c:f>'Data 1'!$C$134:$C$167</c:f>
              <c:strCache>
                <c:ptCount val="34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Grecia</c:v>
                </c:pt>
                <c:pt idx="16">
                  <c:v>Holanda</c:v>
                </c:pt>
                <c:pt idx="17">
                  <c:v>Hungría</c:v>
                </c:pt>
                <c:pt idx="18">
                  <c:v>Irlanda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Macedonia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1'!$I$134:$I$167</c:f>
              <c:numCache>
                <c:formatCode>0.0</c:formatCode>
                <c:ptCount val="34"/>
                <c:pt idx="0">
                  <c:v>0</c:v>
                </c:pt>
                <c:pt idx="1">
                  <c:v>4.174348567022065</c:v>
                </c:pt>
                <c:pt idx="2">
                  <c:v>2.396411285562507</c:v>
                </c:pt>
                <c:pt idx="3">
                  <c:v>3.5772572890476826</c:v>
                </c:pt>
                <c:pt idx="4">
                  <c:v>0</c:v>
                </c:pt>
                <c:pt idx="5">
                  <c:v>0.67223662729280509</c:v>
                </c:pt>
                <c:pt idx="6">
                  <c:v>7.6252969792963006</c:v>
                </c:pt>
                <c:pt idx="7">
                  <c:v>2.2971854304635766</c:v>
                </c:pt>
                <c:pt idx="8">
                  <c:v>14.879357820736166</c:v>
                </c:pt>
                <c:pt idx="9">
                  <c:v>4.4018643190056963</c:v>
                </c:pt>
                <c:pt idx="10">
                  <c:v>1.212703064601703</c:v>
                </c:pt>
                <c:pt idx="11">
                  <c:v>0.99740149550663693</c:v>
                </c:pt>
                <c:pt idx="12">
                  <c:v>3.3556359784623546</c:v>
                </c:pt>
                <c:pt idx="13">
                  <c:v>11.864943438588412</c:v>
                </c:pt>
                <c:pt idx="14">
                  <c:v>2.825352678942028</c:v>
                </c:pt>
                <c:pt idx="15">
                  <c:v>1.7734405454224933</c:v>
                </c:pt>
                <c:pt idx="16">
                  <c:v>4.0712718220824735</c:v>
                </c:pt>
                <c:pt idx="17">
                  <c:v>4.1892848713712532</c:v>
                </c:pt>
                <c:pt idx="18">
                  <c:v>3.5918173168411038</c:v>
                </c:pt>
                <c:pt idx="19">
                  <c:v>27.367188643348456</c:v>
                </c:pt>
                <c:pt idx="20">
                  <c:v>3.1782945736434107</c:v>
                </c:pt>
                <c:pt idx="21">
                  <c:v>2.6157652880876636</c:v>
                </c:pt>
                <c:pt idx="22">
                  <c:v>2.6196460789749998</c:v>
                </c:pt>
                <c:pt idx="23">
                  <c:v>0.63073394495412838</c:v>
                </c:pt>
                <c:pt idx="24">
                  <c:v>0.36962720456225578</c:v>
                </c:pt>
                <c:pt idx="25">
                  <c:v>0</c:v>
                </c:pt>
                <c:pt idx="26">
                  <c:v>0.31954072481008844</c:v>
                </c:pt>
                <c:pt idx="27">
                  <c:v>2.1666081548723612</c:v>
                </c:pt>
                <c:pt idx="28">
                  <c:v>3.2947720234200983</c:v>
                </c:pt>
                <c:pt idx="29">
                  <c:v>3.8424591738712781</c:v>
                </c:pt>
                <c:pt idx="30">
                  <c:v>0.61216229889709606</c:v>
                </c:pt>
                <c:pt idx="31">
                  <c:v>2.5939464773258042E-15</c:v>
                </c:pt>
                <c:pt idx="32">
                  <c:v>7.8806254385085692</c:v>
                </c:pt>
                <c:pt idx="33">
                  <c:v>2.2743846727708146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75-4F88-8919-A5B032038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3752008"/>
        <c:axId val="223752400"/>
      </c:barChart>
      <c:catAx>
        <c:axId val="22375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7524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200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1788617886178863E-2"/>
          <c:y val="4.9180327868852458E-2"/>
          <c:w val="0.9"/>
          <c:h val="6.20207392108773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365853658536592E-2"/>
          <c:y val="0.10652861305722612"/>
          <c:w val="0.87317073170731707"/>
          <c:h val="0.55187931914325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1'!$E$174</c:f>
              <c:strCache>
                <c:ptCount val="1"/>
                <c:pt idx="0">
                  <c:v>Tarifa de transporte (1)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'Data 1'!$C$175:$C$209</c:f>
              <c:strCache>
                <c:ptCount val="35"/>
                <c:pt idx="0">
                  <c:v>Albania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1'!$E$175:$E$209</c:f>
              <c:numCache>
                <c:formatCode>#,##0.00</c:formatCode>
                <c:ptCount val="35"/>
                <c:pt idx="0">
                  <c:v>6.07681</c:v>
                </c:pt>
                <c:pt idx="1">
                  <c:v>18.489999999999998</c:v>
                </c:pt>
                <c:pt idx="2">
                  <c:v>9.43</c:v>
                </c:pt>
                <c:pt idx="3">
                  <c:v>6.1714000000000002</c:v>
                </c:pt>
                <c:pt idx="4">
                  <c:v>6.4775600000000004</c:v>
                </c:pt>
                <c:pt idx="5">
                  <c:v>4.87</c:v>
                </c:pt>
                <c:pt idx="6">
                  <c:v>14</c:v>
                </c:pt>
                <c:pt idx="7">
                  <c:v>11.454700000000001</c:v>
                </c:pt>
                <c:pt idx="8">
                  <c:v>11.05</c:v>
                </c:pt>
                <c:pt idx="9">
                  <c:v>15.1593</c:v>
                </c:pt>
                <c:pt idx="10">
                  <c:v>1.7225600000000001</c:v>
                </c:pt>
                <c:pt idx="11">
                  <c:v>9.2473600000000005</c:v>
                </c:pt>
                <c:pt idx="12">
                  <c:v>5.12</c:v>
                </c:pt>
                <c:pt idx="13">
                  <c:v>5.782</c:v>
                </c:pt>
                <c:pt idx="14">
                  <c:v>3.3416700000000001</c:v>
                </c:pt>
                <c:pt idx="15">
                  <c:v>13.338699999999999</c:v>
                </c:pt>
                <c:pt idx="16">
                  <c:v>7.7283799999999996</c:v>
                </c:pt>
                <c:pt idx="17">
                  <c:v>3.12</c:v>
                </c:pt>
                <c:pt idx="18">
                  <c:v>4.9298599999999997</c:v>
                </c:pt>
                <c:pt idx="19">
                  <c:v>16.739999999999998</c:v>
                </c:pt>
                <c:pt idx="20">
                  <c:v>7.89</c:v>
                </c:pt>
                <c:pt idx="21">
                  <c:v>10.54</c:v>
                </c:pt>
                <c:pt idx="22">
                  <c:v>5.85</c:v>
                </c:pt>
                <c:pt idx="23">
                  <c:v>14.09</c:v>
                </c:pt>
                <c:pt idx="24">
                  <c:v>6.8579999999999997</c:v>
                </c:pt>
                <c:pt idx="25">
                  <c:v>4.04</c:v>
                </c:pt>
                <c:pt idx="26">
                  <c:v>7.7440600000000002</c:v>
                </c:pt>
                <c:pt idx="27">
                  <c:v>5.9</c:v>
                </c:pt>
                <c:pt idx="28">
                  <c:v>6.9963800000000003</c:v>
                </c:pt>
                <c:pt idx="29">
                  <c:v>7.1498699999999999</c:v>
                </c:pt>
                <c:pt idx="30">
                  <c:v>12.52</c:v>
                </c:pt>
                <c:pt idx="31">
                  <c:v>6.4</c:v>
                </c:pt>
                <c:pt idx="32">
                  <c:v>4.0079700000000003</c:v>
                </c:pt>
                <c:pt idx="33">
                  <c:v>2.93</c:v>
                </c:pt>
                <c:pt idx="34">
                  <c:v>11.26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7-45C8-B66E-0A1BE235F9B9}"/>
            </c:ext>
          </c:extLst>
        </c:ser>
        <c:ser>
          <c:idx val="1"/>
          <c:order val="1"/>
          <c:tx>
            <c:strRef>
              <c:f>'Data 1'!$F$174</c:f>
              <c:strCache>
                <c:ptCount val="1"/>
                <c:pt idx="0">
                  <c:v>Otros costes (2)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1'!$C$175:$C$209</c:f>
              <c:strCache>
                <c:ptCount val="35"/>
                <c:pt idx="0">
                  <c:v>Albania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1'!$F$175:$F$209</c:f>
              <c:numCache>
                <c:formatCode>#,##0.00</c:formatCode>
                <c:ptCount val="35"/>
                <c:pt idx="0">
                  <c:v>0</c:v>
                </c:pt>
                <c:pt idx="1">
                  <c:v>6.81</c:v>
                </c:pt>
                <c:pt idx="2">
                  <c:v>1.63</c:v>
                </c:pt>
                <c:pt idx="3">
                  <c:v>9.1856000000000009</c:v>
                </c:pt>
                <c:pt idx="4">
                  <c:v>0</c:v>
                </c:pt>
                <c:pt idx="5">
                  <c:v>18.920000000000002</c:v>
                </c:pt>
                <c:pt idx="6">
                  <c:v>0</c:v>
                </c:pt>
                <c:pt idx="7">
                  <c:v>7.0000000000000001E-3</c:v>
                </c:pt>
                <c:pt idx="8">
                  <c:v>0.09</c:v>
                </c:pt>
                <c:pt idx="9">
                  <c:v>0</c:v>
                </c:pt>
                <c:pt idx="10">
                  <c:v>2.4799600000000002</c:v>
                </c:pt>
                <c:pt idx="11">
                  <c:v>0.113729</c:v>
                </c:pt>
                <c:pt idx="12">
                  <c:v>8.9</c:v>
                </c:pt>
                <c:pt idx="13">
                  <c:v>0.186</c:v>
                </c:pt>
                <c:pt idx="14">
                  <c:v>0</c:v>
                </c:pt>
                <c:pt idx="15">
                  <c:v>0.2999</c:v>
                </c:pt>
                <c:pt idx="16">
                  <c:v>2.54</c:v>
                </c:pt>
                <c:pt idx="17">
                  <c:v>0</c:v>
                </c:pt>
                <c:pt idx="18">
                  <c:v>8.3089300000000001</c:v>
                </c:pt>
                <c:pt idx="19">
                  <c:v>8.3000000000000007</c:v>
                </c:pt>
                <c:pt idx="20">
                  <c:v>0</c:v>
                </c:pt>
                <c:pt idx="21">
                  <c:v>2.69</c:v>
                </c:pt>
                <c:pt idx="22">
                  <c:v>0</c:v>
                </c:pt>
                <c:pt idx="23">
                  <c:v>0</c:v>
                </c:pt>
                <c:pt idx="24">
                  <c:v>0.85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2.1934900000000002</c:v>
                </c:pt>
                <c:pt idx="29">
                  <c:v>4.2494699999999996</c:v>
                </c:pt>
                <c:pt idx="30">
                  <c:v>0</c:v>
                </c:pt>
                <c:pt idx="31">
                  <c:v>1.93</c:v>
                </c:pt>
                <c:pt idx="32">
                  <c:v>2.8254000000000001E-2</c:v>
                </c:pt>
                <c:pt idx="33">
                  <c:v>0</c:v>
                </c:pt>
                <c:pt idx="34">
                  <c:v>20.38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27-45C8-B66E-0A1BE235F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3753576"/>
        <c:axId val="223753968"/>
      </c:barChart>
      <c:catAx>
        <c:axId val="2237535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3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7539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357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9512195121951"/>
          <c:y val="0.18360655737704917"/>
          <c:w val="0.84390243902439022"/>
          <c:h val="0.64590163934426226"/>
        </c:manualLayout>
      </c:layout>
      <c:lineChart>
        <c:grouping val="standard"/>
        <c:varyColors val="0"/>
        <c:ser>
          <c:idx val="1"/>
          <c:order val="0"/>
          <c:tx>
            <c:strRef>
              <c:f>'Data 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5E-4F73-B041-113BBDFE0CA7}"/>
            </c:ext>
          </c:extLst>
        </c:ser>
        <c:ser>
          <c:idx val="0"/>
          <c:order val="1"/>
          <c:tx>
            <c:v>España (Red Peninsular)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F5E-4F73-B041-113BBDFE0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754752"/>
        <c:axId val="223755144"/>
      </c:lineChart>
      <c:catAx>
        <c:axId val="22375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pattFill prst="pct50">
              <a:fgClr>
                <a:srgbClr val="A6A6A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5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755144"/>
        <c:scaling>
          <c:orientation val="minMax"/>
          <c:max val="48"/>
        </c:scaling>
        <c:delete val="0"/>
        <c:axPos val="l"/>
        <c:majorGridlines>
          <c:spPr>
            <a:ln w="12700">
              <a:pattFill prst="pct50">
                <a:fgClr>
                  <a:srgbClr val="A6A6A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4752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2520325203252032E-3"/>
          <c:y val="2.9508196721311476E-2"/>
          <c:w val="0.96016260162601619"/>
          <c:h val="0.111475409836065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4656" name="Picture 1">
          <a:extLst>
            <a:ext uri="{FF2B5EF4-FFF2-40B4-BE49-F238E27FC236}">
              <a16:creationId xmlns:a16="http://schemas.microsoft.com/office/drawing/2014/main" id="{00000000-0008-0000-0000-000080E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19049</xdr:colOff>
      <xdr:row>6</xdr:row>
      <xdr:rowOff>0</xdr:rowOff>
    </xdr:from>
    <xdr:to>
      <xdr:col>2</xdr:col>
      <xdr:colOff>1061888</xdr:colOff>
      <xdr:row>22</xdr:row>
      <xdr:rowOff>9525</xdr:rowOff>
    </xdr:to>
    <xdr:pic>
      <xdr:nvPicPr>
        <xdr:cNvPr id="2614657" name="Picture 3">
          <a:extLst>
            <a:ext uri="{FF2B5EF4-FFF2-40B4-BE49-F238E27FC236}">
              <a16:creationId xmlns:a16="http://schemas.microsoft.com/office/drawing/2014/main" id="{00000000-0008-0000-0000-000081E527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866775"/>
          <a:ext cx="1042839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9522</xdr:colOff>
      <xdr:row>3</xdr:row>
      <xdr:rowOff>28573</xdr:rowOff>
    </xdr:from>
    <xdr:to>
      <xdr:col>5</xdr:col>
      <xdr:colOff>522</xdr:colOff>
      <xdr:row>3</xdr:row>
      <xdr:rowOff>28575</xdr:rowOff>
    </xdr:to>
    <xdr:sp macro="" textlink="">
      <xdr:nvSpPr>
        <xdr:cNvPr id="2614658" name="Line 4">
          <a:extLst>
            <a:ext uri="{FF2B5EF4-FFF2-40B4-BE49-F238E27FC236}">
              <a16:creationId xmlns:a16="http://schemas.microsoft.com/office/drawing/2014/main" id="{00000000-0008-0000-0000-000082E52700}"/>
            </a:ext>
          </a:extLst>
        </xdr:cNvPr>
        <xdr:cNvSpPr>
          <a:spLocks noChangeShapeType="1"/>
        </xdr:cNvSpPr>
      </xdr:nvSpPr>
      <xdr:spPr bwMode="auto">
        <a:xfrm flipH="1" flipV="1">
          <a:off x="200022" y="493393"/>
          <a:ext cx="7992000" cy="2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1487804</xdr:colOff>
      <xdr:row>6</xdr:row>
      <xdr:rowOff>9524</xdr:rowOff>
    </xdr:from>
    <xdr:to>
      <xdr:col>4</xdr:col>
      <xdr:colOff>7044689</xdr:colOff>
      <xdr:row>25</xdr:row>
      <xdr:rowOff>123824</xdr:rowOff>
    </xdr:to>
    <xdr:graphicFrame macro="">
      <xdr:nvGraphicFramePr>
        <xdr:cNvPr id="2621952" name="GRAF1">
          <a:extLst>
            <a:ext uri="{FF2B5EF4-FFF2-40B4-BE49-F238E27FC236}">
              <a16:creationId xmlns:a16="http://schemas.microsoft.com/office/drawing/2014/main" id="{00000000-0008-0000-0900-00000002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6147" name="Rectangle 3">
          <a:extLst>
            <a:ext uri="{FF2B5EF4-FFF2-40B4-BE49-F238E27FC236}">
              <a16:creationId xmlns:a16="http://schemas.microsoft.com/office/drawing/2014/main" id="{00000000-0008-0000-0900-000003180000}"/>
            </a:ext>
          </a:extLst>
        </xdr:cNvPr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1954" name="Picture 7">
          <a:extLst>
            <a:ext uri="{FF2B5EF4-FFF2-40B4-BE49-F238E27FC236}">
              <a16:creationId xmlns:a16="http://schemas.microsoft.com/office/drawing/2014/main" id="{00000000-0008-0000-0900-00000202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7047569</xdr:colOff>
      <xdr:row>3</xdr:row>
      <xdr:rowOff>28575</xdr:rowOff>
    </xdr:to>
    <xdr:sp macro="" textlink="">
      <xdr:nvSpPr>
        <xdr:cNvPr id="2621955" name="Line 15">
          <a:extLst>
            <a:ext uri="{FF2B5EF4-FFF2-40B4-BE49-F238E27FC236}">
              <a16:creationId xmlns:a16="http://schemas.microsoft.com/office/drawing/2014/main" id="{00000000-0008-0000-0900-0000030228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2167" name="Picture 1">
          <a:extLst>
            <a:ext uri="{FF2B5EF4-FFF2-40B4-BE49-F238E27FC236}">
              <a16:creationId xmlns:a16="http://schemas.microsoft.com/office/drawing/2014/main" id="{00000000-0008-0000-0A00-0000C7C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11</xdr:col>
      <xdr:colOff>742784</xdr:colOff>
      <xdr:row>3</xdr:row>
      <xdr:rowOff>28575</xdr:rowOff>
    </xdr:to>
    <xdr:sp macro="" textlink="">
      <xdr:nvSpPr>
        <xdr:cNvPr id="52168" name="Line 3">
          <a:extLst>
            <a:ext uri="{FF2B5EF4-FFF2-40B4-BE49-F238E27FC236}">
              <a16:creationId xmlns:a16="http://schemas.microsoft.com/office/drawing/2014/main" id="{00000000-0008-0000-0A00-0000C8CB00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5"/>
          <a:ext cx="970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761070</xdr:colOff>
      <xdr:row>3</xdr:row>
      <xdr:rowOff>30480</xdr:rowOff>
    </xdr:to>
    <xdr:sp macro="" textlink="">
      <xdr:nvSpPr>
        <xdr:cNvPr id="4" name="Line 20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43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8645" name="Picture 1">
          <a:extLst>
            <a:ext uri="{FF2B5EF4-FFF2-40B4-BE49-F238E27FC236}">
              <a16:creationId xmlns:a16="http://schemas.microsoft.com/office/drawing/2014/main" id="{00000000-0008-0000-0C00-0000E56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711675</xdr:colOff>
      <xdr:row>3</xdr:row>
      <xdr:rowOff>28575</xdr:rowOff>
    </xdr:to>
    <xdr:sp macro="" textlink="">
      <xdr:nvSpPr>
        <xdr:cNvPr id="28646" name="Line 8">
          <a:extLst>
            <a:ext uri="{FF2B5EF4-FFF2-40B4-BE49-F238E27FC236}">
              <a16:creationId xmlns:a16="http://schemas.microsoft.com/office/drawing/2014/main" id="{00000000-0008-0000-0C00-0000E66F0000}"/>
            </a:ext>
          </a:extLst>
        </xdr:cNvPr>
        <xdr:cNvSpPr>
          <a:spLocks noChangeShapeType="1"/>
        </xdr:cNvSpPr>
      </xdr:nvSpPr>
      <xdr:spPr bwMode="auto">
        <a:xfrm flipH="1">
          <a:off x="200025" y="493395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4999" name="Picture 1">
          <a:extLst>
            <a:ext uri="{FF2B5EF4-FFF2-40B4-BE49-F238E27FC236}">
              <a16:creationId xmlns:a16="http://schemas.microsoft.com/office/drawing/2014/main" id="{00000000-0008-0000-0E00-0000C7A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7</xdr:col>
      <xdr:colOff>795374</xdr:colOff>
      <xdr:row>3</xdr:row>
      <xdr:rowOff>28575</xdr:rowOff>
    </xdr:to>
    <xdr:sp macro="" textlink="">
      <xdr:nvSpPr>
        <xdr:cNvPr id="45000" name="Line 2">
          <a:extLst>
            <a:ext uri="{FF2B5EF4-FFF2-40B4-BE49-F238E27FC236}">
              <a16:creationId xmlns:a16="http://schemas.microsoft.com/office/drawing/2014/main" id="{00000000-0008-0000-0E00-0000C8AF0000}"/>
            </a:ext>
          </a:extLst>
        </xdr:cNvPr>
        <xdr:cNvSpPr>
          <a:spLocks noChangeShapeType="1"/>
        </xdr:cNvSpPr>
      </xdr:nvSpPr>
      <xdr:spPr bwMode="auto">
        <a:xfrm flipH="1">
          <a:off x="200024" y="493395"/>
          <a:ext cx="57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1577340</xdr:colOff>
      <xdr:row>6</xdr:row>
      <xdr:rowOff>22860</xdr:rowOff>
    </xdr:from>
    <xdr:to>
      <xdr:col>5</xdr:col>
      <xdr:colOff>13335</xdr:colOff>
      <xdr:row>25</xdr:row>
      <xdr:rowOff>152400</xdr:rowOff>
    </xdr:to>
    <xdr:graphicFrame macro="">
      <xdr:nvGraphicFramePr>
        <xdr:cNvPr id="2624000" name="GRAF1">
          <a:extLst>
            <a:ext uri="{FF2B5EF4-FFF2-40B4-BE49-F238E27FC236}">
              <a16:creationId xmlns:a16="http://schemas.microsoft.com/office/drawing/2014/main" id="{00000000-0008-0000-0D00-0000000A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28674" name="Rectangle 2">
          <a:extLst>
            <a:ext uri="{FF2B5EF4-FFF2-40B4-BE49-F238E27FC236}">
              <a16:creationId xmlns:a16="http://schemas.microsoft.com/office/drawing/2014/main" id="{00000000-0008-0000-0D00-000002700000}"/>
            </a:ext>
          </a:extLst>
        </xdr:cNvPr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4002" name="Picture 3">
          <a:extLst>
            <a:ext uri="{FF2B5EF4-FFF2-40B4-BE49-F238E27FC236}">
              <a16:creationId xmlns:a16="http://schemas.microsoft.com/office/drawing/2014/main" id="{00000000-0008-0000-0D00-0000020A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4</xdr:col>
      <xdr:colOff>7047569</xdr:colOff>
      <xdr:row>3</xdr:row>
      <xdr:rowOff>28574</xdr:rowOff>
    </xdr:to>
    <xdr:sp macro="" textlink="">
      <xdr:nvSpPr>
        <xdr:cNvPr id="2624003" name="Line 8">
          <a:extLst>
            <a:ext uri="{FF2B5EF4-FFF2-40B4-BE49-F238E27FC236}">
              <a16:creationId xmlns:a16="http://schemas.microsoft.com/office/drawing/2014/main" id="{00000000-0008-0000-0D00-0000030A28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4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1594485</xdr:colOff>
      <xdr:row>6</xdr:row>
      <xdr:rowOff>40005</xdr:rowOff>
    </xdr:from>
    <xdr:to>
      <xdr:col>5</xdr:col>
      <xdr:colOff>28575</xdr:colOff>
      <xdr:row>25</xdr:row>
      <xdr:rowOff>144780</xdr:rowOff>
    </xdr:to>
    <xdr:graphicFrame macro="">
      <xdr:nvGraphicFramePr>
        <xdr:cNvPr id="2629128" name="GRAF1">
          <a:extLst>
            <a:ext uri="{FF2B5EF4-FFF2-40B4-BE49-F238E27FC236}">
              <a16:creationId xmlns:a16="http://schemas.microsoft.com/office/drawing/2014/main" id="{00000000-0008-0000-0F00-0000081E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47106" name="Rectangle 2">
          <a:extLst>
            <a:ext uri="{FF2B5EF4-FFF2-40B4-BE49-F238E27FC236}">
              <a16:creationId xmlns:a16="http://schemas.microsoft.com/office/drawing/2014/main" id="{00000000-0008-0000-0F00-000002B80000}"/>
            </a:ext>
          </a:extLst>
        </xdr:cNvPr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9130" name="Picture 3">
          <a:extLst>
            <a:ext uri="{FF2B5EF4-FFF2-40B4-BE49-F238E27FC236}">
              <a16:creationId xmlns:a16="http://schemas.microsoft.com/office/drawing/2014/main" id="{00000000-0008-0000-0F00-00000A1E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2684</xdr:colOff>
      <xdr:row>3</xdr:row>
      <xdr:rowOff>28575</xdr:rowOff>
    </xdr:to>
    <xdr:sp macro="" textlink="">
      <xdr:nvSpPr>
        <xdr:cNvPr id="2629131" name="Line 6">
          <a:extLst>
            <a:ext uri="{FF2B5EF4-FFF2-40B4-BE49-F238E27FC236}">
              <a16:creationId xmlns:a16="http://schemas.microsoft.com/office/drawing/2014/main" id="{00000000-0008-0000-0F00-00000B1E28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5"/>
          <a:ext cx="900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528711" name="Picture 3">
          <a:extLst>
            <a:ext uri="{FF2B5EF4-FFF2-40B4-BE49-F238E27FC236}">
              <a16:creationId xmlns:a16="http://schemas.microsoft.com/office/drawing/2014/main" id="{00000000-0008-0000-1000-000007D8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8</xdr:col>
      <xdr:colOff>1019175</xdr:colOff>
      <xdr:row>3</xdr:row>
      <xdr:rowOff>47625</xdr:rowOff>
    </xdr:to>
    <xdr:sp macro="" textlink="">
      <xdr:nvSpPr>
        <xdr:cNvPr id="3528712" name="Line 20">
          <a:extLst>
            <a:ext uri="{FF2B5EF4-FFF2-40B4-BE49-F238E27FC236}">
              <a16:creationId xmlns:a16="http://schemas.microsoft.com/office/drawing/2014/main" id="{00000000-0008-0000-1000-000008D835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6181726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6</xdr:row>
      <xdr:rowOff>9525</xdr:rowOff>
    </xdr:from>
    <xdr:to>
      <xdr:col>4</xdr:col>
      <xdr:colOff>3914775</xdr:colOff>
      <xdr:row>24</xdr:row>
      <xdr:rowOff>0</xdr:rowOff>
    </xdr:to>
    <xdr:graphicFrame macro="">
      <xdr:nvGraphicFramePr>
        <xdr:cNvPr id="2627117" name="GRAF1">
          <a:extLst>
            <a:ext uri="{FF2B5EF4-FFF2-40B4-BE49-F238E27FC236}">
              <a16:creationId xmlns:a16="http://schemas.microsoft.com/office/drawing/2014/main" id="{00000000-0008-0000-1100-00002D16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37890" name="Rectangle 2">
          <a:extLst>
            <a:ext uri="{FF2B5EF4-FFF2-40B4-BE49-F238E27FC236}">
              <a16:creationId xmlns:a16="http://schemas.microsoft.com/office/drawing/2014/main" id="{00000000-0008-0000-1100-000002940000}"/>
            </a:ext>
          </a:extLst>
        </xdr:cNvPr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7119" name="Picture 3">
          <a:extLst>
            <a:ext uri="{FF2B5EF4-FFF2-40B4-BE49-F238E27FC236}">
              <a16:creationId xmlns:a16="http://schemas.microsoft.com/office/drawing/2014/main" id="{00000000-0008-0000-1100-00002F16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3895725</xdr:colOff>
      <xdr:row>3</xdr:row>
      <xdr:rowOff>28575</xdr:rowOff>
    </xdr:to>
    <xdr:sp macro="" textlink="">
      <xdr:nvSpPr>
        <xdr:cNvPr id="2627120" name="Line 6">
          <a:extLst>
            <a:ext uri="{FF2B5EF4-FFF2-40B4-BE49-F238E27FC236}">
              <a16:creationId xmlns:a16="http://schemas.microsoft.com/office/drawing/2014/main" id="{00000000-0008-0000-1100-0000301628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5435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885825</xdr:colOff>
      <xdr:row>11</xdr:row>
      <xdr:rowOff>19050</xdr:rowOff>
    </xdr:from>
    <xdr:to>
      <xdr:col>4</xdr:col>
      <xdr:colOff>3552825</xdr:colOff>
      <xdr:row>18</xdr:row>
      <xdr:rowOff>133350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2733675" y="1885950"/>
          <a:ext cx="266700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  <a:p>
          <a:pPr algn="ctr"/>
          <a:endParaRPr lang="es-ES" sz="1100"/>
        </a:p>
        <a:p>
          <a:pPr algn="ctr"/>
          <a:r>
            <a:rPr lang="es-ES" sz="1100" baseline="0"/>
            <a:t>SIN ACTUALIZAR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001" name="Picture 7">
          <a:extLst>
            <a:ext uri="{FF2B5EF4-FFF2-40B4-BE49-F238E27FC236}">
              <a16:creationId xmlns:a16="http://schemas.microsoft.com/office/drawing/2014/main" id="{00000000-0008-0000-0100-0000D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54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7</xdr:col>
      <xdr:colOff>1032524</xdr:colOff>
      <xdr:row>3</xdr:row>
      <xdr:rowOff>28574</xdr:rowOff>
    </xdr:to>
    <xdr:sp macro="" textlink="">
      <xdr:nvSpPr>
        <xdr:cNvPr id="2002" name="Line 8">
          <a:extLst>
            <a:ext uri="{FF2B5EF4-FFF2-40B4-BE49-F238E27FC236}">
              <a16:creationId xmlns:a16="http://schemas.microsoft.com/office/drawing/2014/main" id="{00000000-0008-0000-0100-0000D20700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4"/>
          <a:ext cx="59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</xdr:colOff>
      <xdr:row>6</xdr:row>
      <xdr:rowOff>28575</xdr:rowOff>
    </xdr:from>
    <xdr:to>
      <xdr:col>4</xdr:col>
      <xdr:colOff>3922395</xdr:colOff>
      <xdr:row>36</xdr:row>
      <xdr:rowOff>142875</xdr:rowOff>
    </xdr:to>
    <xdr:graphicFrame macro="">
      <xdr:nvGraphicFramePr>
        <xdr:cNvPr id="2615680" name="GRAF1">
          <a:extLst>
            <a:ext uri="{FF2B5EF4-FFF2-40B4-BE49-F238E27FC236}">
              <a16:creationId xmlns:a16="http://schemas.microsoft.com/office/drawing/2014/main" id="{00000000-0008-0000-0200-000080E9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5681" name="Picture 5">
          <a:extLst>
            <a:ext uri="{FF2B5EF4-FFF2-40B4-BE49-F238E27FC236}">
              <a16:creationId xmlns:a16="http://schemas.microsoft.com/office/drawing/2014/main" id="{00000000-0008-0000-0200-000081E9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3921870</xdr:colOff>
      <xdr:row>3</xdr:row>
      <xdr:rowOff>28575</xdr:rowOff>
    </xdr:to>
    <xdr:sp macro="" textlink="">
      <xdr:nvSpPr>
        <xdr:cNvPr id="2615682" name="Line 15">
          <a:extLst>
            <a:ext uri="{FF2B5EF4-FFF2-40B4-BE49-F238E27FC236}">
              <a16:creationId xmlns:a16="http://schemas.microsoft.com/office/drawing/2014/main" id="{00000000-0008-0000-0200-000082E92700}"/>
            </a:ext>
          </a:extLst>
        </xdr:cNvPr>
        <xdr:cNvSpPr>
          <a:spLocks noChangeShapeType="1"/>
        </xdr:cNvSpPr>
      </xdr:nvSpPr>
      <xdr:spPr bwMode="auto">
        <a:xfrm flipH="1">
          <a:off x="200025" y="493395"/>
          <a:ext cx="572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055" name="Picture 5">
          <a:extLst>
            <a:ext uri="{FF2B5EF4-FFF2-40B4-BE49-F238E27FC236}">
              <a16:creationId xmlns:a16="http://schemas.microsoft.com/office/drawing/2014/main" id="{00000000-0008-0000-0300-0000D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7</xdr:col>
      <xdr:colOff>1038224</xdr:colOff>
      <xdr:row>3</xdr:row>
      <xdr:rowOff>28574</xdr:rowOff>
    </xdr:to>
    <xdr:sp macro="" textlink="">
      <xdr:nvSpPr>
        <xdr:cNvPr id="4056" name="Line 14">
          <a:extLst>
            <a:ext uri="{FF2B5EF4-FFF2-40B4-BE49-F238E27FC236}">
              <a16:creationId xmlns:a16="http://schemas.microsoft.com/office/drawing/2014/main" id="{00000000-0008-0000-0300-0000D80F00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4"/>
          <a:ext cx="596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6</xdr:row>
      <xdr:rowOff>91439</xdr:rowOff>
    </xdr:from>
    <xdr:to>
      <xdr:col>5</xdr:col>
      <xdr:colOff>0</xdr:colOff>
      <xdr:row>36</xdr:row>
      <xdr:rowOff>68580</xdr:rowOff>
    </xdr:to>
    <xdr:graphicFrame macro="">
      <xdr:nvGraphicFramePr>
        <xdr:cNvPr id="2617856" name="GRAF1">
          <a:extLst>
            <a:ext uri="{FF2B5EF4-FFF2-40B4-BE49-F238E27FC236}">
              <a16:creationId xmlns:a16="http://schemas.microsoft.com/office/drawing/2014/main" id="{00000000-0008-0000-0400-000000F2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4810125</xdr:colOff>
      <xdr:row>2</xdr:row>
      <xdr:rowOff>38100</xdr:rowOff>
    </xdr:from>
    <xdr:to>
      <xdr:col>1</xdr:col>
      <xdr:colOff>180975</xdr:colOff>
      <xdr:row>2</xdr:row>
      <xdr:rowOff>257175</xdr:rowOff>
    </xdr:to>
    <xdr:sp macro="" textlink="">
      <xdr:nvSpPr>
        <xdr:cNvPr id="4099" name="Rectangle 3">
          <a:extLst>
            <a:ext uri="{FF2B5EF4-FFF2-40B4-BE49-F238E27FC236}">
              <a16:creationId xmlns:a16="http://schemas.microsoft.com/office/drawing/2014/main" id="{00000000-0008-0000-0400-000003100000}"/>
            </a:ext>
          </a:extLst>
        </xdr:cNvPr>
        <xdr:cNvSpPr>
          <a:spLocks noChangeArrowheads="1"/>
        </xdr:cNvSpPr>
      </xdr:nvSpPr>
      <xdr:spPr bwMode="auto">
        <a:xfrm>
          <a:off x="190500" y="314325"/>
          <a:ext cx="0" cy="1524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7858" name="Picture 6">
          <a:extLst>
            <a:ext uri="{FF2B5EF4-FFF2-40B4-BE49-F238E27FC236}">
              <a16:creationId xmlns:a16="http://schemas.microsoft.com/office/drawing/2014/main" id="{00000000-0008-0000-0400-000002F2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989</xdr:colOff>
      <xdr:row>3</xdr:row>
      <xdr:rowOff>28575</xdr:rowOff>
    </xdr:to>
    <xdr:sp macro="" textlink="">
      <xdr:nvSpPr>
        <xdr:cNvPr id="2617859" name="Line 16">
          <a:extLst>
            <a:ext uri="{FF2B5EF4-FFF2-40B4-BE49-F238E27FC236}">
              <a16:creationId xmlns:a16="http://schemas.microsoft.com/office/drawing/2014/main" id="{00000000-0008-0000-0400-000003F22700}"/>
            </a:ext>
          </a:extLst>
        </xdr:cNvPr>
        <xdr:cNvSpPr>
          <a:spLocks noChangeShapeType="1"/>
        </xdr:cNvSpPr>
      </xdr:nvSpPr>
      <xdr:spPr bwMode="auto">
        <a:xfrm flipH="1">
          <a:off x="200024" y="493395"/>
          <a:ext cx="57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6</xdr:row>
      <xdr:rowOff>28575</xdr:rowOff>
    </xdr:from>
    <xdr:to>
      <xdr:col>5</xdr:col>
      <xdr:colOff>9525</xdr:colOff>
      <xdr:row>36</xdr:row>
      <xdr:rowOff>142875</xdr:rowOff>
    </xdr:to>
    <xdr:graphicFrame macro="">
      <xdr:nvGraphicFramePr>
        <xdr:cNvPr id="2619904" name="GRAF1">
          <a:extLst>
            <a:ext uri="{FF2B5EF4-FFF2-40B4-BE49-F238E27FC236}">
              <a16:creationId xmlns:a16="http://schemas.microsoft.com/office/drawing/2014/main" id="{00000000-0008-0000-0500-000000FA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4810125</xdr:colOff>
      <xdr:row>2</xdr:row>
      <xdr:rowOff>38100</xdr:rowOff>
    </xdr:from>
    <xdr:to>
      <xdr:col>1</xdr:col>
      <xdr:colOff>180975</xdr:colOff>
      <xdr:row>2</xdr:row>
      <xdr:rowOff>257175</xdr:rowOff>
    </xdr:to>
    <xdr:sp macro="" textlink="">
      <xdr:nvSpPr>
        <xdr:cNvPr id="60418" name="Rectangle 2">
          <a:extLst>
            <a:ext uri="{FF2B5EF4-FFF2-40B4-BE49-F238E27FC236}">
              <a16:creationId xmlns:a16="http://schemas.microsoft.com/office/drawing/2014/main" id="{00000000-0008-0000-0500-000002EC0000}"/>
            </a:ext>
          </a:extLst>
        </xdr:cNvPr>
        <xdr:cNvSpPr>
          <a:spLocks noChangeArrowheads="1"/>
        </xdr:cNvSpPr>
      </xdr:nvSpPr>
      <xdr:spPr bwMode="auto">
        <a:xfrm>
          <a:off x="190500" y="314325"/>
          <a:ext cx="0" cy="1524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9906" name="Picture 3">
          <a:extLst>
            <a:ext uri="{FF2B5EF4-FFF2-40B4-BE49-F238E27FC236}">
              <a16:creationId xmlns:a16="http://schemas.microsoft.com/office/drawing/2014/main" id="{00000000-0008-0000-0500-000002FA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3089</xdr:colOff>
      <xdr:row>3</xdr:row>
      <xdr:rowOff>28575</xdr:rowOff>
    </xdr:to>
    <xdr:sp macro="" textlink="">
      <xdr:nvSpPr>
        <xdr:cNvPr id="2619907" name="Line 6">
          <a:extLst>
            <a:ext uri="{FF2B5EF4-FFF2-40B4-BE49-F238E27FC236}">
              <a16:creationId xmlns:a16="http://schemas.microsoft.com/office/drawing/2014/main" id="{00000000-0008-0000-0500-000003FA2700}"/>
            </a:ext>
          </a:extLst>
        </xdr:cNvPr>
        <xdr:cNvSpPr>
          <a:spLocks noChangeShapeType="1"/>
        </xdr:cNvSpPr>
      </xdr:nvSpPr>
      <xdr:spPr bwMode="auto">
        <a:xfrm flipH="1">
          <a:off x="200024" y="493395"/>
          <a:ext cx="57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6096" name="Picture 4">
          <a:extLst>
            <a:ext uri="{FF2B5EF4-FFF2-40B4-BE49-F238E27FC236}">
              <a16:creationId xmlns:a16="http://schemas.microsoft.com/office/drawing/2014/main" id="{00000000-0008-0000-0800-0000D0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9522</xdr:colOff>
      <xdr:row>3</xdr:row>
      <xdr:rowOff>28574</xdr:rowOff>
    </xdr:from>
    <xdr:to>
      <xdr:col>13</xdr:col>
      <xdr:colOff>571499</xdr:colOff>
      <xdr:row>3</xdr:row>
      <xdr:rowOff>57149</xdr:rowOff>
    </xdr:to>
    <xdr:sp macro="" textlink="">
      <xdr:nvSpPr>
        <xdr:cNvPr id="6097" name="Line 12">
          <a:extLst>
            <a:ext uri="{FF2B5EF4-FFF2-40B4-BE49-F238E27FC236}">
              <a16:creationId xmlns:a16="http://schemas.microsoft.com/office/drawing/2014/main" id="{00000000-0008-0000-0800-0000D1170000}"/>
            </a:ext>
          </a:extLst>
        </xdr:cNvPr>
        <xdr:cNvSpPr>
          <a:spLocks noChangeShapeType="1"/>
        </xdr:cNvSpPr>
      </xdr:nvSpPr>
      <xdr:spPr bwMode="auto">
        <a:xfrm flipH="1" flipV="1">
          <a:off x="200022" y="495299"/>
          <a:ext cx="8582027" cy="2857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8</xdr:col>
      <xdr:colOff>749</xdr:colOff>
      <xdr:row>3</xdr:row>
      <xdr:rowOff>28574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4"/>
          <a:ext cx="61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264629" name="Picture 1">
          <a:extLst>
            <a:ext uri="{FF2B5EF4-FFF2-40B4-BE49-F238E27FC236}">
              <a16:creationId xmlns:a16="http://schemas.microsoft.com/office/drawing/2014/main" id="{00000000-0008-0000-0700-000075D0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10</xdr:col>
      <xdr:colOff>28575</xdr:colOff>
      <xdr:row>3</xdr:row>
      <xdr:rowOff>28575</xdr:rowOff>
    </xdr:to>
    <xdr:sp macro="" textlink="">
      <xdr:nvSpPr>
        <xdr:cNvPr id="3264630" name="Line 3">
          <a:extLst>
            <a:ext uri="{FF2B5EF4-FFF2-40B4-BE49-F238E27FC236}">
              <a16:creationId xmlns:a16="http://schemas.microsoft.com/office/drawing/2014/main" id="{00000000-0008-0000-0700-000076D031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62579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11</xdr:row>
      <xdr:rowOff>123825</xdr:rowOff>
    </xdr:from>
    <xdr:to>
      <xdr:col>9</xdr:col>
      <xdr:colOff>28575</xdr:colOff>
      <xdr:row>18</xdr:row>
      <xdr:rowOff>9525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3305175" y="2266950"/>
          <a:ext cx="236220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  <a:p>
          <a:endParaRPr lang="es-ES" sz="1100"/>
        </a:p>
        <a:p>
          <a:r>
            <a:rPr lang="es-ES" sz="1100"/>
            <a:t>PENDIENTE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autoPageBreaks="0"/>
  </sheetPr>
  <dimension ref="A1:E22"/>
  <sheetViews>
    <sheetView showGridLines="0" showRowColHeaders="0" tabSelected="1" showOutlineSymbols="0" zoomScaleNormal="100" workbookViewId="0">
      <selection activeCell="E21" sqref="E21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16.42578125" style="10" customWidth="1"/>
    <col min="4" max="4" width="4.7109375" style="10" customWidth="1"/>
    <col min="5" max="5" width="95.7109375" style="10" customWidth="1"/>
    <col min="6" max="16384" width="11.42578125" style="10"/>
  </cols>
  <sheetData>
    <row r="1" spans="1:5" ht="0.75" customHeight="1">
      <c r="A1" s="38"/>
    </row>
    <row r="2" spans="1:5" ht="21" customHeight="1">
      <c r="C2" s="16"/>
      <c r="D2" s="16"/>
      <c r="E2" s="52" t="s">
        <v>18</v>
      </c>
    </row>
    <row r="3" spans="1:5" ht="15" customHeight="1">
      <c r="C3" s="16"/>
      <c r="D3" s="16"/>
      <c r="E3" s="11" t="s">
        <v>152</v>
      </c>
    </row>
    <row r="4" spans="1:5" s="12" customFormat="1" ht="20.25" customHeight="1">
      <c r="B4" s="13"/>
      <c r="C4" s="14" t="s">
        <v>114</v>
      </c>
    </row>
    <row r="5" spans="1:5" s="12" customFormat="1" ht="8.25" customHeight="1">
      <c r="B5" s="13"/>
      <c r="C5" s="15"/>
    </row>
    <row r="6" spans="1:5" s="12" customFormat="1" ht="3" customHeight="1">
      <c r="B6" s="13"/>
      <c r="C6" s="15"/>
    </row>
    <row r="7" spans="1:5" s="12" customFormat="1" ht="7.5" customHeight="1">
      <c r="B7" s="13"/>
      <c r="C7" s="17"/>
      <c r="D7" s="120"/>
      <c r="E7" s="120"/>
    </row>
    <row r="8" spans="1:5" s="12" customFormat="1" ht="12.75" customHeight="1">
      <c r="B8" s="13"/>
      <c r="C8" s="19"/>
      <c r="D8" s="121" t="s">
        <v>14</v>
      </c>
      <c r="E8" s="122" t="str">
        <f>'C1'!$C$7</f>
        <v>Producción de energía eléctrica en los países miembros de ENTSO-E 2018/2017 (TWh)</v>
      </c>
    </row>
    <row r="9" spans="1:5" s="12" customFormat="1" ht="12.75" customHeight="1">
      <c r="B9" s="13"/>
      <c r="C9" s="19"/>
      <c r="D9" s="121" t="s">
        <v>14</v>
      </c>
      <c r="E9" s="122" t="str">
        <f>'C2'!$C$7</f>
        <v>Incremento de la producción de energía eléctrica en los países miembros de ENTSO-E 2018/2017 (%)</v>
      </c>
    </row>
    <row r="10" spans="1:5" s="12" customFormat="1" ht="12.75" customHeight="1">
      <c r="B10" s="13"/>
      <c r="C10" s="19"/>
      <c r="D10" s="121" t="s">
        <v>14</v>
      </c>
      <c r="E10" s="122" t="str">
        <f>'C3'!$C$7</f>
        <v>Demanda de energía eléctrica en los países miembros de ENTSO-E 2018/2017 (TWh)</v>
      </c>
    </row>
    <row r="11" spans="1:5" s="12" customFormat="1" ht="12.75" customHeight="1">
      <c r="B11" s="13"/>
      <c r="C11" s="19"/>
      <c r="D11" s="121" t="s">
        <v>14</v>
      </c>
      <c r="E11" s="122" t="str">
        <f>'C4'!$C$7</f>
        <v>Incremento de la demanda de energía eléctrica en los países miembros de ENTSO-E 2018/2017 (%)</v>
      </c>
    </row>
    <row r="12" spans="1:5" s="12" customFormat="1" ht="12.75" customHeight="1">
      <c r="B12" s="13"/>
      <c r="C12" s="19"/>
      <c r="D12" s="121" t="s">
        <v>14</v>
      </c>
      <c r="E12" s="122" t="str">
        <f>'C5'!$C$7</f>
        <v>Incremento de la demanda de energía eléctrica en los países miembros de ENTSO-E 2018/2014 (%)</v>
      </c>
    </row>
    <row r="13" spans="1:5" s="12" customFormat="1" ht="12.75" customHeight="1">
      <c r="B13" s="13"/>
      <c r="C13" s="19"/>
      <c r="D13" s="121" t="s">
        <v>14</v>
      </c>
      <c r="E13" s="122" t="str">
        <f>'C6'!$C$7</f>
        <v>Consumo per cápita en los países miembros de ENTSO-E (kWh/hab.)</v>
      </c>
    </row>
    <row r="14" spans="1:5" s="12" customFormat="1" ht="12.75" customHeight="1">
      <c r="B14" s="13"/>
      <c r="C14" s="19"/>
      <c r="D14" s="121" t="s">
        <v>14</v>
      </c>
      <c r="E14" s="122" t="str">
        <f>'C7'!$C$7</f>
        <v>Origen de la producción total en los países miembros de ENTSO-E (TWh)</v>
      </c>
    </row>
    <row r="15" spans="1:5" s="12" customFormat="1" ht="12.75" customHeight="1">
      <c r="B15" s="13"/>
      <c r="C15" s="19"/>
      <c r="D15" s="121" t="s">
        <v>14</v>
      </c>
      <c r="E15" s="122" t="str">
        <f>'C8'!$C$7</f>
        <v>Estructura de la producción total en los países miembros de ENTSO-E (%)</v>
      </c>
    </row>
    <row r="16" spans="1:5" s="12" customFormat="1" ht="12.75" customHeight="1">
      <c r="B16" s="13"/>
      <c r="C16" s="19"/>
      <c r="D16" s="121" t="s">
        <v>14</v>
      </c>
      <c r="E16" s="122" t="str">
        <f>'C9'!$C$7</f>
        <v>Cobertura de la demanda de energía eléctrica en los países miembros de ENTSO-E (TWh)</v>
      </c>
    </row>
    <row r="17" spans="2:5" s="12" customFormat="1" ht="12.75" customHeight="1">
      <c r="B17" s="13"/>
      <c r="C17" s="19"/>
      <c r="D17" s="121" t="s">
        <v>14</v>
      </c>
      <c r="E17" s="122" t="str">
        <f>'C10'!$C$7</f>
        <v>Estructura de la energía renovable sobre la producción total en los países miembros de ENTSO-E (%)</v>
      </c>
    </row>
    <row r="18" spans="2:5" s="12" customFormat="1" ht="12.75" customHeight="1">
      <c r="B18" s="13"/>
      <c r="C18" s="19"/>
      <c r="D18" s="121" t="s">
        <v>14</v>
      </c>
      <c r="E18" s="122" t="str">
        <f>'C11'!$C$7</f>
        <v>Potencia instalada en los países miembros de ENTSO-E (GW)</v>
      </c>
    </row>
    <row r="19" spans="2:5" s="12" customFormat="1" ht="12.75" customHeight="1">
      <c r="B19" s="13"/>
      <c r="C19" s="19"/>
      <c r="D19" s="121" t="s">
        <v>14</v>
      </c>
      <c r="E19" s="122" t="str">
        <f>'C12'!$C$7</f>
        <v>Estructura de la potencia instalada en los países miembros de ENTSO-E (%)</v>
      </c>
    </row>
    <row r="20" spans="2:5" s="12" customFormat="1" ht="12.75" customHeight="1">
      <c r="B20" s="13"/>
      <c r="C20" s="19"/>
      <c r="D20" s="121" t="s">
        <v>14</v>
      </c>
      <c r="E20" s="122" t="str">
        <f>'C13'!$C$7</f>
        <v>Intercambios internacionales físicos de energía eléctrica en los países miembros de ENTSO-E y limítrofes (GWh)</v>
      </c>
    </row>
    <row r="21" spans="2:5" s="12" customFormat="1" ht="12.75" customHeight="1">
      <c r="B21" s="13"/>
      <c r="C21" s="19"/>
      <c r="D21" s="121" t="s">
        <v>14</v>
      </c>
      <c r="E21" s="122" t="str">
        <f>'C14'!$C$7</f>
        <v>Tarifas de transporte en países miembros de ENTSO-E (€/MWh)</v>
      </c>
    </row>
    <row r="22" spans="2:5" ht="10.15" customHeight="1">
      <c r="D22" s="123"/>
      <c r="E22" s="123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phoneticPr fontId="0" type="noConversion"/>
  <hyperlinks>
    <hyperlink ref="E8" location="'C1'!A1" display="'C1'!A1" xr:uid="{00000000-0004-0000-0000-000000000000}"/>
    <hyperlink ref="E9" location="'C2'!A1" display="Incremento de la producción de energía eléctrica de los países miembros de ENTSO-E 2015/2014" xr:uid="{00000000-0004-0000-0000-000001000000}"/>
    <hyperlink ref="E10" location="'C3'!A1" display="Demanda de energía eléctrica en los países miembros de ENTSO-E 2015/2014 (TWh)" xr:uid="{00000000-0004-0000-0000-000002000000}"/>
    <hyperlink ref="E11" location="'C4'!A1" display="Incremento de la demanda de energía eléctrica 2015/2014" xr:uid="{00000000-0004-0000-0000-000003000000}"/>
    <hyperlink ref="E14" location="'C7'!A1" display="Origen de la producción total en los países miembros de ENTSO-E" xr:uid="{00000000-0004-0000-0000-000004000000}"/>
    <hyperlink ref="E15" location="'C8'!A1" display="Estructura de la producción total en los países miembros de ENTSO-E" xr:uid="{00000000-0004-0000-0000-000005000000}"/>
    <hyperlink ref="E16" location="'C9'!A1" display="Cobertura de la demanda de energía eléctrica en los países miembros de ENTSO-E" xr:uid="{00000000-0004-0000-0000-000006000000}"/>
    <hyperlink ref="E12" location="'C5'!A1" display="Incremento de la demanda de energía eléctrica 2015/2011" xr:uid="{00000000-0004-0000-0000-000007000000}"/>
    <hyperlink ref="E19" location="'C12'!A1" display="Estructura de la potencia instalada en los países miembros de ENTSO-E" xr:uid="{00000000-0004-0000-0000-000008000000}"/>
    <hyperlink ref="E20" location="'C13'!A1" display="Intercambios internacionales físicos de energía eléctrica en los países miembros de ENTSO-E y limítrofes" xr:uid="{00000000-0004-0000-0000-000009000000}"/>
    <hyperlink ref="E17" location="'C10'!A1" display="Estructura de la energía renovable sobre la producción total en los países miembros de ENTSO-E" xr:uid="{00000000-0004-0000-0000-00000A000000}"/>
    <hyperlink ref="E18" location="'C11'!A1" display="Potencia instalada en los países de la Unión Europea miembros" xr:uid="{00000000-0004-0000-0000-00000B000000}"/>
    <hyperlink ref="E13" location="'C6'!A1" display="Consumo per cápita en los países miembros de ENTSO-E" xr:uid="{00000000-0004-0000-0000-00000C000000}"/>
    <hyperlink ref="E21" location="'C14'!A1" display="'C14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2">
    <pageSetUpPr autoPageBreaks="0"/>
  </sheetPr>
  <dimension ref="B1:E30"/>
  <sheetViews>
    <sheetView showGridLines="0" showRowColHeaders="0" showOutlineSymbols="0" zoomScaleNormal="100" workbookViewId="0">
      <selection activeCell="E28" sqref="E28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140625" style="10" customWidth="1"/>
    <col min="4" max="4" width="1.28515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tr">
        <f>Indice!E3</f>
        <v>Informe 2018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1"/>
      <c r="E6" s="31"/>
    </row>
    <row r="7" spans="2:5" s="12" customFormat="1" ht="12.75" customHeight="1">
      <c r="B7" s="13"/>
      <c r="C7" s="229" t="s">
        <v>115</v>
      </c>
      <c r="D7" s="31"/>
      <c r="E7" s="128"/>
    </row>
    <row r="8" spans="2:5" s="12" customFormat="1" ht="12.75" customHeight="1">
      <c r="B8" s="13"/>
      <c r="C8" s="229"/>
      <c r="D8" s="31"/>
      <c r="E8" s="128"/>
    </row>
    <row r="9" spans="2:5" s="12" customFormat="1" ht="12.75" customHeight="1">
      <c r="B9" s="13"/>
      <c r="C9" s="229"/>
      <c r="D9" s="31"/>
      <c r="E9" s="128"/>
    </row>
    <row r="10" spans="2:5" s="12" customFormat="1" ht="12.75" customHeight="1">
      <c r="B10" s="13"/>
      <c r="C10" s="229"/>
      <c r="D10" s="31"/>
      <c r="E10" s="128"/>
    </row>
    <row r="11" spans="2:5" s="12" customFormat="1" ht="12.75" customHeight="1">
      <c r="B11" s="13"/>
      <c r="C11" s="229"/>
      <c r="D11" s="31"/>
      <c r="E11" s="120"/>
    </row>
    <row r="12" spans="2:5" s="12" customFormat="1" ht="12.75" customHeight="1">
      <c r="B12" s="13"/>
      <c r="C12" s="229"/>
      <c r="D12" s="31"/>
      <c r="E12" s="120"/>
    </row>
    <row r="13" spans="2:5" s="12" customFormat="1" ht="12.75" customHeight="1">
      <c r="B13" s="13"/>
      <c r="C13" s="53"/>
      <c r="D13" s="31"/>
      <c r="E13" s="120"/>
    </row>
    <row r="14" spans="2:5" s="12" customFormat="1" ht="12.75" customHeight="1">
      <c r="B14" s="13"/>
      <c r="C14" s="6"/>
      <c r="D14" s="31"/>
      <c r="E14" s="120"/>
    </row>
    <row r="15" spans="2:5" s="12" customFormat="1" ht="12.75" customHeight="1">
      <c r="B15" s="13"/>
      <c r="D15" s="31"/>
      <c r="E15" s="120"/>
    </row>
    <row r="16" spans="2:5" s="12" customFormat="1" ht="12.75" customHeight="1">
      <c r="B16" s="13"/>
      <c r="C16" s="6"/>
      <c r="D16" s="31"/>
      <c r="E16" s="120"/>
    </row>
    <row r="17" spans="2:5" s="12" customFormat="1" ht="12.75" customHeight="1">
      <c r="B17" s="13"/>
      <c r="C17" s="20"/>
      <c r="D17" s="31"/>
      <c r="E17" s="120"/>
    </row>
    <row r="18" spans="2:5" s="12" customFormat="1" ht="12.75" customHeight="1">
      <c r="B18" s="13"/>
      <c r="C18" s="20"/>
      <c r="D18" s="31"/>
      <c r="E18" s="120"/>
    </row>
    <row r="19" spans="2:5" s="12" customFormat="1" ht="12.75" customHeight="1">
      <c r="B19" s="13"/>
      <c r="C19" s="20"/>
      <c r="D19" s="31"/>
      <c r="E19" s="120"/>
    </row>
    <row r="20" spans="2:5" s="12" customFormat="1" ht="12.75" customHeight="1">
      <c r="B20" s="13"/>
      <c r="C20" s="20"/>
      <c r="D20" s="31"/>
      <c r="E20" s="120"/>
    </row>
    <row r="21" spans="2:5" s="12" customFormat="1" ht="12.75" customHeight="1">
      <c r="B21" s="13"/>
      <c r="C21" s="20"/>
      <c r="D21" s="31"/>
      <c r="E21" s="120"/>
    </row>
    <row r="22" spans="2:5" ht="12.75" customHeight="1">
      <c r="E22" s="123"/>
    </row>
    <row r="23" spans="2:5" ht="12.75" customHeight="1">
      <c r="E23" s="123"/>
    </row>
    <row r="24" spans="2:5" ht="12.75" customHeight="1">
      <c r="E24" s="123"/>
    </row>
    <row r="25" spans="2:5" ht="12.75" customHeight="1">
      <c r="C25" s="44"/>
      <c r="E25" s="123"/>
    </row>
    <row r="26" spans="2:5" ht="12.75" customHeight="1">
      <c r="E26" s="123"/>
    </row>
    <row r="27" spans="2:5">
      <c r="E27" s="6" t="s">
        <v>168</v>
      </c>
    </row>
    <row r="28" spans="2:5">
      <c r="E28" s="6" t="s">
        <v>141</v>
      </c>
    </row>
    <row r="29" spans="2:5">
      <c r="E29" s="6" t="s">
        <v>140</v>
      </c>
    </row>
    <row r="30" spans="2:5">
      <c r="E30" s="6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 xr:uid="{00000000-0004-0000-09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1">
    <pageSetUpPr autoPageBreaks="0" fitToPage="1"/>
  </sheetPr>
  <dimension ref="B1:S216"/>
  <sheetViews>
    <sheetView showGridLines="0" showRowColHeaders="0" showOutlineSymbols="0" zoomScaleNormal="100" workbookViewId="0">
      <selection activeCell="E46" sqref="E46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42578125" style="21" customWidth="1"/>
    <col min="4" max="4" width="1.28515625" style="21" customWidth="1"/>
    <col min="5" max="5" width="38.28515625" style="21" bestFit="1" customWidth="1"/>
    <col min="6" max="12" width="11.140625" style="21" customWidth="1"/>
    <col min="13" max="13" width="5.140625" style="21" customWidth="1"/>
    <col min="14" max="14" width="7" style="21" bestFit="1" customWidth="1"/>
    <col min="15" max="16384" width="11.42578125" style="21"/>
  </cols>
  <sheetData>
    <row r="1" spans="2:19" s="10" customFormat="1" ht="0.75" customHeight="1"/>
    <row r="2" spans="2:19" s="10" customFormat="1" ht="21" customHeight="1">
      <c r="E2" s="11"/>
      <c r="K2" s="52"/>
      <c r="L2" s="52" t="s">
        <v>18</v>
      </c>
    </row>
    <row r="3" spans="2:19" s="10" customFormat="1" ht="15" customHeight="1">
      <c r="E3" s="227" t="str">
        <f>Indice!E3</f>
        <v>Informe 2018</v>
      </c>
      <c r="F3" s="227"/>
      <c r="G3" s="227"/>
      <c r="H3" s="227"/>
      <c r="I3" s="227"/>
      <c r="J3" s="227"/>
      <c r="K3" s="227"/>
      <c r="L3" s="227"/>
    </row>
    <row r="4" spans="2:19" s="12" customFormat="1" ht="20.25" customHeight="1">
      <c r="B4" s="13"/>
      <c r="C4" s="14" t="s">
        <v>104</v>
      </c>
    </row>
    <row r="5" spans="2:19" s="12" customFormat="1" ht="12.75" customHeight="1">
      <c r="B5" s="13"/>
      <c r="C5" s="15"/>
    </row>
    <row r="6" spans="2:19" s="12" customFormat="1" ht="13.5" customHeight="1">
      <c r="B6" s="13"/>
      <c r="C6" s="20"/>
      <c r="D6" s="31"/>
      <c r="E6" s="31"/>
      <c r="M6"/>
    </row>
    <row r="7" spans="2:19" ht="27.75" customHeight="1">
      <c r="C7" s="231" t="s">
        <v>118</v>
      </c>
      <c r="E7" s="33"/>
      <c r="F7" s="183" t="s">
        <v>10</v>
      </c>
      <c r="G7" s="183" t="s">
        <v>9</v>
      </c>
      <c r="H7" s="183" t="s">
        <v>100</v>
      </c>
      <c r="I7" s="183" t="s">
        <v>59</v>
      </c>
      <c r="J7" s="183" t="s">
        <v>60</v>
      </c>
      <c r="K7" s="183" t="s">
        <v>61</v>
      </c>
      <c r="L7" s="183" t="s">
        <v>31</v>
      </c>
      <c r="M7"/>
    </row>
    <row r="8" spans="2:19" ht="12.75" customHeight="1">
      <c r="C8" s="231"/>
      <c r="D8" s="202" t="s">
        <v>139</v>
      </c>
      <c r="E8" s="124" t="s">
        <v>142</v>
      </c>
      <c r="F8" s="135">
        <f>SUM('C7'!$H9:$L9)</f>
        <v>8.0749999999999993</v>
      </c>
      <c r="G8" s="135">
        <f>'C7'!$F9</f>
        <v>0</v>
      </c>
      <c r="H8" s="135">
        <f>'C7'!$G9</f>
        <v>0</v>
      </c>
      <c r="I8" s="135">
        <f>SUM(F8:H8)</f>
        <v>8.0749999999999993</v>
      </c>
      <c r="J8" s="135">
        <v>0</v>
      </c>
      <c r="K8" s="135">
        <v>-0.91500000000000004</v>
      </c>
      <c r="L8" s="141">
        <f>I8-J8+K8</f>
        <v>7.1599999999999993</v>
      </c>
      <c r="M8" s="224">
        <f>L8-'C3'!G8</f>
        <v>0</v>
      </c>
      <c r="N8" s="225">
        <f>'C3'!G8</f>
        <v>7.16</v>
      </c>
      <c r="O8" s="225">
        <f>L8-N8</f>
        <v>0</v>
      </c>
      <c r="P8" s="115"/>
      <c r="Q8" s="115"/>
      <c r="R8" s="184"/>
      <c r="S8" s="112"/>
    </row>
    <row r="9" spans="2:19" ht="12.75" customHeight="1">
      <c r="C9" s="231"/>
      <c r="D9" s="202" t="s">
        <v>51</v>
      </c>
      <c r="E9" s="124" t="s">
        <v>0</v>
      </c>
      <c r="F9" s="135">
        <f>SUM('C7'!$H10:$L10)</f>
        <v>219.56171000000001</v>
      </c>
      <c r="G9" s="135">
        <f>'C7'!$F10</f>
        <v>71.861229999999992</v>
      </c>
      <c r="H9" s="135">
        <f>'C7'!$G10</f>
        <v>306.14810999999997</v>
      </c>
      <c r="I9" s="135">
        <f t="shared" ref="I9:I42" si="0">SUM(F9:H9)</f>
        <v>597.57105000000001</v>
      </c>
      <c r="J9" s="135">
        <v>8.3477199999999989</v>
      </c>
      <c r="K9" s="135">
        <v>-51.134949999999996</v>
      </c>
      <c r="L9" s="141">
        <f>I9-J9+K9</f>
        <v>538.08838000000003</v>
      </c>
      <c r="M9" s="224">
        <f>L9-'C3'!G9</f>
        <v>0</v>
      </c>
      <c r="N9" s="225">
        <f>'C3'!G9</f>
        <v>538.08837999999992</v>
      </c>
      <c r="O9" s="225">
        <f>L9-N9</f>
        <v>0</v>
      </c>
      <c r="P9" s="115"/>
      <c r="Q9" s="115"/>
      <c r="R9" s="184"/>
      <c r="S9" s="112"/>
    </row>
    <row r="10" spans="2:19" ht="12.75" customHeight="1">
      <c r="C10" s="231"/>
      <c r="D10" s="202" t="s">
        <v>52</v>
      </c>
      <c r="E10" s="124" t="s">
        <v>1</v>
      </c>
      <c r="F10" s="135">
        <f>SUM('C7'!$H11:$L11)</f>
        <v>46.77064</v>
      </c>
      <c r="G10" s="135">
        <f>'C7'!$F11</f>
        <v>0</v>
      </c>
      <c r="H10" s="135">
        <f>'C7'!$G11</f>
        <v>20.751380000000001</v>
      </c>
      <c r="I10" s="135">
        <f t="shared" si="0"/>
        <v>67.522019999999998</v>
      </c>
      <c r="J10" s="135">
        <v>5.1160500000000004</v>
      </c>
      <c r="K10" s="135">
        <v>8.9440799999999996</v>
      </c>
      <c r="L10" s="141">
        <f t="shared" ref="L10:L42" si="1">I10-J10+K10</f>
        <v>71.350049999999996</v>
      </c>
      <c r="M10" s="224">
        <f>L10-'C3'!G10</f>
        <v>0</v>
      </c>
      <c r="N10" s="225">
        <f>'C3'!G10</f>
        <v>71.350049999999996</v>
      </c>
      <c r="O10" s="225">
        <f t="shared" ref="O10:O42" si="2">L10-N10</f>
        <v>0</v>
      </c>
      <c r="P10" s="115"/>
      <c r="Q10" s="115"/>
      <c r="R10" s="184"/>
      <c r="S10" s="112"/>
    </row>
    <row r="11" spans="2:19" ht="12.75" customHeight="1">
      <c r="C11" s="87"/>
      <c r="D11" s="202" t="s">
        <v>53</v>
      </c>
      <c r="E11" s="124" t="s">
        <v>2</v>
      </c>
      <c r="F11" s="135">
        <f>SUM('C7'!$H12:$L12)</f>
        <v>16.597700000000003</v>
      </c>
      <c r="G11" s="135">
        <f>'C7'!$F12</f>
        <v>26.995579999999993</v>
      </c>
      <c r="H11" s="135">
        <f>'C7'!$G12</f>
        <v>25.499740000000003</v>
      </c>
      <c r="I11" s="135">
        <f t="shared" si="0"/>
        <v>69.093019999999996</v>
      </c>
      <c r="J11" s="135">
        <v>1.3479100000000002</v>
      </c>
      <c r="K11" s="135">
        <v>17.326509999999999</v>
      </c>
      <c r="L11" s="141">
        <f t="shared" si="1"/>
        <v>85.071619999999996</v>
      </c>
      <c r="M11" s="224">
        <f>L11-'C3'!G11</f>
        <v>0</v>
      </c>
      <c r="N11" s="225">
        <f>'C3'!G11</f>
        <v>85.071619999999996</v>
      </c>
      <c r="O11" s="225">
        <f t="shared" si="2"/>
        <v>0</v>
      </c>
      <c r="P11" s="115"/>
      <c r="Q11" s="115"/>
      <c r="R11" s="184"/>
      <c r="S11" s="112"/>
    </row>
    <row r="12" spans="2:19" ht="12.75" customHeight="1">
      <c r="C12" s="87"/>
      <c r="D12" s="202" t="s">
        <v>93</v>
      </c>
      <c r="E12" s="124" t="s">
        <v>67</v>
      </c>
      <c r="F12" s="135">
        <f>SUM('C7'!$H13:$L13)</f>
        <v>6.35975</v>
      </c>
      <c r="G12" s="135">
        <f>'C7'!$F13</f>
        <v>0</v>
      </c>
      <c r="H12" s="135">
        <f>'C7'!$G13</f>
        <v>10.97566</v>
      </c>
      <c r="I12" s="135">
        <f t="shared" si="0"/>
        <v>17.33541</v>
      </c>
      <c r="J12" s="135">
        <v>0.13742000000000001</v>
      </c>
      <c r="K12" s="135">
        <v>-4.605830000000001</v>
      </c>
      <c r="L12" s="141">
        <f t="shared" si="1"/>
        <v>12.59216</v>
      </c>
      <c r="M12" s="224">
        <f>L12-'C3'!G12</f>
        <v>0</v>
      </c>
      <c r="N12" s="225">
        <f>'C3'!G12</f>
        <v>12.592160000000002</v>
      </c>
      <c r="O12" s="225">
        <f t="shared" si="2"/>
        <v>0</v>
      </c>
      <c r="P12" s="115"/>
      <c r="Q12" s="115"/>
      <c r="R12" s="184"/>
      <c r="S12" s="112"/>
    </row>
    <row r="13" spans="2:19" ht="12.75" customHeight="1">
      <c r="C13" s="87"/>
      <c r="D13" s="202" t="s">
        <v>55</v>
      </c>
      <c r="E13" s="124" t="s">
        <v>54</v>
      </c>
      <c r="F13" s="135">
        <f>SUM('C7'!$H14:$L14)</f>
        <v>8.3080100000000012</v>
      </c>
      <c r="G13" s="135">
        <f>'C7'!$F14</f>
        <v>15.291169999999997</v>
      </c>
      <c r="H13" s="135">
        <f>'C7'!$G14</f>
        <v>18.695420000000002</v>
      </c>
      <c r="I13" s="135">
        <f t="shared" si="0"/>
        <v>42.294600000000003</v>
      </c>
      <c r="J13" s="135">
        <v>0.42309000000000002</v>
      </c>
      <c r="K13" s="135">
        <v>-7.8120000000000003</v>
      </c>
      <c r="L13" s="141">
        <f t="shared" si="1"/>
        <v>34.059510000000003</v>
      </c>
      <c r="M13" s="224">
        <f>L13-'C3'!G13</f>
        <v>0</v>
      </c>
      <c r="N13" s="225">
        <f>'C3'!G13</f>
        <v>34.059510000000003</v>
      </c>
      <c r="O13" s="225">
        <f t="shared" si="2"/>
        <v>0</v>
      </c>
      <c r="P13" s="115"/>
      <c r="Q13" s="115"/>
      <c r="R13" s="184"/>
      <c r="S13" s="112"/>
    </row>
    <row r="14" spans="2:19" ht="12.75" customHeight="1">
      <c r="C14" s="87"/>
      <c r="D14" s="202" t="s">
        <v>105</v>
      </c>
      <c r="E14" s="124" t="s">
        <v>102</v>
      </c>
      <c r="F14" s="135">
        <f>SUM('C7'!$H15:$L15)</f>
        <v>0.219</v>
      </c>
      <c r="G14" s="135">
        <f>'C7'!$F15</f>
        <v>0</v>
      </c>
      <c r="H14" s="135">
        <f>'C7'!$G15</f>
        <v>4.8010000000000002</v>
      </c>
      <c r="I14" s="135">
        <f t="shared" si="0"/>
        <v>5.0200000000000005</v>
      </c>
      <c r="J14" s="135">
        <v>0</v>
      </c>
      <c r="K14" s="135">
        <v>0</v>
      </c>
      <c r="L14" s="141">
        <f t="shared" si="1"/>
        <v>5.0200000000000005</v>
      </c>
      <c r="M14" s="224">
        <f>L14-'C3'!G14</f>
        <v>0</v>
      </c>
      <c r="N14" s="225">
        <f>'C3'!G14</f>
        <v>5.0199999999999996</v>
      </c>
      <c r="O14" s="225">
        <f t="shared" si="2"/>
        <v>0</v>
      </c>
      <c r="P14" s="115"/>
      <c r="Q14" s="115"/>
      <c r="R14" s="184"/>
      <c r="S14" s="112"/>
    </row>
    <row r="15" spans="2:19" ht="12.75" customHeight="1">
      <c r="C15" s="87"/>
      <c r="D15" s="202" t="s">
        <v>97</v>
      </c>
      <c r="E15" s="124" t="s">
        <v>92</v>
      </c>
      <c r="F15" s="135">
        <f>SUM('C7'!$H16:$L16)</f>
        <v>8.9319999999999986</v>
      </c>
      <c r="G15" s="135">
        <f>'C7'!$F16</f>
        <v>0</v>
      </c>
      <c r="H15" s="135">
        <f>'C7'!$G16</f>
        <v>3.2080000000000002</v>
      </c>
      <c r="I15" s="135">
        <f t="shared" si="0"/>
        <v>12.139999999999999</v>
      </c>
      <c r="J15" s="135">
        <v>0.123</v>
      </c>
      <c r="K15" s="135">
        <v>6.1609999999999996</v>
      </c>
      <c r="L15" s="141">
        <f t="shared" si="1"/>
        <v>18.177999999999997</v>
      </c>
      <c r="M15" s="224">
        <f>L15-'C3'!G15</f>
        <v>0</v>
      </c>
      <c r="N15" s="225">
        <f>'C3'!G15</f>
        <v>18.178000000000001</v>
      </c>
      <c r="O15" s="225">
        <f t="shared" si="2"/>
        <v>0</v>
      </c>
      <c r="P15" s="115"/>
      <c r="Q15" s="115"/>
      <c r="R15" s="184"/>
      <c r="S15" s="112"/>
    </row>
    <row r="16" spans="2:19" ht="12.75" customHeight="1">
      <c r="C16" s="87"/>
      <c r="D16" s="202" t="s">
        <v>80</v>
      </c>
      <c r="E16" s="124" t="s">
        <v>62</v>
      </c>
      <c r="F16" s="135">
        <f>SUM('C7'!$H17:$L17)</f>
        <v>19.797599999999999</v>
      </c>
      <c r="G16" s="135">
        <f>'C7'!$F17</f>
        <v>0</v>
      </c>
      <c r="H16" s="135">
        <f>'C7'!$G17</f>
        <v>9.1296900000000001</v>
      </c>
      <c r="I16" s="135">
        <f t="shared" si="0"/>
        <v>28.927289999999999</v>
      </c>
      <c r="J16" s="135">
        <v>0</v>
      </c>
      <c r="K16" s="135">
        <v>5.1779999999999999</v>
      </c>
      <c r="L16" s="141">
        <f t="shared" si="1"/>
        <v>34.105289999999997</v>
      </c>
      <c r="M16" s="224">
        <f>L16-'C3'!G16</f>
        <v>0</v>
      </c>
      <c r="N16" s="225">
        <f>'C3'!G16</f>
        <v>34.105290000000004</v>
      </c>
      <c r="O16" s="225">
        <f t="shared" si="2"/>
        <v>0</v>
      </c>
      <c r="P16" s="115"/>
      <c r="Q16" s="115"/>
      <c r="R16" s="184"/>
      <c r="S16" s="112"/>
    </row>
    <row r="17" spans="3:19" ht="12.75" customHeight="1">
      <c r="C17" s="87"/>
      <c r="D17" s="202" t="s">
        <v>39</v>
      </c>
      <c r="E17" s="124" t="s">
        <v>33</v>
      </c>
      <c r="F17" s="135">
        <f>SUM('C7'!$H18:$L18)</f>
        <v>6.1109499999999999</v>
      </c>
      <c r="G17" s="135">
        <f>'C7'!$F18</f>
        <v>13.784880000000001</v>
      </c>
      <c r="H17" s="135">
        <f>'C7'!$G18</f>
        <v>5.1595800000000001</v>
      </c>
      <c r="I17" s="135">
        <f t="shared" si="0"/>
        <v>25.055410000000002</v>
      </c>
      <c r="J17" s="135">
        <v>0.39244000000000001</v>
      </c>
      <c r="K17" s="135">
        <v>3.7972899999999994</v>
      </c>
      <c r="L17" s="141">
        <f t="shared" si="1"/>
        <v>28.460260000000002</v>
      </c>
      <c r="M17" s="224">
        <f>L17-'C3'!G17</f>
        <v>0</v>
      </c>
      <c r="N17" s="225">
        <f>'C3'!G17</f>
        <v>28.460260000000002</v>
      </c>
      <c r="O17" s="225">
        <f t="shared" si="2"/>
        <v>0</v>
      </c>
      <c r="P17" s="115"/>
      <c r="Q17" s="115"/>
      <c r="R17" s="184"/>
      <c r="S17" s="112"/>
    </row>
    <row r="18" spans="3:19" ht="12.75" customHeight="1">
      <c r="C18" s="87"/>
      <c r="D18" s="202" t="s">
        <v>40</v>
      </c>
      <c r="E18" s="124" t="s">
        <v>29</v>
      </c>
      <c r="F18" s="135">
        <f>SUM('C7'!$H19:$L19)</f>
        <v>5.1712699999999998</v>
      </c>
      <c r="G18" s="135">
        <f>'C7'!$F19</f>
        <v>5.4883299999999995</v>
      </c>
      <c r="H18" s="135">
        <f>'C7'!$G19</f>
        <v>4.3500200000000007</v>
      </c>
      <c r="I18" s="135">
        <f t="shared" si="0"/>
        <v>15.00962</v>
      </c>
      <c r="J18" s="135">
        <v>0.25237000000000004</v>
      </c>
      <c r="K18" s="135">
        <v>-0.38667000000000001</v>
      </c>
      <c r="L18" s="141">
        <f t="shared" si="1"/>
        <v>14.370579999999999</v>
      </c>
      <c r="M18" s="224">
        <f>L18-'C3'!G18</f>
        <v>0</v>
      </c>
      <c r="N18" s="225">
        <f>'C3'!G18</f>
        <v>14.370579999999999</v>
      </c>
      <c r="O18" s="225">
        <f t="shared" si="2"/>
        <v>0</v>
      </c>
      <c r="P18" s="115"/>
      <c r="Q18" s="115"/>
      <c r="R18" s="184"/>
      <c r="S18" s="112"/>
    </row>
    <row r="19" spans="3:19" ht="12.75" customHeight="1">
      <c r="C19" s="87"/>
      <c r="D19" s="202" t="s">
        <v>41</v>
      </c>
      <c r="E19" s="124" t="s">
        <v>3</v>
      </c>
      <c r="F19" s="135">
        <f>SUM('C7'!$H20:$L20)</f>
        <v>102.32378</v>
      </c>
      <c r="G19" s="135">
        <f>'C7'!$F20</f>
        <v>53.197609999999997</v>
      </c>
      <c r="H19" s="135">
        <f>'C7'!$G20</f>
        <v>105.45218000000001</v>
      </c>
      <c r="I19" s="135">
        <f t="shared" si="0"/>
        <v>260.97357</v>
      </c>
      <c r="J19" s="135">
        <v>3.1984700000000008</v>
      </c>
      <c r="K19" s="135">
        <v>11.102330000000004</v>
      </c>
      <c r="L19" s="141">
        <f t="shared" si="1"/>
        <v>268.87743</v>
      </c>
      <c r="M19" s="224">
        <f>L19-'C3'!G19</f>
        <v>0</v>
      </c>
      <c r="N19" s="225">
        <f>'C3'!G19</f>
        <v>268.87743</v>
      </c>
      <c r="O19" s="225">
        <f t="shared" si="2"/>
        <v>0</v>
      </c>
      <c r="P19" s="115"/>
      <c r="Q19" s="115"/>
      <c r="R19" s="184"/>
      <c r="S19" s="112"/>
    </row>
    <row r="20" spans="3:19" ht="12.75" customHeight="1">
      <c r="C20" s="87"/>
      <c r="D20" s="202" t="s">
        <v>81</v>
      </c>
      <c r="E20" s="124" t="s">
        <v>63</v>
      </c>
      <c r="F20" s="135">
        <f>SUM('C7'!$H21:$L21)</f>
        <v>1.5424</v>
      </c>
      <c r="G20" s="135">
        <f>'C7'!$F21</f>
        <v>0</v>
      </c>
      <c r="H20" s="135">
        <f>'C7'!$G21</f>
        <v>8.7684999999999995</v>
      </c>
      <c r="I20" s="135">
        <f t="shared" si="0"/>
        <v>10.3109</v>
      </c>
      <c r="J20" s="135">
        <v>0</v>
      </c>
      <c r="K20" s="135">
        <v>-1.5963000000000001</v>
      </c>
      <c r="L20" s="141">
        <f t="shared" si="1"/>
        <v>8.7146000000000008</v>
      </c>
      <c r="M20" s="224">
        <f>L20-'C3'!G20</f>
        <v>0</v>
      </c>
      <c r="N20" s="225">
        <f>'C3'!G20</f>
        <v>8.714599999999999</v>
      </c>
      <c r="O20" s="225">
        <f t="shared" si="2"/>
        <v>0</v>
      </c>
      <c r="P20" s="115"/>
      <c r="Q20" s="115"/>
      <c r="R20" s="184"/>
      <c r="S20" s="112"/>
    </row>
    <row r="21" spans="3:19" ht="12.75" customHeight="1">
      <c r="C21" s="87"/>
      <c r="D21" s="202" t="s">
        <v>82</v>
      </c>
      <c r="E21" s="124" t="s">
        <v>26</v>
      </c>
      <c r="F21" s="135">
        <f>SUM('C7'!$H22:$L22)</f>
        <v>31.680909999999997</v>
      </c>
      <c r="G21" s="135">
        <f>'C7'!$F22</f>
        <v>21.88852</v>
      </c>
      <c r="H21" s="135">
        <f>'C7'!$G22</f>
        <v>13.894640000000001</v>
      </c>
      <c r="I21" s="135">
        <f t="shared" si="0"/>
        <v>67.464069999999992</v>
      </c>
      <c r="J21" s="135">
        <v>0</v>
      </c>
      <c r="K21" s="135">
        <v>19.935800000000004</v>
      </c>
      <c r="L21" s="141">
        <f t="shared" si="1"/>
        <v>87.399869999999993</v>
      </c>
      <c r="M21" s="224">
        <f>L21-'C3'!G21</f>
        <v>0</v>
      </c>
      <c r="N21" s="225">
        <f>'C3'!G21</f>
        <v>87.399870000000007</v>
      </c>
      <c r="O21" s="225">
        <f t="shared" si="2"/>
        <v>0</v>
      </c>
      <c r="P21" s="115"/>
      <c r="Q21" s="115"/>
      <c r="R21" s="184"/>
      <c r="S21" s="112"/>
    </row>
    <row r="22" spans="3:19" ht="12.75" customHeight="1">
      <c r="C22" s="87"/>
      <c r="D22" s="202" t="s">
        <v>42</v>
      </c>
      <c r="E22" s="124" t="s">
        <v>4</v>
      </c>
      <c r="F22" s="135">
        <f>SUM('C7'!$H23:$L23)</f>
        <v>113.89120925</v>
      </c>
      <c r="G22" s="135">
        <f>'C7'!$F23</f>
        <v>393.15325388000002</v>
      </c>
      <c r="H22" s="135">
        <f>'C7'!$G23</f>
        <v>41.598491339999995</v>
      </c>
      <c r="I22" s="135">
        <f t="shared" si="0"/>
        <v>548.64295447000006</v>
      </c>
      <c r="J22" s="135">
        <v>7.3436200499999993</v>
      </c>
      <c r="K22" s="135">
        <v>-62.981511699999999</v>
      </c>
      <c r="L22" s="141">
        <f t="shared" si="1"/>
        <v>478.31782272000004</v>
      </c>
      <c r="M22" s="224">
        <f>L22-'C3'!G22</f>
        <v>0</v>
      </c>
      <c r="N22" s="225">
        <f>'C3'!G22</f>
        <v>478.31782272000004</v>
      </c>
      <c r="O22" s="225">
        <f t="shared" si="2"/>
        <v>0</v>
      </c>
      <c r="P22" s="115"/>
      <c r="Q22" s="115"/>
      <c r="R22" s="184"/>
      <c r="S22" s="112"/>
    </row>
    <row r="23" spans="3:19" ht="12.75" customHeight="1">
      <c r="C23" s="87"/>
      <c r="D23" s="202" t="s">
        <v>84</v>
      </c>
      <c r="E23" s="124" t="s">
        <v>143</v>
      </c>
      <c r="F23" s="135">
        <f>SUM('C7'!$H24:$L24)</f>
        <v>78.418000000000006</v>
      </c>
      <c r="G23" s="135">
        <f>'C7'!$F24</f>
        <v>60.654000000000003</v>
      </c>
      <c r="H23" s="135">
        <f>'C7'!$G24</f>
        <v>146.71200000000002</v>
      </c>
      <c r="I23" s="135">
        <f t="shared" si="0"/>
        <v>285.78399999999999</v>
      </c>
      <c r="J23" s="135">
        <v>3.3889999999999998</v>
      </c>
      <c r="K23" s="135">
        <v>21.591000000000001</v>
      </c>
      <c r="L23" s="141">
        <f t="shared" si="1"/>
        <v>303.98599999999999</v>
      </c>
      <c r="M23" s="224">
        <f>L23-'C3'!G23</f>
        <v>0</v>
      </c>
      <c r="N23" s="225">
        <f>'C3'!G23</f>
        <v>303.98599999999999</v>
      </c>
      <c r="O23" s="225">
        <f t="shared" si="2"/>
        <v>0</v>
      </c>
      <c r="P23" s="115"/>
      <c r="Q23" s="115"/>
      <c r="R23" s="184"/>
      <c r="S23" s="112"/>
    </row>
    <row r="24" spans="3:19" ht="12.75" customHeight="1">
      <c r="C24" s="87"/>
      <c r="D24" s="202" t="s">
        <v>43</v>
      </c>
      <c r="E24" s="124" t="s">
        <v>5</v>
      </c>
      <c r="F24" s="135">
        <f>SUM('C7'!$H25:$L25)</f>
        <v>16.277090000000001</v>
      </c>
      <c r="G24" s="135">
        <f>'C7'!$F25</f>
        <v>0</v>
      </c>
      <c r="H24" s="135">
        <f>'C7'!$G25</f>
        <v>29.047919999999998</v>
      </c>
      <c r="I24" s="135">
        <f t="shared" si="0"/>
        <v>45.325009999999999</v>
      </c>
      <c r="J24" s="135">
        <v>2.3499999999999997E-2</v>
      </c>
      <c r="K24" s="135">
        <v>6.2804800000000007</v>
      </c>
      <c r="L24" s="141">
        <f t="shared" si="1"/>
        <v>51.581990000000005</v>
      </c>
      <c r="M24" s="224">
        <f>L24-'C3'!G24</f>
        <v>0</v>
      </c>
      <c r="N24" s="225">
        <f>'C3'!G24</f>
        <v>51.58198999999999</v>
      </c>
      <c r="O24" s="225">
        <f t="shared" si="2"/>
        <v>0</v>
      </c>
      <c r="P24" s="115"/>
      <c r="Q24" s="115"/>
      <c r="R24" s="184"/>
      <c r="S24" s="112"/>
    </row>
    <row r="25" spans="3:19" ht="12.75" customHeight="1">
      <c r="C25" s="87"/>
      <c r="D25" s="202" t="s">
        <v>44</v>
      </c>
      <c r="E25" s="124" t="s">
        <v>12</v>
      </c>
      <c r="F25" s="135">
        <f>SUM('C7'!$H26:$L26)</f>
        <v>17.634</v>
      </c>
      <c r="G25" s="135">
        <f>'C7'!$F26</f>
        <v>2.81</v>
      </c>
      <c r="H25" s="135">
        <f>'C7'!$G26</f>
        <v>88.109000000000009</v>
      </c>
      <c r="I25" s="135">
        <f t="shared" si="0"/>
        <v>108.55300000000001</v>
      </c>
      <c r="J25" s="135">
        <v>0</v>
      </c>
      <c r="K25" s="135">
        <v>7.97</v>
      </c>
      <c r="L25" s="141">
        <f t="shared" si="1"/>
        <v>116.52300000000001</v>
      </c>
      <c r="M25" s="224">
        <f>L25-'C3'!G25</f>
        <v>0</v>
      </c>
      <c r="N25" s="225">
        <f>'C3'!G25</f>
        <v>116.523</v>
      </c>
      <c r="O25" s="225">
        <f t="shared" si="2"/>
        <v>0</v>
      </c>
      <c r="P25" s="115"/>
      <c r="Q25" s="115"/>
      <c r="R25" s="184"/>
      <c r="S25" s="112"/>
    </row>
    <row r="26" spans="3:19" ht="12.75" customHeight="1">
      <c r="C26" s="87"/>
      <c r="D26" s="202" t="s">
        <v>45</v>
      </c>
      <c r="E26" s="124" t="s">
        <v>34</v>
      </c>
      <c r="F26" s="135">
        <f>SUM('C7'!$H27:$L27)</f>
        <v>3.3992500000000003</v>
      </c>
      <c r="G26" s="135">
        <f>'C7'!$F27</f>
        <v>14.79618</v>
      </c>
      <c r="H26" s="135">
        <f>'C7'!$G27</f>
        <v>9.9608000000000008</v>
      </c>
      <c r="I26" s="135">
        <f t="shared" si="0"/>
        <v>28.156230000000001</v>
      </c>
      <c r="J26" s="135">
        <v>0</v>
      </c>
      <c r="K26" s="135">
        <v>14.348199999999999</v>
      </c>
      <c r="L26" s="141">
        <f t="shared" si="1"/>
        <v>42.504429999999999</v>
      </c>
      <c r="M26" s="224">
        <f>L26-'C3'!G26</f>
        <v>0</v>
      </c>
      <c r="N26" s="225">
        <f>'C3'!G26</f>
        <v>42.504429999999999</v>
      </c>
      <c r="O26" s="225">
        <f t="shared" si="2"/>
        <v>0</v>
      </c>
      <c r="P26" s="115"/>
      <c r="Q26" s="115"/>
      <c r="R26" s="184"/>
      <c r="S26" s="112"/>
    </row>
    <row r="27" spans="3:19" ht="12.75" customHeight="1">
      <c r="C27" s="87"/>
      <c r="D27" s="202" t="s">
        <v>85</v>
      </c>
      <c r="E27" s="124" t="s">
        <v>36</v>
      </c>
      <c r="F27" s="135">
        <f>SUM('C7'!$H28:$L28)</f>
        <v>9.72898</v>
      </c>
      <c r="G27" s="135">
        <f>'C7'!$F28</f>
        <v>0</v>
      </c>
      <c r="H27" s="135">
        <f>'C7'!$G28</f>
        <v>19.541289999999996</v>
      </c>
      <c r="I27" s="135">
        <f t="shared" si="0"/>
        <v>29.270269999999996</v>
      </c>
      <c r="J27" s="135">
        <v>0.49933999999999995</v>
      </c>
      <c r="K27" s="135">
        <v>-2.7730000000000046E-2</v>
      </c>
      <c r="L27" s="141">
        <f t="shared" si="1"/>
        <v>28.743199999999995</v>
      </c>
      <c r="M27" s="224">
        <f>L27-'C3'!G27</f>
        <v>0</v>
      </c>
      <c r="N27" s="225">
        <f>'C3'!G27</f>
        <v>28.743200000000002</v>
      </c>
      <c r="O27" s="225">
        <f t="shared" si="2"/>
        <v>0</v>
      </c>
      <c r="P27" s="115"/>
      <c r="Q27" s="115"/>
      <c r="R27" s="184"/>
      <c r="S27" s="112"/>
    </row>
    <row r="28" spans="3:19" ht="12.75" customHeight="1">
      <c r="C28" s="97"/>
      <c r="D28" s="202" t="s">
        <v>96</v>
      </c>
      <c r="E28" s="124" t="s">
        <v>95</v>
      </c>
      <c r="F28" s="135">
        <f>SUM('C7'!$H29:$L29)</f>
        <v>19.283630000000002</v>
      </c>
      <c r="G28" s="135">
        <f>'C7'!$F29</f>
        <v>0</v>
      </c>
      <c r="H28" s="135">
        <f>'C7'!$G29</f>
        <v>1.6800000000000001E-3</v>
      </c>
      <c r="I28" s="135">
        <f t="shared" si="0"/>
        <v>19.285310000000003</v>
      </c>
      <c r="J28" s="135">
        <v>0</v>
      </c>
      <c r="K28" s="135">
        <v>0</v>
      </c>
      <c r="L28" s="141">
        <f t="shared" si="1"/>
        <v>19.285310000000003</v>
      </c>
      <c r="M28" s="224">
        <f>L28-'C3'!G28</f>
        <v>0</v>
      </c>
      <c r="N28" s="225">
        <f>'C3'!G28</f>
        <v>19.285309999999999</v>
      </c>
      <c r="O28" s="225">
        <f t="shared" si="2"/>
        <v>0</v>
      </c>
      <c r="P28" s="115"/>
      <c r="Q28" s="115"/>
      <c r="R28" s="184"/>
      <c r="S28" s="112"/>
    </row>
    <row r="29" spans="3:19" ht="12.75" customHeight="1">
      <c r="C29" s="102"/>
      <c r="D29" s="202" t="s">
        <v>46</v>
      </c>
      <c r="E29" s="124" t="s">
        <v>6</v>
      </c>
      <c r="F29" s="135">
        <f>SUM('C7'!$H30:$L30)</f>
        <v>112.57057000000002</v>
      </c>
      <c r="G29" s="135">
        <f>'C7'!$F30</f>
        <v>0</v>
      </c>
      <c r="H29" s="135">
        <f>'C7'!$G30</f>
        <v>167.96934000000002</v>
      </c>
      <c r="I29" s="135">
        <f t="shared" si="0"/>
        <v>280.53991000000002</v>
      </c>
      <c r="J29" s="135">
        <v>2.2330000000000001</v>
      </c>
      <c r="K29" s="135">
        <v>43.911999999999999</v>
      </c>
      <c r="L29" s="141">
        <f t="shared" si="1"/>
        <v>322.21890999999999</v>
      </c>
      <c r="M29" s="224">
        <f>L29-'C3'!G29</f>
        <v>0</v>
      </c>
      <c r="N29" s="225">
        <f>'C3'!G29</f>
        <v>322.21890999999999</v>
      </c>
      <c r="O29" s="225">
        <f t="shared" si="2"/>
        <v>0</v>
      </c>
      <c r="P29" s="115"/>
      <c r="Q29" s="115"/>
      <c r="R29" s="184"/>
      <c r="S29" s="112"/>
    </row>
    <row r="30" spans="3:19" ht="12.75" customHeight="1">
      <c r="C30" s="87"/>
      <c r="D30" s="202" t="s">
        <v>86</v>
      </c>
      <c r="E30" s="124" t="s">
        <v>64</v>
      </c>
      <c r="F30" s="135">
        <f>SUM('C7'!$H31:$L31)</f>
        <v>3.411</v>
      </c>
      <c r="G30" s="135">
        <f>'C7'!$F31</f>
        <v>0</v>
      </c>
      <c r="H30" s="135">
        <f>'C7'!$G31</f>
        <v>3.089</v>
      </c>
      <c r="I30" s="135">
        <f t="shared" si="0"/>
        <v>6.5</v>
      </c>
      <c r="J30" s="135">
        <v>0</v>
      </c>
      <c r="K30" s="135">
        <v>0.90700000000000003</v>
      </c>
      <c r="L30" s="141">
        <f t="shared" si="1"/>
        <v>7.407</v>
      </c>
      <c r="M30" s="224">
        <f>L30-'C3'!G30</f>
        <v>0</v>
      </c>
      <c r="N30" s="225">
        <f>'C3'!G30</f>
        <v>7.407</v>
      </c>
      <c r="O30" s="225">
        <f t="shared" si="2"/>
        <v>0</v>
      </c>
      <c r="P30" s="115"/>
      <c r="Q30" s="115"/>
      <c r="R30" s="184"/>
      <c r="S30" s="112"/>
    </row>
    <row r="31" spans="3:19" ht="12.75" customHeight="1">
      <c r="D31" s="202" t="s">
        <v>87</v>
      </c>
      <c r="E31" s="124" t="s">
        <v>37</v>
      </c>
      <c r="F31" s="135">
        <f>SUM('C7'!$H32:$L32)</f>
        <v>2.617</v>
      </c>
      <c r="G31" s="135">
        <f>'C7'!$F32</f>
        <v>0</v>
      </c>
      <c r="H31" s="135">
        <f>'C7'!$G32</f>
        <v>0.60599999999999998</v>
      </c>
      <c r="I31" s="135">
        <f t="shared" si="0"/>
        <v>3.2229999999999999</v>
      </c>
      <c r="J31" s="135">
        <v>0.746</v>
      </c>
      <c r="K31" s="135">
        <v>9.6310000000000002</v>
      </c>
      <c r="L31" s="141">
        <f t="shared" si="1"/>
        <v>12.108000000000001</v>
      </c>
      <c r="M31" s="224">
        <f>L31-'C3'!G31</f>
        <v>0</v>
      </c>
      <c r="N31" s="225">
        <f>'C3'!G31</f>
        <v>12.108000000000001</v>
      </c>
      <c r="O31" s="225">
        <f t="shared" si="2"/>
        <v>0</v>
      </c>
      <c r="P31" s="115"/>
      <c r="Q31" s="115"/>
      <c r="R31" s="184"/>
      <c r="S31" s="112"/>
    </row>
    <row r="32" spans="3:19" ht="12.75" customHeight="1">
      <c r="D32" s="202" t="s">
        <v>47</v>
      </c>
      <c r="E32" s="124" t="s">
        <v>7</v>
      </c>
      <c r="F32" s="135">
        <f>SUM('C7'!$H33:$L33)</f>
        <v>1.6925099999999997</v>
      </c>
      <c r="G32" s="135">
        <f>'C7'!$F33</f>
        <v>0</v>
      </c>
      <c r="H32" s="135">
        <f>'C7'!$G33</f>
        <v>0.32072000000000006</v>
      </c>
      <c r="I32" s="135">
        <f t="shared" si="0"/>
        <v>2.0132299999999996</v>
      </c>
      <c r="J32" s="135">
        <v>1.7144600000000003</v>
      </c>
      <c r="K32" s="135">
        <v>6.0651999999999999</v>
      </c>
      <c r="L32" s="141">
        <f t="shared" si="1"/>
        <v>6.3639699999999992</v>
      </c>
      <c r="M32" s="224">
        <f>L32-'C3'!G32</f>
        <v>0</v>
      </c>
      <c r="N32" s="225">
        <f>'C3'!G32</f>
        <v>6.3639700000000001</v>
      </c>
      <c r="O32" s="225">
        <f t="shared" si="2"/>
        <v>0</v>
      </c>
      <c r="P32" s="115"/>
      <c r="Q32" s="115"/>
      <c r="R32" s="184"/>
      <c r="S32" s="112"/>
    </row>
    <row r="33" spans="3:19" ht="12.75" customHeight="1">
      <c r="C33" s="6"/>
      <c r="D33" s="202" t="s">
        <v>83</v>
      </c>
      <c r="E33" s="124" t="s">
        <v>151</v>
      </c>
      <c r="F33" s="135">
        <f>SUM('C7'!$H34:$L34)</f>
        <v>1.7553000000000005</v>
      </c>
      <c r="G33" s="135">
        <f>'C7'!$F34</f>
        <v>0</v>
      </c>
      <c r="H33" s="135">
        <f>'C7'!$G34</f>
        <v>3.4308000000000001</v>
      </c>
      <c r="I33" s="135">
        <f t="shared" si="0"/>
        <v>5.1861000000000006</v>
      </c>
      <c r="J33" s="135">
        <v>0</v>
      </c>
      <c r="K33" s="135">
        <v>1.8948000000000003</v>
      </c>
      <c r="L33" s="141">
        <f t="shared" si="1"/>
        <v>7.0809000000000006</v>
      </c>
      <c r="M33" s="224">
        <f>L33-'C3'!G33</f>
        <v>0</v>
      </c>
      <c r="N33" s="225">
        <f>'C3'!G33</f>
        <v>7.0808999999999997</v>
      </c>
      <c r="O33" s="225">
        <f t="shared" si="2"/>
        <v>0</v>
      </c>
      <c r="P33" s="115"/>
      <c r="Q33" s="115"/>
      <c r="R33" s="184"/>
      <c r="S33" s="112"/>
    </row>
    <row r="34" spans="3:19" ht="12.75" customHeight="1">
      <c r="C34" s="47"/>
      <c r="D34" s="202" t="s">
        <v>101</v>
      </c>
      <c r="E34" s="124" t="s">
        <v>103</v>
      </c>
      <c r="F34" s="135">
        <f>SUM('C7'!$H35:$L35)</f>
        <v>2.1960000000000002</v>
      </c>
      <c r="G34" s="135">
        <f>'C7'!$F35</f>
        <v>0</v>
      </c>
      <c r="H34" s="135">
        <f>'C7'!$G35</f>
        <v>1.4410000000000001</v>
      </c>
      <c r="I34" s="135">
        <f t="shared" si="0"/>
        <v>3.6370000000000005</v>
      </c>
      <c r="J34" s="135">
        <v>0</v>
      </c>
      <c r="K34" s="135">
        <v>-0.251</v>
      </c>
      <c r="L34" s="141">
        <f t="shared" si="1"/>
        <v>3.3860000000000006</v>
      </c>
      <c r="M34" s="224">
        <f>L34-'C3'!G34</f>
        <v>0</v>
      </c>
      <c r="N34" s="225">
        <f>'C3'!G34</f>
        <v>3.3860000000000001</v>
      </c>
      <c r="O34" s="225">
        <f t="shared" si="2"/>
        <v>0</v>
      </c>
      <c r="P34" s="115"/>
      <c r="Q34" s="115"/>
      <c r="R34" s="184"/>
      <c r="S34" s="112"/>
    </row>
    <row r="35" spans="3:19" ht="12.75" customHeight="1">
      <c r="C35" s="43"/>
      <c r="D35" s="202" t="s">
        <v>88</v>
      </c>
      <c r="E35" s="124" t="s">
        <v>27</v>
      </c>
      <c r="F35" s="135">
        <f>SUM('C7'!$H36:$L36)</f>
        <v>141.42413999999999</v>
      </c>
      <c r="G35" s="135">
        <f>'C7'!$F36</f>
        <v>0</v>
      </c>
      <c r="H35" s="135">
        <f>'C7'!$G36</f>
        <v>4.2616500000000004</v>
      </c>
      <c r="I35" s="135">
        <f t="shared" si="0"/>
        <v>145.68579</v>
      </c>
      <c r="J35" s="135">
        <v>0</v>
      </c>
      <c r="K35" s="135">
        <v>-10.215050000000002</v>
      </c>
      <c r="L35" s="141">
        <f t="shared" si="1"/>
        <v>135.47074000000001</v>
      </c>
      <c r="M35" s="224">
        <f>L35-'C3'!G35</f>
        <v>0</v>
      </c>
      <c r="N35" s="225">
        <f>'C3'!G35</f>
        <v>135.47073999999998</v>
      </c>
      <c r="O35" s="225">
        <f t="shared" si="2"/>
        <v>0</v>
      </c>
      <c r="P35" s="115"/>
      <c r="Q35" s="115"/>
      <c r="R35" s="184"/>
      <c r="S35" s="112"/>
    </row>
    <row r="36" spans="3:19" ht="12.75" customHeight="1">
      <c r="D36" s="202" t="s">
        <v>48</v>
      </c>
      <c r="E36" s="124" t="s">
        <v>28</v>
      </c>
      <c r="F36" s="135">
        <f>SUM('C7'!$H37:$L37)</f>
        <v>20.86055</v>
      </c>
      <c r="G36" s="135">
        <f>'C7'!$F37</f>
        <v>0</v>
      </c>
      <c r="H36" s="135">
        <f>'C7'!$G37</f>
        <v>136.22580000000005</v>
      </c>
      <c r="I36" s="135">
        <f t="shared" si="0"/>
        <v>157.08635000000004</v>
      </c>
      <c r="J36" s="135">
        <v>0.62982999999999989</v>
      </c>
      <c r="K36" s="135">
        <v>5.7178900000000006</v>
      </c>
      <c r="L36" s="141">
        <f t="shared" si="1"/>
        <v>162.17441000000005</v>
      </c>
      <c r="M36" s="224">
        <f>L36-'C3'!G36</f>
        <v>-5.99999999622014E-5</v>
      </c>
      <c r="N36" s="225">
        <f>'C3'!G36</f>
        <v>162.17447000000001</v>
      </c>
      <c r="O36" s="225">
        <f t="shared" si="2"/>
        <v>-5.99999999622014E-5</v>
      </c>
      <c r="P36" s="115"/>
      <c r="Q36" s="115"/>
      <c r="R36" s="184"/>
      <c r="S36" s="112"/>
    </row>
    <row r="37" spans="3:19" ht="12.75" customHeight="1">
      <c r="C37" s="6"/>
      <c r="D37" s="202" t="s">
        <v>49</v>
      </c>
      <c r="E37" s="124" t="s">
        <v>8</v>
      </c>
      <c r="F37" s="135">
        <f>SUM('C7'!$H38:$L38)</f>
        <v>29.302</v>
      </c>
      <c r="G37" s="135">
        <f>'C7'!$F38</f>
        <v>0</v>
      </c>
      <c r="H37" s="135">
        <f>'C7'!$G38</f>
        <v>25.835000000000004</v>
      </c>
      <c r="I37" s="135">
        <f t="shared" si="0"/>
        <v>55.137</v>
      </c>
      <c r="J37" s="135">
        <v>1.583</v>
      </c>
      <c r="K37" s="135">
        <v>-2.6579999999999999</v>
      </c>
      <c r="L37" s="141">
        <f t="shared" si="1"/>
        <v>50.896000000000001</v>
      </c>
      <c r="M37" s="224">
        <f>L37-'C3'!G37</f>
        <v>0</v>
      </c>
      <c r="N37" s="225">
        <f>'C3'!G37</f>
        <v>50.896000000000001</v>
      </c>
      <c r="O37" s="225">
        <f t="shared" si="2"/>
        <v>0</v>
      </c>
      <c r="P37" s="115"/>
      <c r="Q37" s="115"/>
      <c r="R37" s="184"/>
      <c r="S37" s="112"/>
    </row>
    <row r="38" spans="3:19" ht="12.75" customHeight="1">
      <c r="D38" s="202" t="s">
        <v>50</v>
      </c>
      <c r="E38" s="124" t="s">
        <v>32</v>
      </c>
      <c r="F38" s="135">
        <f>SUM('C7'!$H39:$L39)</f>
        <v>9.9519999999999982</v>
      </c>
      <c r="G38" s="135">
        <f>'C7'!$F39</f>
        <v>28.255299999999998</v>
      </c>
      <c r="H38" s="135">
        <f>'C7'!$G39</f>
        <v>43.6355</v>
      </c>
      <c r="I38" s="135">
        <f t="shared" si="0"/>
        <v>81.842799999999997</v>
      </c>
      <c r="J38" s="135">
        <v>1.3617000000000004</v>
      </c>
      <c r="K38" s="135">
        <v>-13.906999999999998</v>
      </c>
      <c r="L38" s="141">
        <f t="shared" si="1"/>
        <v>66.574100000000001</v>
      </c>
      <c r="M38" s="224">
        <f>L38-'C3'!G38</f>
        <v>0</v>
      </c>
      <c r="N38" s="225">
        <f>'C3'!G38</f>
        <v>66.574100000000001</v>
      </c>
      <c r="O38" s="225">
        <f t="shared" si="2"/>
        <v>0</v>
      </c>
      <c r="P38" s="115"/>
      <c r="Q38" s="115"/>
      <c r="R38" s="184"/>
      <c r="S38" s="112"/>
    </row>
    <row r="39" spans="3:19" ht="12.75" customHeight="1">
      <c r="D39" s="202" t="s">
        <v>56</v>
      </c>
      <c r="E39" s="124" t="s">
        <v>38</v>
      </c>
      <c r="F39" s="135">
        <f>SUM('C7'!$H40:$L40)</f>
        <v>26.003000000000004</v>
      </c>
      <c r="G39" s="135">
        <f>'C7'!$F40</f>
        <v>10.442</v>
      </c>
      <c r="H39" s="135">
        <f>'C7'!$G40</f>
        <v>24.259999999999998</v>
      </c>
      <c r="I39" s="135">
        <f t="shared" si="0"/>
        <v>60.705000000000005</v>
      </c>
      <c r="J39" s="135">
        <v>0.23300000000000001</v>
      </c>
      <c r="K39" s="135">
        <v>-2.5379999999999998</v>
      </c>
      <c r="L39" s="141">
        <f t="shared" si="1"/>
        <v>57.934000000000012</v>
      </c>
      <c r="M39" s="224">
        <f>L39-'C3'!G39</f>
        <v>0</v>
      </c>
      <c r="N39" s="225">
        <f>'C3'!G39</f>
        <v>57.933999999999997</v>
      </c>
      <c r="O39" s="225">
        <f t="shared" si="2"/>
        <v>0</v>
      </c>
      <c r="P39" s="115"/>
      <c r="Q39" s="115"/>
      <c r="R39" s="184"/>
      <c r="S39" s="112"/>
    </row>
    <row r="40" spans="3:19" ht="12.75" customHeight="1">
      <c r="D40" s="202" t="s">
        <v>99</v>
      </c>
      <c r="E40" s="124" t="s">
        <v>98</v>
      </c>
      <c r="F40" s="135">
        <f>SUM('C7'!$H41:$L41)</f>
        <v>11.231170000000001</v>
      </c>
      <c r="G40" s="135">
        <f>'C7'!$F41</f>
        <v>0</v>
      </c>
      <c r="H40" s="135">
        <f>'C7'!$G41</f>
        <v>28.323259999999998</v>
      </c>
      <c r="I40" s="135">
        <f t="shared" si="0"/>
        <v>39.554429999999996</v>
      </c>
      <c r="J40" s="135">
        <v>1.06254</v>
      </c>
      <c r="K40" s="135">
        <v>0.60210999999999992</v>
      </c>
      <c r="L40" s="141">
        <f t="shared" si="1"/>
        <v>39.094000000000001</v>
      </c>
      <c r="M40" s="224">
        <f>L40-'C3'!G40</f>
        <v>0</v>
      </c>
      <c r="N40" s="225">
        <f>'C3'!G40</f>
        <v>39.094000000000001</v>
      </c>
      <c r="O40" s="225">
        <f t="shared" si="2"/>
        <v>0</v>
      </c>
      <c r="P40" s="115"/>
      <c r="Q40" s="115"/>
      <c r="R40" s="184"/>
      <c r="S40" s="112"/>
    </row>
    <row r="41" spans="3:19" ht="12.75" customHeight="1">
      <c r="D41" s="202" t="s">
        <v>89</v>
      </c>
      <c r="E41" s="124" t="s">
        <v>30</v>
      </c>
      <c r="F41" s="135">
        <f>SUM('C7'!$H42:$L42)</f>
        <v>88.765000000000001</v>
      </c>
      <c r="G41" s="135">
        <f>'C7'!$F42</f>
        <v>65.801000000000002</v>
      </c>
      <c r="H41" s="135">
        <f>'C7'!$G42</f>
        <v>3.7109999999999999</v>
      </c>
      <c r="I41" s="135">
        <f t="shared" si="0"/>
        <v>158.27700000000002</v>
      </c>
      <c r="J41" s="135">
        <v>0</v>
      </c>
      <c r="K41" s="135">
        <v>-17.222000000000001</v>
      </c>
      <c r="L41" s="141">
        <f t="shared" si="1"/>
        <v>141.05500000000001</v>
      </c>
      <c r="M41" s="224">
        <f>L41-'C3'!G41</f>
        <v>0</v>
      </c>
      <c r="N41" s="225">
        <f>'C3'!G41</f>
        <v>141.05500000000001</v>
      </c>
      <c r="O41" s="225">
        <f t="shared" si="2"/>
        <v>0</v>
      </c>
      <c r="P41" s="115"/>
      <c r="Q41" s="115"/>
      <c r="R41" s="184"/>
      <c r="S41" s="112"/>
    </row>
    <row r="42" spans="3:19" ht="12.75" customHeight="1">
      <c r="D42" s="202" t="s">
        <v>90</v>
      </c>
      <c r="E42" s="124" t="s">
        <v>66</v>
      </c>
      <c r="F42" s="135">
        <f>SUM('C7'!$H43:$L43)</f>
        <v>40.735999999999997</v>
      </c>
      <c r="G42" s="135">
        <f>'C7'!$F43</f>
        <v>24.413</v>
      </c>
      <c r="H42" s="135">
        <f>'C7'!$G43</f>
        <v>2.403</v>
      </c>
      <c r="I42" s="135">
        <f t="shared" si="0"/>
        <v>67.552000000000007</v>
      </c>
      <c r="J42" s="135">
        <v>3.9870000000000001</v>
      </c>
      <c r="K42" s="135">
        <v>-1.2809999999999999</v>
      </c>
      <c r="L42" s="141">
        <f t="shared" si="1"/>
        <v>62.284000000000006</v>
      </c>
      <c r="M42" s="224">
        <f>L42-'C3'!G42</f>
        <v>0</v>
      </c>
      <c r="N42" s="225">
        <f>'C3'!G42</f>
        <v>62.283999999999999</v>
      </c>
      <c r="O42" s="225">
        <f t="shared" si="2"/>
        <v>0</v>
      </c>
      <c r="P42" s="115"/>
      <c r="Q42" s="115"/>
    </row>
    <row r="43" spans="3:19" ht="12.75" customHeight="1">
      <c r="E43" s="126" t="s">
        <v>11</v>
      </c>
      <c r="F43" s="142">
        <f>SUM(F8:F42)</f>
        <v>1232.5991192500001</v>
      </c>
      <c r="G43" s="142">
        <f t="shared" ref="G43:K43" si="3">SUM(G8:G42)</f>
        <v>808.8320538800001</v>
      </c>
      <c r="H43" s="142">
        <f t="shared" si="3"/>
        <v>1317.31717134</v>
      </c>
      <c r="I43" s="142">
        <f t="shared" si="3"/>
        <v>3358.7483444700006</v>
      </c>
      <c r="J43" s="142">
        <f t="shared" si="3"/>
        <v>44.144460049999992</v>
      </c>
      <c r="K43" s="142">
        <f t="shared" si="3"/>
        <v>13.832648300000001</v>
      </c>
      <c r="L43" s="142">
        <f>SUM(L8:L42)</f>
        <v>3328.4365327200003</v>
      </c>
      <c r="M43" s="199">
        <f>L43-'C3'!G43</f>
        <v>-5.9999999848514562E-5</v>
      </c>
      <c r="N43" s="112">
        <f>'C3'!G43</f>
        <v>3328.4365927200001</v>
      </c>
      <c r="O43" s="112">
        <f>L43-N43</f>
        <v>-5.9999999848514562E-5</v>
      </c>
      <c r="P43" s="116"/>
      <c r="Q43" s="116"/>
    </row>
    <row r="44" spans="3:19">
      <c r="E44" s="6" t="s">
        <v>168</v>
      </c>
      <c r="M44"/>
      <c r="N44" s="117"/>
      <c r="O44" s="116"/>
      <c r="P44" s="116"/>
      <c r="Q44" s="116"/>
    </row>
    <row r="45" spans="3:19">
      <c r="C45"/>
      <c r="D45"/>
      <c r="E45" s="6" t="s">
        <v>141</v>
      </c>
      <c r="F45" s="42"/>
      <c r="G45" s="42"/>
      <c r="H45" s="42"/>
      <c r="K45" s="62"/>
      <c r="L45"/>
      <c r="M45"/>
      <c r="N45"/>
      <c r="O45"/>
    </row>
    <row r="46" spans="3:19">
      <c r="C46"/>
      <c r="D46"/>
      <c r="E46" s="6" t="s">
        <v>140</v>
      </c>
      <c r="F46"/>
      <c r="G46"/>
      <c r="H46"/>
      <c r="I46"/>
      <c r="J46"/>
      <c r="K46"/>
      <c r="L46"/>
      <c r="M46"/>
      <c r="N46"/>
      <c r="O46"/>
    </row>
    <row r="47" spans="3:19">
      <c r="C47"/>
      <c r="D47"/>
      <c r="E47" s="6"/>
      <c r="F47"/>
      <c r="G47"/>
      <c r="H47"/>
      <c r="I47"/>
      <c r="J47"/>
      <c r="L47"/>
      <c r="M47"/>
      <c r="N47"/>
      <c r="O47"/>
    </row>
    <row r="48" spans="3:19"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3:15"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3:15"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3:15"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3:15"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3:15"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3:15"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3:15"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3:15"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3:15"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3:15"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3:15"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3:15"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3:15"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3:15"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3:15"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3:15"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3:15"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3:15"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3:15"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3:15"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3:15"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3:15"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3:15"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3:15"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3:15"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3:15"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3:15"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3:15"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3:15"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3:15"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3:15"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3:15"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3:15"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3:15"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3:15"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3:15"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3:15"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3:15"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3:15"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3:15"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3:15"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3:15"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3:15"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3:15"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3:15"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3:15"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3:15"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3:15"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3:15"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3:15"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3:15"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3:15"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3:15"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3:15"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3:15"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3:15"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3:15"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3:15"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3:15"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3:15"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3:15"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3:15"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3:15"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3:15"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3:15"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3:15"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3:15"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3:15"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3:15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3:15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3:15"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3:15"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3:15"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3:15"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3:15"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3:15"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3:15"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3:15"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3:15"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3:15"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3:15"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3:15"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3:15"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3:1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3:15"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3:15"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3:15"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3:15"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3:15"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3:15"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3:15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3:15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3:15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3:15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3:15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3:15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3:15"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3:15"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3:15"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3:15"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3:15"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3:15"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3:15"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3:15"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3:15"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3:15"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3:15"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3:15"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3:15"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3:15"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3:15"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3:15"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3:15"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3:15"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3:15">
      <c r="E211"/>
      <c r="F211"/>
      <c r="G211"/>
      <c r="H211"/>
      <c r="I211"/>
      <c r="J211"/>
      <c r="K211"/>
      <c r="L211"/>
    </row>
    <row r="212" spans="3:15">
      <c r="E212"/>
      <c r="F212"/>
      <c r="G212"/>
      <c r="H212"/>
      <c r="I212"/>
      <c r="J212"/>
      <c r="K212"/>
      <c r="L212"/>
    </row>
    <row r="213" spans="3:15">
      <c r="E213"/>
      <c r="F213"/>
      <c r="G213"/>
      <c r="H213"/>
      <c r="I213"/>
      <c r="J213"/>
      <c r="K213"/>
      <c r="L213"/>
    </row>
    <row r="214" spans="3:15">
      <c r="E214"/>
      <c r="F214"/>
      <c r="G214"/>
      <c r="H214"/>
      <c r="I214"/>
      <c r="J214"/>
      <c r="K214"/>
      <c r="L214"/>
    </row>
    <row r="215" spans="3:15">
      <c r="E215"/>
      <c r="F215"/>
      <c r="G215"/>
      <c r="H215"/>
      <c r="I215"/>
      <c r="J215"/>
      <c r="K215"/>
      <c r="L215"/>
    </row>
    <row r="216" spans="3:15">
      <c r="E216"/>
      <c r="F216"/>
      <c r="G216"/>
      <c r="H216"/>
      <c r="I216"/>
      <c r="J216"/>
      <c r="K216"/>
      <c r="L216"/>
    </row>
  </sheetData>
  <sortState ref="E8:L42">
    <sortCondition ref="E8:E42"/>
  </sortState>
  <dataConsolidate/>
  <mergeCells count="2">
    <mergeCell ref="E3:L3"/>
    <mergeCell ref="C7:C10"/>
  </mergeCells>
  <phoneticPr fontId="0" type="noConversion"/>
  <hyperlinks>
    <hyperlink ref="C4" location="Indice!A1" display="Indice!A1" xr:uid="{00000000-0004-0000-0A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">
    <pageSetUpPr autoPageBreaks="0" fitToPage="1"/>
  </sheetPr>
  <dimension ref="B1:O201"/>
  <sheetViews>
    <sheetView showGridLines="0" showRowColHeaders="0" showOutlineSymbols="0" zoomScaleNormal="100" workbookViewId="0">
      <selection activeCell="K38" sqref="K38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28515625" style="21" customWidth="1"/>
    <col min="4" max="4" width="1.28515625" style="21" customWidth="1"/>
    <col min="5" max="5" width="27.140625" style="21" customWidth="1"/>
    <col min="6" max="6" width="11.42578125" style="21" customWidth="1"/>
    <col min="7" max="12" width="11.140625" style="21" customWidth="1"/>
    <col min="13" max="13" width="5.140625" style="21" customWidth="1"/>
    <col min="14" max="14" width="7" style="21" bestFit="1" customWidth="1"/>
    <col min="15" max="16384" width="11.42578125" style="21"/>
  </cols>
  <sheetData>
    <row r="1" spans="2:15" s="10" customFormat="1" ht="0.75" customHeight="1"/>
    <row r="2" spans="2:15" s="10" customFormat="1" ht="21" customHeight="1">
      <c r="F2" s="108" t="s">
        <v>18</v>
      </c>
      <c r="K2" s="108"/>
    </row>
    <row r="3" spans="2:15" s="10" customFormat="1" ht="15" customHeight="1">
      <c r="F3" s="110" t="str">
        <f>Indice!E3</f>
        <v>Informe 2018</v>
      </c>
      <c r="G3" s="83"/>
      <c r="H3" s="83"/>
      <c r="I3" s="83"/>
      <c r="J3" s="83"/>
      <c r="K3" s="83"/>
      <c r="L3" s="83"/>
    </row>
    <row r="4" spans="2:15" s="12" customFormat="1" ht="20.25" customHeight="1">
      <c r="B4" s="13"/>
      <c r="C4" s="14" t="s">
        <v>104</v>
      </c>
    </row>
    <row r="5" spans="2:15" s="12" customFormat="1" ht="12.75" customHeight="1">
      <c r="B5" s="13"/>
      <c r="C5" s="15"/>
    </row>
    <row r="6" spans="2:15" s="12" customFormat="1" ht="13.5" customHeight="1">
      <c r="B6" s="13"/>
      <c r="C6" s="20"/>
      <c r="D6" s="31"/>
      <c r="E6" s="31"/>
      <c r="M6"/>
    </row>
    <row r="7" spans="2:15" ht="27.75" customHeight="1">
      <c r="C7" s="231" t="s">
        <v>119</v>
      </c>
      <c r="E7" s="30"/>
      <c r="F7" s="175" t="s">
        <v>109</v>
      </c>
      <c r="M7"/>
    </row>
    <row r="8" spans="2:15" ht="12.75" customHeight="1">
      <c r="C8" s="231"/>
      <c r="D8" s="202" t="s">
        <v>139</v>
      </c>
      <c r="E8" s="124" t="s">
        <v>142</v>
      </c>
      <c r="F8" s="143">
        <v>100</v>
      </c>
      <c r="G8" s="62"/>
      <c r="N8" s="84"/>
      <c r="O8" s="84"/>
    </row>
    <row r="9" spans="2:15" ht="12.75" customHeight="1">
      <c r="C9" s="231"/>
      <c r="D9" s="202" t="s">
        <v>51</v>
      </c>
      <c r="E9" s="124" t="s">
        <v>0</v>
      </c>
      <c r="F9" s="143">
        <v>35.627661346713502</v>
      </c>
      <c r="G9" s="62"/>
      <c r="N9" s="84"/>
      <c r="O9" s="84"/>
    </row>
    <row r="10" spans="2:15" ht="12.75" customHeight="1">
      <c r="C10" s="231"/>
      <c r="D10" s="202" t="s">
        <v>52</v>
      </c>
      <c r="E10" s="124" t="s">
        <v>1</v>
      </c>
      <c r="F10" s="143">
        <v>63.963430004019429</v>
      </c>
      <c r="G10" s="62"/>
      <c r="N10" s="84"/>
      <c r="O10" s="84"/>
    </row>
    <row r="11" spans="2:15" ht="12.75" customHeight="1">
      <c r="C11" s="231"/>
      <c r="D11" s="202" t="s">
        <v>53</v>
      </c>
      <c r="E11" s="124" t="s">
        <v>2</v>
      </c>
      <c r="F11" s="143">
        <v>22.599214797674211</v>
      </c>
      <c r="G11" s="62"/>
      <c r="N11" s="84"/>
      <c r="O11" s="84"/>
    </row>
    <row r="12" spans="2:15" ht="12.75" customHeight="1">
      <c r="C12" s="87"/>
      <c r="D12" s="202" t="s">
        <v>93</v>
      </c>
      <c r="E12" s="124" t="s">
        <v>67</v>
      </c>
      <c r="F12" s="143">
        <v>36.091906681180312</v>
      </c>
      <c r="G12" s="62"/>
      <c r="N12" s="84"/>
      <c r="O12" s="84"/>
    </row>
    <row r="13" spans="2:15" ht="12.75" customHeight="1">
      <c r="C13" s="109"/>
      <c r="D13" s="202" t="s">
        <v>55</v>
      </c>
      <c r="E13" s="124" t="s">
        <v>54</v>
      </c>
      <c r="F13" s="143">
        <v>18.994268771899961</v>
      </c>
      <c r="G13" s="62"/>
      <c r="N13" s="84"/>
      <c r="O13" s="84"/>
    </row>
    <row r="14" spans="2:15" ht="12.75" customHeight="1">
      <c r="C14" s="109"/>
      <c r="D14" s="202" t="s">
        <v>105</v>
      </c>
      <c r="E14" s="156" t="s">
        <v>102</v>
      </c>
      <c r="F14" s="207">
        <v>4.3625498007968124</v>
      </c>
      <c r="G14" s="62"/>
      <c r="N14" s="84"/>
      <c r="O14" s="84"/>
    </row>
    <row r="15" spans="2:15" ht="12.75" customHeight="1">
      <c r="C15" s="87"/>
      <c r="D15" s="202" t="s">
        <v>97</v>
      </c>
      <c r="E15" s="124" t="s">
        <v>92</v>
      </c>
      <c r="F15" s="143">
        <v>73.574958813838549</v>
      </c>
      <c r="G15" s="62"/>
      <c r="N15" s="84"/>
      <c r="O15" s="84"/>
    </row>
    <row r="16" spans="2:15" ht="12.75" customHeight="1">
      <c r="D16" s="202" t="s">
        <v>80</v>
      </c>
      <c r="E16" s="124" t="s">
        <v>62</v>
      </c>
      <c r="F16" s="143">
        <v>68.439179750332642</v>
      </c>
      <c r="G16" s="62"/>
      <c r="N16" s="84"/>
      <c r="O16" s="84"/>
    </row>
    <row r="17" spans="3:15" ht="12.75" customHeight="1">
      <c r="D17" s="202" t="s">
        <v>39</v>
      </c>
      <c r="E17" s="124" t="s">
        <v>33</v>
      </c>
      <c r="F17" s="143">
        <v>23.230471981899314</v>
      </c>
      <c r="G17" s="62"/>
      <c r="N17" s="85"/>
      <c r="O17" s="84"/>
    </row>
    <row r="18" spans="3:15" ht="12.75" customHeight="1">
      <c r="C18" s="6"/>
      <c r="D18" s="202" t="s">
        <v>40</v>
      </c>
      <c r="E18" s="124" t="s">
        <v>29</v>
      </c>
      <c r="F18" s="143">
        <v>33.201373519116409</v>
      </c>
      <c r="G18" s="62"/>
      <c r="N18" s="84"/>
      <c r="O18" s="84"/>
    </row>
    <row r="19" spans="3:15" ht="12.75" customHeight="1">
      <c r="C19" s="47"/>
      <c r="D19" s="202" t="s">
        <v>41</v>
      </c>
      <c r="E19" s="124" t="s">
        <v>3</v>
      </c>
      <c r="F19" s="143">
        <v>38.5</v>
      </c>
      <c r="G19" s="62"/>
      <c r="N19" s="84"/>
      <c r="O19" s="84"/>
    </row>
    <row r="20" spans="3:15" ht="12.75" customHeight="1">
      <c r="C20" s="43"/>
      <c r="D20" s="202" t="s">
        <v>81</v>
      </c>
      <c r="E20" s="124" t="s">
        <v>63</v>
      </c>
      <c r="F20" s="143">
        <v>14.958926960789071</v>
      </c>
      <c r="G20" s="62"/>
      <c r="N20" s="84"/>
      <c r="O20" s="84"/>
    </row>
    <row r="21" spans="3:15" ht="12.75" customHeight="1">
      <c r="D21" s="202" t="s">
        <v>82</v>
      </c>
      <c r="E21" s="124" t="s">
        <v>26</v>
      </c>
      <c r="F21" s="143">
        <v>46.959677944126412</v>
      </c>
      <c r="G21" s="62"/>
      <c r="N21" s="84"/>
      <c r="O21" s="84"/>
    </row>
    <row r="22" spans="3:15" ht="12.75" customHeight="1">
      <c r="C22" s="6"/>
      <c r="D22" s="202" t="s">
        <v>42</v>
      </c>
      <c r="E22" s="124" t="s">
        <v>4</v>
      </c>
      <c r="F22" s="143">
        <v>19.821757361316212</v>
      </c>
      <c r="G22" s="62"/>
      <c r="N22" s="84"/>
      <c r="O22" s="84"/>
    </row>
    <row r="23" spans="3:15" ht="12.75" customHeight="1">
      <c r="D23" s="202" t="s">
        <v>84</v>
      </c>
      <c r="E23" s="124" t="s">
        <v>143</v>
      </c>
      <c r="F23" s="143">
        <v>27.439604736444313</v>
      </c>
      <c r="G23" s="62"/>
      <c r="N23" s="84"/>
      <c r="O23" s="84"/>
    </row>
    <row r="24" spans="3:15" ht="12.75" customHeight="1">
      <c r="D24" s="202" t="s">
        <v>43</v>
      </c>
      <c r="E24" s="124" t="s">
        <v>5</v>
      </c>
      <c r="F24" s="143">
        <v>35.875866326339477</v>
      </c>
      <c r="G24" s="62"/>
      <c r="N24" s="84"/>
      <c r="O24" s="84"/>
    </row>
    <row r="25" spans="3:15" ht="12.75" customHeight="1">
      <c r="D25" s="202" t="s">
        <v>44</v>
      </c>
      <c r="E25" s="124" t="s">
        <v>12</v>
      </c>
      <c r="F25" s="143">
        <v>16.244599412268659</v>
      </c>
      <c r="G25" s="62"/>
      <c r="N25" s="84"/>
      <c r="O25" s="84"/>
    </row>
    <row r="26" spans="3:15" ht="12.75" customHeight="1">
      <c r="D26" s="202" t="s">
        <v>45</v>
      </c>
      <c r="E26" s="124" t="s">
        <v>34</v>
      </c>
      <c r="F26" s="143">
        <v>12.072816566706553</v>
      </c>
      <c r="G26" s="62"/>
      <c r="N26" s="84"/>
      <c r="O26" s="84"/>
    </row>
    <row r="27" spans="3:15" ht="12.75" customHeight="1">
      <c r="D27" s="202" t="s">
        <v>85</v>
      </c>
      <c r="E27" s="124" t="s">
        <v>36</v>
      </c>
      <c r="F27" s="143">
        <v>32.435983679002625</v>
      </c>
      <c r="G27" s="62"/>
      <c r="N27" s="84"/>
      <c r="O27" s="84"/>
    </row>
    <row r="28" spans="3:15" ht="12.75" customHeight="1">
      <c r="D28" s="202" t="s">
        <v>96</v>
      </c>
      <c r="E28" s="124" t="s">
        <v>95</v>
      </c>
      <c r="F28" s="143">
        <v>99.991288706274361</v>
      </c>
      <c r="G28" s="62"/>
      <c r="N28" s="22"/>
      <c r="O28" s="22"/>
    </row>
    <row r="29" spans="3:15">
      <c r="D29" s="202" t="s">
        <v>46</v>
      </c>
      <c r="E29" s="124" t="s">
        <v>6</v>
      </c>
      <c r="F29" s="143">
        <v>39.277990785696055</v>
      </c>
      <c r="G29" s="62"/>
      <c r="H29" s="42"/>
      <c r="K29" s="62"/>
      <c r="L29"/>
      <c r="M29"/>
      <c r="N29"/>
    </row>
    <row r="30" spans="3:15">
      <c r="C30"/>
      <c r="D30" s="202" t="s">
        <v>86</v>
      </c>
      <c r="E30" s="124" t="s">
        <v>64</v>
      </c>
      <c r="F30" s="143">
        <v>52.476923076923065</v>
      </c>
      <c r="G30" s="62"/>
      <c r="H30"/>
      <c r="I30"/>
      <c r="J30"/>
      <c r="K30"/>
      <c r="L30"/>
      <c r="M30"/>
      <c r="N30"/>
      <c r="O30"/>
    </row>
    <row r="31" spans="3:15">
      <c r="C31"/>
      <c r="D31" s="202" t="s">
        <v>87</v>
      </c>
      <c r="E31" s="124" t="s">
        <v>37</v>
      </c>
      <c r="F31" s="143">
        <v>65.032578343158548</v>
      </c>
      <c r="G31" s="62"/>
      <c r="H31"/>
      <c r="I31"/>
      <c r="J31"/>
      <c r="L31"/>
      <c r="M31"/>
      <c r="N31"/>
      <c r="O31"/>
    </row>
    <row r="32" spans="3:15">
      <c r="C32"/>
      <c r="D32" s="202" t="s">
        <v>47</v>
      </c>
      <c r="E32" s="124" t="s">
        <v>7</v>
      </c>
      <c r="F32" s="143">
        <v>22.234916030458521</v>
      </c>
      <c r="G32" s="62"/>
      <c r="H32"/>
      <c r="I32"/>
      <c r="J32"/>
      <c r="K32"/>
      <c r="L32"/>
      <c r="M32"/>
      <c r="N32"/>
      <c r="O32"/>
    </row>
    <row r="33" spans="3:15">
      <c r="C33"/>
      <c r="D33" s="202" t="s">
        <v>83</v>
      </c>
      <c r="E33" s="124" t="s">
        <v>151</v>
      </c>
      <c r="F33" s="143">
        <v>33.846242841441551</v>
      </c>
      <c r="G33" s="62"/>
      <c r="H33"/>
      <c r="I33"/>
      <c r="J33"/>
      <c r="K33"/>
      <c r="L33"/>
      <c r="M33"/>
      <c r="N33"/>
      <c r="O33"/>
    </row>
    <row r="34" spans="3:15">
      <c r="C34"/>
      <c r="D34" s="202" t="s">
        <v>101</v>
      </c>
      <c r="E34" s="124" t="s">
        <v>103</v>
      </c>
      <c r="F34" s="143">
        <v>4.3992301347264222</v>
      </c>
      <c r="G34" s="62"/>
      <c r="H34"/>
      <c r="I34"/>
      <c r="J34"/>
      <c r="K34"/>
      <c r="L34"/>
      <c r="M34"/>
      <c r="N34"/>
      <c r="O34"/>
    </row>
    <row r="35" spans="3:15">
      <c r="C35"/>
      <c r="D35" s="202" t="s">
        <v>88</v>
      </c>
      <c r="E35" s="124" t="s">
        <v>27</v>
      </c>
      <c r="F35" s="143">
        <v>97.074766180009732</v>
      </c>
      <c r="G35" s="62"/>
      <c r="H35"/>
      <c r="I35"/>
      <c r="J35"/>
      <c r="K35"/>
      <c r="L35"/>
      <c r="M35"/>
      <c r="N35"/>
      <c r="O35"/>
    </row>
    <row r="36" spans="3:15">
      <c r="C36"/>
      <c r="D36" s="202" t="s">
        <v>48</v>
      </c>
      <c r="E36" s="124" t="s">
        <v>28</v>
      </c>
      <c r="F36" s="143">
        <v>13.024073820262361</v>
      </c>
      <c r="G36" s="62"/>
      <c r="H36"/>
      <c r="I36"/>
      <c r="J36"/>
      <c r="K36"/>
      <c r="L36"/>
      <c r="M36"/>
      <c r="N36"/>
      <c r="O36"/>
    </row>
    <row r="37" spans="3:15">
      <c r="C37"/>
      <c r="D37" s="202" t="s">
        <v>49</v>
      </c>
      <c r="E37" s="124" t="s">
        <v>8</v>
      </c>
      <c r="F37" s="143">
        <v>50.853328980539381</v>
      </c>
      <c r="G37" s="62"/>
      <c r="H37"/>
      <c r="I37"/>
      <c r="J37"/>
      <c r="K37"/>
      <c r="L37"/>
      <c r="M37"/>
      <c r="N37"/>
      <c r="O37"/>
    </row>
    <row r="38" spans="3:15">
      <c r="C38"/>
      <c r="D38" s="202" t="s">
        <v>50</v>
      </c>
      <c r="E38" s="124" t="s">
        <v>32</v>
      </c>
      <c r="F38" s="143">
        <v>10.854711715630453</v>
      </c>
      <c r="G38" s="62"/>
      <c r="H38"/>
      <c r="I38"/>
      <c r="J38"/>
      <c r="K38"/>
      <c r="L38"/>
      <c r="M38"/>
      <c r="N38"/>
      <c r="O38"/>
    </row>
    <row r="39" spans="3:15">
      <c r="C39"/>
      <c r="D39" s="202" t="s">
        <v>56</v>
      </c>
      <c r="E39" s="124" t="s">
        <v>38</v>
      </c>
      <c r="F39" s="143">
        <v>42.835021826867639</v>
      </c>
      <c r="G39" s="62"/>
      <c r="H39"/>
      <c r="I39"/>
      <c r="J39"/>
      <c r="K39"/>
      <c r="L39"/>
      <c r="M39"/>
      <c r="N39"/>
      <c r="O39"/>
    </row>
    <row r="40" spans="3:15">
      <c r="C40"/>
      <c r="D40" s="202" t="s">
        <v>99</v>
      </c>
      <c r="E40" s="124" t="s">
        <v>98</v>
      </c>
      <c r="F40" s="143">
        <v>26.489194762761091</v>
      </c>
      <c r="G40" s="62"/>
      <c r="H40"/>
      <c r="I40"/>
      <c r="J40"/>
      <c r="K40"/>
      <c r="L40"/>
      <c r="M40"/>
      <c r="N40"/>
      <c r="O40"/>
    </row>
    <row r="41" spans="3:15">
      <c r="C41"/>
      <c r="D41" s="202" t="s">
        <v>89</v>
      </c>
      <c r="E41" s="124" t="s">
        <v>30</v>
      </c>
      <c r="F41" s="143">
        <v>56.082058669294966</v>
      </c>
      <c r="G41" s="62"/>
      <c r="H41"/>
      <c r="I41"/>
      <c r="J41"/>
      <c r="K41"/>
      <c r="L41"/>
      <c r="M41"/>
      <c r="N41"/>
      <c r="O41"/>
    </row>
    <row r="42" spans="3:15">
      <c r="C42"/>
      <c r="D42" s="202" t="s">
        <v>90</v>
      </c>
      <c r="E42" s="124" t="s">
        <v>66</v>
      </c>
      <c r="F42" s="143">
        <v>60.30317385125533</v>
      </c>
      <c r="G42" s="62"/>
      <c r="H42"/>
      <c r="I42"/>
      <c r="J42"/>
      <c r="K42"/>
      <c r="L42"/>
      <c r="M42"/>
      <c r="N42"/>
      <c r="O42"/>
    </row>
    <row r="43" spans="3:15">
      <c r="C43"/>
      <c r="D43" s="104"/>
      <c r="E43" s="126" t="s">
        <v>11</v>
      </c>
      <c r="F43" s="223">
        <v>35.81283782393372</v>
      </c>
      <c r="G43" s="62"/>
      <c r="H43"/>
      <c r="I43"/>
      <c r="J43"/>
      <c r="K43"/>
      <c r="L43"/>
      <c r="M43"/>
      <c r="N43"/>
      <c r="O43"/>
    </row>
    <row r="44" spans="3:15">
      <c r="C44"/>
      <c r="D44" s="104"/>
      <c r="E44" s="6" t="s">
        <v>168</v>
      </c>
      <c r="F44" s="39"/>
      <c r="G44" s="113">
        <v>1034.8368274809036</v>
      </c>
      <c r="H44" s="113">
        <v>991.79200000000003</v>
      </c>
      <c r="I44" s="113">
        <f>(G44/H44-1)*100</f>
        <v>4.3401063409367557</v>
      </c>
      <c r="J44"/>
      <c r="K44"/>
      <c r="L44"/>
      <c r="M44"/>
      <c r="N44"/>
      <c r="O44"/>
    </row>
    <row r="45" spans="3:15">
      <c r="C45"/>
      <c r="D45"/>
      <c r="E45" s="6" t="s">
        <v>141</v>
      </c>
      <c r="F45"/>
      <c r="G45"/>
      <c r="H45"/>
      <c r="I45"/>
      <c r="J45"/>
      <c r="K45"/>
      <c r="L45"/>
      <c r="M45"/>
      <c r="N45"/>
      <c r="O45"/>
    </row>
    <row r="46" spans="3:15">
      <c r="C46"/>
      <c r="D46"/>
      <c r="E46" s="6" t="s">
        <v>140</v>
      </c>
      <c r="F46"/>
      <c r="G46"/>
      <c r="H46"/>
      <c r="I46"/>
      <c r="J46"/>
      <c r="K46"/>
      <c r="L46"/>
      <c r="M46"/>
      <c r="N46"/>
      <c r="O46"/>
    </row>
    <row r="47" spans="3:15">
      <c r="C47"/>
      <c r="D47"/>
      <c r="E47" s="6"/>
      <c r="F47"/>
      <c r="G47"/>
      <c r="H47"/>
      <c r="I47"/>
      <c r="J47"/>
      <c r="K47"/>
      <c r="L47"/>
      <c r="M47"/>
      <c r="N47"/>
      <c r="O47"/>
    </row>
    <row r="48" spans="3:15"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3:15"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3:15"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3:15"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3:15"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3:15"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3:15"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3:15"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3:15"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3:15"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3:15"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3:15"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3:15"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3:15"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3:15"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3:15"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3:15"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3:15"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3:15"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3:15"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3:15"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3:15"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3:15"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3:15"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3:15"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3:15"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3:15"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3:15"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3:15"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3:15"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3:15"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3:15"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3:15"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3:15"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3:15"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3:15"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3:15"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3:15"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3:15"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3:15"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3:15"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3:15"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3:15"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3:15"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3:15"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3:15"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3:15"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3:15"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3:15"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3:15"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3:15"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3:15"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3:15"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3:15"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3:15"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3:15"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3:15"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3:15"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3:15"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3:15"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3:15"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3:15"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3:15"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3:15"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3:15"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3:15"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3:15"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3:15"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3:15"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3:15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3:15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3:15"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3:15"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3:15"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3:15"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3:15"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3:15"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3:15"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3:15"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3:15"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3:15"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3:15"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3:15"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3:15"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3:1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3:15"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3:15"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3:15"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3:15"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3:15"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3:15"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3:15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3:15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3:15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3:15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3:15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3:15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3:15"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3:15"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3:15"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3:15"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3:15">
      <c r="E197"/>
      <c r="F197"/>
      <c r="G197"/>
      <c r="H197"/>
      <c r="I197"/>
      <c r="J197"/>
      <c r="K197"/>
      <c r="L197"/>
    </row>
    <row r="198" spans="3:15">
      <c r="E198"/>
      <c r="F198"/>
      <c r="G198"/>
      <c r="H198"/>
      <c r="I198"/>
      <c r="J198"/>
      <c r="K198"/>
      <c r="L198"/>
    </row>
    <row r="199" spans="3:15">
      <c r="E199"/>
      <c r="F199"/>
      <c r="G199"/>
      <c r="H199"/>
      <c r="I199"/>
      <c r="J199"/>
      <c r="K199"/>
      <c r="L199"/>
    </row>
    <row r="200" spans="3:15">
      <c r="E200"/>
      <c r="F200"/>
      <c r="G200"/>
      <c r="H200"/>
      <c r="I200"/>
      <c r="J200"/>
      <c r="K200"/>
      <c r="L200"/>
    </row>
    <row r="201" spans="3:15">
      <c r="G201"/>
      <c r="H201"/>
      <c r="I201"/>
      <c r="J201"/>
      <c r="K201"/>
      <c r="L201"/>
    </row>
  </sheetData>
  <sortState ref="E8:F43">
    <sortCondition ref="E8:E42"/>
  </sortState>
  <dataConsolidate/>
  <mergeCells count="1">
    <mergeCell ref="C7:C11"/>
  </mergeCells>
  <hyperlinks>
    <hyperlink ref="C4" location="Indice!A1" display="Indice!A1" xr:uid="{00000000-0004-0000-0B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53">
    <pageSetUpPr autoPageBreaks="0"/>
  </sheetPr>
  <dimension ref="B1:N215"/>
  <sheetViews>
    <sheetView showGridLines="0" showRowColHeaders="0" showOutlineSymbols="0" zoomScaleNormal="100" workbookViewId="0">
      <selection activeCell="E46" sqref="E46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7109375" style="21" customWidth="1"/>
    <col min="4" max="4" width="1.28515625" style="21" customWidth="1"/>
    <col min="5" max="5" width="14.42578125" style="21" customWidth="1"/>
    <col min="6" max="12" width="10.7109375" style="21" customWidth="1"/>
    <col min="13" max="13" width="8" style="21" customWidth="1"/>
    <col min="14" max="14" width="2.5703125" style="21" customWidth="1"/>
    <col min="15" max="16384" width="11.42578125" style="21"/>
  </cols>
  <sheetData>
    <row r="1" spans="2:14" s="10" customFormat="1" ht="0.75" customHeight="1"/>
    <row r="2" spans="2:14" s="10" customFormat="1" ht="21" customHeight="1">
      <c r="E2" s="11"/>
      <c r="L2" s="52" t="s">
        <v>18</v>
      </c>
    </row>
    <row r="3" spans="2:14" s="10" customFormat="1" ht="15" customHeight="1">
      <c r="E3" s="83"/>
      <c r="F3" s="83"/>
      <c r="G3" s="83"/>
      <c r="H3" s="83"/>
      <c r="I3" s="83"/>
      <c r="J3" s="83"/>
      <c r="K3" s="83"/>
      <c r="L3" s="11" t="str">
        <f>Indice!E3</f>
        <v>Informe 2018</v>
      </c>
    </row>
    <row r="4" spans="2:14" s="12" customFormat="1" ht="20.25" customHeight="1">
      <c r="B4" s="13"/>
      <c r="C4" s="14" t="s">
        <v>104</v>
      </c>
    </row>
    <row r="5" spans="2:14" s="12" customFormat="1" ht="12.75" customHeight="1">
      <c r="B5" s="13"/>
      <c r="C5" s="44"/>
      <c r="M5"/>
      <c r="N5"/>
    </row>
    <row r="6" spans="2:14" s="12" customFormat="1" ht="13.5" customHeight="1">
      <c r="B6" s="13"/>
      <c r="C6" s="20"/>
      <c r="D6" s="31"/>
      <c r="E6" s="31"/>
      <c r="G6" s="188"/>
      <c r="H6" s="188"/>
      <c r="I6" s="194"/>
      <c r="J6" s="194"/>
      <c r="K6" s="194"/>
      <c r="M6"/>
      <c r="N6"/>
    </row>
    <row r="7" spans="2:14" ht="12.75" customHeight="1">
      <c r="C7" s="231" t="s">
        <v>120</v>
      </c>
      <c r="E7" s="236"/>
      <c r="F7" s="234" t="s">
        <v>9</v>
      </c>
      <c r="G7" s="234" t="s">
        <v>100</v>
      </c>
      <c r="H7" s="234" t="s">
        <v>16</v>
      </c>
      <c r="I7" s="234" t="s">
        <v>68</v>
      </c>
      <c r="J7" s="234" t="s">
        <v>69</v>
      </c>
      <c r="K7" s="234" t="s">
        <v>70</v>
      </c>
      <c r="L7" s="234" t="s">
        <v>17</v>
      </c>
      <c r="M7"/>
      <c r="N7"/>
    </row>
    <row r="8" spans="2:14" ht="12.75" customHeight="1">
      <c r="C8" s="231"/>
      <c r="E8" s="237"/>
      <c r="F8" s="235"/>
      <c r="G8" s="235"/>
      <c r="H8" s="235"/>
      <c r="I8" s="235"/>
      <c r="J8" s="235"/>
      <c r="K8" s="235"/>
      <c r="L8" s="235"/>
      <c r="M8"/>
      <c r="N8"/>
    </row>
    <row r="9" spans="2:14" ht="12.75" customHeight="1">
      <c r="C9" s="231"/>
      <c r="D9" s="104" t="s">
        <v>139</v>
      </c>
      <c r="E9" s="124" t="s">
        <v>142</v>
      </c>
      <c r="F9" s="141">
        <v>0</v>
      </c>
      <c r="G9" s="141">
        <v>9.7000000000000003E-2</v>
      </c>
      <c r="H9" s="141">
        <v>1.835</v>
      </c>
      <c r="I9" s="141">
        <v>0</v>
      </c>
      <c r="J9" s="141">
        <v>0</v>
      </c>
      <c r="K9" s="141">
        <v>0</v>
      </c>
      <c r="L9" s="141">
        <f t="shared" ref="L9:L43" si="0">SUM(F9:K9)</f>
        <v>1.9319999999999999</v>
      </c>
      <c r="M9"/>
      <c r="N9"/>
    </row>
    <row r="10" spans="2:14" ht="12.75" customHeight="1">
      <c r="C10" s="231"/>
      <c r="D10" s="104" t="s">
        <v>51</v>
      </c>
      <c r="E10" s="124" t="s">
        <v>0</v>
      </c>
      <c r="F10" s="141">
        <v>9.516</v>
      </c>
      <c r="G10" s="141">
        <v>84.062140000000014</v>
      </c>
      <c r="H10" s="141">
        <v>10.340450000000001</v>
      </c>
      <c r="I10" s="141">
        <v>58.228610000000003</v>
      </c>
      <c r="J10" s="141">
        <v>43.921579999999999</v>
      </c>
      <c r="K10" s="141">
        <v>8.976750000000008</v>
      </c>
      <c r="L10" s="141">
        <f t="shared" si="0"/>
        <v>215.04553000000004</v>
      </c>
      <c r="M10" s="195"/>
      <c r="N10" s="195"/>
    </row>
    <row r="11" spans="2:14" ht="12.75" customHeight="1">
      <c r="C11" s="168"/>
      <c r="D11" s="104" t="s">
        <v>52</v>
      </c>
      <c r="E11" s="124" t="s">
        <v>1</v>
      </c>
      <c r="F11" s="141">
        <v>0</v>
      </c>
      <c r="G11" s="141">
        <v>6.5739999999999998</v>
      </c>
      <c r="H11" s="141">
        <v>14.15</v>
      </c>
      <c r="I11" s="141">
        <v>2.887</v>
      </c>
      <c r="J11" s="141">
        <v>1.1930000000000001</v>
      </c>
      <c r="K11" s="141">
        <v>0.60899999999999999</v>
      </c>
      <c r="L11" s="141">
        <f t="shared" si="0"/>
        <v>25.413000000000004</v>
      </c>
      <c r="M11" s="195"/>
      <c r="N11" s="195"/>
    </row>
    <row r="12" spans="2:14" ht="12.75" customHeight="1">
      <c r="C12" s="87"/>
      <c r="D12" s="104" t="s">
        <v>53</v>
      </c>
      <c r="E12" s="124" t="s">
        <v>2</v>
      </c>
      <c r="F12" s="141">
        <v>5.9189999999999996</v>
      </c>
      <c r="G12" s="141">
        <v>7.68</v>
      </c>
      <c r="H12" s="141">
        <v>1.4330000000000001</v>
      </c>
      <c r="I12" s="141">
        <v>3.2469999999999999</v>
      </c>
      <c r="J12" s="141">
        <v>3.581</v>
      </c>
      <c r="K12" s="141">
        <v>0.81100000000000005</v>
      </c>
      <c r="L12" s="141">
        <f t="shared" si="0"/>
        <v>22.670999999999999</v>
      </c>
      <c r="M12" s="195"/>
      <c r="N12" s="195"/>
    </row>
    <row r="13" spans="2:14" ht="12.75" customHeight="1">
      <c r="C13" s="87"/>
      <c r="D13" s="104" t="s">
        <v>93</v>
      </c>
      <c r="E13" s="124" t="s">
        <v>67</v>
      </c>
      <c r="F13" s="141">
        <v>0</v>
      </c>
      <c r="G13" s="141">
        <v>1.8879999999999999</v>
      </c>
      <c r="H13" s="141">
        <v>2.105</v>
      </c>
      <c r="I13" s="141">
        <v>5.0599999999999999E-2</v>
      </c>
      <c r="J13" s="141">
        <v>0</v>
      </c>
      <c r="K13" s="141">
        <v>0</v>
      </c>
      <c r="L13" s="141">
        <f t="shared" si="0"/>
        <v>4.0435999999999996</v>
      </c>
      <c r="M13" s="195"/>
      <c r="N13" s="195"/>
    </row>
    <row r="14" spans="2:14" ht="12.75" customHeight="1">
      <c r="C14" s="87"/>
      <c r="D14" s="104" t="s">
        <v>55</v>
      </c>
      <c r="E14" s="124" t="s">
        <v>54</v>
      </c>
      <c r="F14" s="141">
        <v>1.95</v>
      </c>
      <c r="G14" s="141">
        <v>4.4876000000000005</v>
      </c>
      <c r="H14" s="141">
        <v>3.1877</v>
      </c>
      <c r="I14" s="141">
        <v>0.7</v>
      </c>
      <c r="J14" s="141">
        <v>1.052</v>
      </c>
      <c r="K14" s="141">
        <v>7.6999999999999777E-2</v>
      </c>
      <c r="L14" s="141">
        <f t="shared" si="0"/>
        <v>11.4543</v>
      </c>
      <c r="M14" s="195"/>
      <c r="N14" s="195"/>
    </row>
    <row r="15" spans="2:14" ht="12.75" customHeight="1">
      <c r="C15" s="87"/>
      <c r="D15" s="104" t="s">
        <v>105</v>
      </c>
      <c r="E15" s="124" t="s">
        <v>102</v>
      </c>
      <c r="F15" s="141">
        <v>0</v>
      </c>
      <c r="G15" s="141">
        <v>1.478</v>
      </c>
      <c r="H15" s="141">
        <v>0</v>
      </c>
      <c r="I15" s="141">
        <v>0.155</v>
      </c>
      <c r="J15" s="141">
        <v>0</v>
      </c>
      <c r="K15" s="141">
        <v>0.1348</v>
      </c>
      <c r="L15" s="141">
        <f t="shared" si="0"/>
        <v>1.7678</v>
      </c>
      <c r="M15" s="195"/>
      <c r="N15" s="195"/>
    </row>
    <row r="16" spans="2:14" ht="12.75" customHeight="1">
      <c r="C16" s="6"/>
      <c r="D16" s="104" t="s">
        <v>97</v>
      </c>
      <c r="E16" s="124" t="s">
        <v>92</v>
      </c>
      <c r="F16" s="141">
        <v>0</v>
      </c>
      <c r="G16" s="141">
        <v>2.0179999999999998</v>
      </c>
      <c r="H16" s="141">
        <v>2.0950000000000002</v>
      </c>
      <c r="I16" s="141">
        <v>0.55600000000000005</v>
      </c>
      <c r="J16" s="141">
        <v>5.1999999999999998E-2</v>
      </c>
      <c r="K16" s="141">
        <v>0.111</v>
      </c>
      <c r="L16" s="141">
        <f t="shared" si="0"/>
        <v>4.831999999999999</v>
      </c>
      <c r="M16" s="195"/>
      <c r="N16" s="195"/>
    </row>
    <row r="17" spans="3:14" ht="12.75" customHeight="1">
      <c r="D17" s="104" t="s">
        <v>80</v>
      </c>
      <c r="E17" s="124" t="s">
        <v>62</v>
      </c>
      <c r="F17" s="141">
        <v>0</v>
      </c>
      <c r="G17" s="141">
        <v>6.5362999999999989</v>
      </c>
      <c r="H17" s="141">
        <v>6.6E-3</v>
      </c>
      <c r="I17" s="141">
        <v>6.1234000000000002</v>
      </c>
      <c r="J17" s="141">
        <v>1.0001</v>
      </c>
      <c r="K17" s="141">
        <v>2.3889299999999998</v>
      </c>
      <c r="L17" s="141">
        <f t="shared" si="0"/>
        <v>16.055329999999998</v>
      </c>
      <c r="M17" s="195"/>
      <c r="N17" s="195"/>
    </row>
    <row r="18" spans="3:14" ht="12.75" customHeight="1">
      <c r="C18" s="6"/>
      <c r="D18" s="104" t="s">
        <v>39</v>
      </c>
      <c r="E18" s="124" t="s">
        <v>33</v>
      </c>
      <c r="F18" s="141">
        <v>1.94</v>
      </c>
      <c r="G18" s="141">
        <v>2.367</v>
      </c>
      <c r="H18" s="141">
        <v>2.5430000000000001</v>
      </c>
      <c r="I18" s="141">
        <v>3.0000000000000001E-3</v>
      </c>
      <c r="J18" s="141">
        <v>0.53100000000000003</v>
      </c>
      <c r="K18" s="141">
        <v>0.34</v>
      </c>
      <c r="L18" s="141">
        <f t="shared" si="0"/>
        <v>7.7240000000000002</v>
      </c>
      <c r="M18" s="195"/>
      <c r="N18" s="195"/>
    </row>
    <row r="19" spans="3:14" ht="12.75" customHeight="1">
      <c r="C19" s="44"/>
      <c r="D19" s="104" t="s">
        <v>40</v>
      </c>
      <c r="E19" s="124" t="s">
        <v>29</v>
      </c>
      <c r="F19" s="141">
        <v>0.69599999999999995</v>
      </c>
      <c r="G19" s="141">
        <v>1.6189</v>
      </c>
      <c r="H19" s="141">
        <v>1.3017000000000001</v>
      </c>
      <c r="I19" s="141">
        <v>3.3E-3</v>
      </c>
      <c r="J19" s="141">
        <v>0.29020000000000001</v>
      </c>
      <c r="K19" s="141">
        <v>4.8000000000000001E-2</v>
      </c>
      <c r="L19" s="141">
        <f t="shared" si="0"/>
        <v>3.9581</v>
      </c>
      <c r="M19" s="195"/>
      <c r="N19" s="195"/>
    </row>
    <row r="20" spans="3:14" ht="12.75" customHeight="1">
      <c r="D20" s="104" t="s">
        <v>41</v>
      </c>
      <c r="E20" s="124" t="s">
        <v>3</v>
      </c>
      <c r="F20" s="141">
        <v>7.1172899999999997</v>
      </c>
      <c r="G20" s="141">
        <v>45.036070000000002</v>
      </c>
      <c r="H20" s="141">
        <v>20.377569999999999</v>
      </c>
      <c r="I20" s="141">
        <v>23.507390000000001</v>
      </c>
      <c r="J20" s="141">
        <v>7.0179300000000007</v>
      </c>
      <c r="K20" s="141">
        <v>1.0382400000000067</v>
      </c>
      <c r="L20" s="141">
        <f t="shared" si="0"/>
        <v>104.09449000000001</v>
      </c>
      <c r="M20" s="195"/>
      <c r="N20" s="195"/>
    </row>
    <row r="21" spans="3:14" ht="12.75" customHeight="1">
      <c r="C21" s="23"/>
      <c r="D21" s="104" t="s">
        <v>81</v>
      </c>
      <c r="E21" s="124" t="s">
        <v>63</v>
      </c>
      <c r="F21" s="141">
        <v>0</v>
      </c>
      <c r="G21" s="141">
        <v>2.3783099999999999</v>
      </c>
      <c r="H21" s="141">
        <v>9.300000000000001E-3</v>
      </c>
      <c r="I21" s="141">
        <v>0.3407</v>
      </c>
      <c r="J21" s="141">
        <v>8.8999999999999999E-3</v>
      </c>
      <c r="K21" s="141">
        <v>9.5040000000000041E-2</v>
      </c>
      <c r="L21" s="141">
        <f t="shared" si="0"/>
        <v>2.8322500000000002</v>
      </c>
      <c r="M21" s="195"/>
      <c r="N21" s="195"/>
    </row>
    <row r="22" spans="3:14" ht="12.75" customHeight="1">
      <c r="C22" s="32"/>
      <c r="D22" s="104" t="s">
        <v>82</v>
      </c>
      <c r="E22" s="124" t="s">
        <v>26</v>
      </c>
      <c r="F22" s="141">
        <v>2.7850000000000001</v>
      </c>
      <c r="G22" s="141">
        <v>7.2504999999999997</v>
      </c>
      <c r="H22" s="141">
        <v>3.1480000000000001</v>
      </c>
      <c r="I22" s="141">
        <v>2.0129999999999999</v>
      </c>
      <c r="J22" s="141">
        <v>0.113</v>
      </c>
      <c r="K22" s="141">
        <v>2.0609999999999999</v>
      </c>
      <c r="L22" s="141">
        <f t="shared" si="0"/>
        <v>17.3705</v>
      </c>
      <c r="M22" s="195"/>
      <c r="N22" s="195"/>
    </row>
    <row r="23" spans="3:14" ht="12.75" customHeight="1">
      <c r="D23" s="104" t="s">
        <v>42</v>
      </c>
      <c r="E23" s="124" t="s">
        <v>4</v>
      </c>
      <c r="F23" s="141">
        <v>63.13</v>
      </c>
      <c r="G23" s="141">
        <v>18.58822</v>
      </c>
      <c r="H23" s="141">
        <v>23.787189999999999</v>
      </c>
      <c r="I23" s="141">
        <v>15.08381</v>
      </c>
      <c r="J23" s="141">
        <v>8.5261800000000001</v>
      </c>
      <c r="K23" s="141">
        <v>3.7540300000000024</v>
      </c>
      <c r="L23" s="141">
        <f t="shared" si="0"/>
        <v>132.86942999999999</v>
      </c>
      <c r="M23" s="195"/>
      <c r="N23" s="195"/>
    </row>
    <row r="24" spans="3:14" ht="12.75" customHeight="1">
      <c r="D24" s="104" t="s">
        <v>84</v>
      </c>
      <c r="E24" s="124" t="s">
        <v>143</v>
      </c>
      <c r="F24" s="141">
        <v>9.16</v>
      </c>
      <c r="G24" s="141">
        <v>41.917999999999999</v>
      </c>
      <c r="H24" s="141">
        <v>3.7930000000000001</v>
      </c>
      <c r="I24" s="141">
        <v>20.213999999999999</v>
      </c>
      <c r="J24" s="141">
        <v>13.1</v>
      </c>
      <c r="K24" s="141">
        <v>2.0219999999999998</v>
      </c>
      <c r="L24" s="141">
        <f t="shared" si="0"/>
        <v>90.207000000000008</v>
      </c>
      <c r="M24" s="195"/>
      <c r="N24" s="195"/>
    </row>
    <row r="25" spans="3:14" ht="12.75" customHeight="1">
      <c r="D25" s="104" t="s">
        <v>43</v>
      </c>
      <c r="E25" s="124" t="s">
        <v>5</v>
      </c>
      <c r="F25" s="141">
        <v>0</v>
      </c>
      <c r="G25" s="141">
        <v>8.1724099999999993</v>
      </c>
      <c r="H25" s="141">
        <v>3.3992499999999999</v>
      </c>
      <c r="I25" s="141">
        <v>2.0818099999999999</v>
      </c>
      <c r="J25" s="141">
        <v>2.4482499999999998</v>
      </c>
      <c r="K25" s="141">
        <v>0.29071000000000047</v>
      </c>
      <c r="L25" s="141">
        <f t="shared" si="0"/>
        <v>16.392430000000001</v>
      </c>
      <c r="M25" s="195"/>
      <c r="N25" s="195"/>
    </row>
    <row r="26" spans="3:14" ht="12.75" customHeight="1">
      <c r="D26" s="104" t="s">
        <v>44</v>
      </c>
      <c r="E26" s="124" t="s">
        <v>12</v>
      </c>
      <c r="F26" s="141">
        <v>0.48599999999999999</v>
      </c>
      <c r="G26" s="141">
        <v>20.201000000000001</v>
      </c>
      <c r="H26" s="141">
        <v>3.7999999999999999E-2</v>
      </c>
      <c r="I26" s="141">
        <v>4.6260000000000003</v>
      </c>
      <c r="J26" s="141">
        <v>3.9369999999999998</v>
      </c>
      <c r="K26" s="141">
        <v>1.2430000000000001</v>
      </c>
      <c r="L26" s="141">
        <f t="shared" si="0"/>
        <v>30.531000000000002</v>
      </c>
      <c r="M26" s="195"/>
      <c r="N26" s="195"/>
    </row>
    <row r="27" spans="3:14" ht="12.75" customHeight="1">
      <c r="D27" s="104" t="s">
        <v>45</v>
      </c>
      <c r="E27" s="124" t="s">
        <v>34</v>
      </c>
      <c r="F27" s="141">
        <v>1.899</v>
      </c>
      <c r="G27" s="141">
        <v>5.5030000000000001</v>
      </c>
      <c r="H27" s="141">
        <v>5.6000000000000001E-2</v>
      </c>
      <c r="I27" s="141">
        <v>0.32500000000000001</v>
      </c>
      <c r="J27" s="141">
        <v>0.33600000000000002</v>
      </c>
      <c r="K27" s="141">
        <v>0.35499999999999998</v>
      </c>
      <c r="L27" s="141">
        <f t="shared" si="0"/>
        <v>8.4740000000000002</v>
      </c>
      <c r="M27" s="195"/>
      <c r="N27" s="195"/>
    </row>
    <row r="28" spans="3:14" ht="12.75" customHeight="1">
      <c r="D28" s="104" t="s">
        <v>85</v>
      </c>
      <c r="E28" s="124" t="s">
        <v>36</v>
      </c>
      <c r="F28" s="141">
        <v>0</v>
      </c>
      <c r="G28" s="141">
        <v>6.5225</v>
      </c>
      <c r="H28" s="141">
        <v>0.53</v>
      </c>
      <c r="I28" s="141">
        <v>3.08</v>
      </c>
      <c r="J28" s="141">
        <v>0</v>
      </c>
      <c r="K28" s="141">
        <v>0.3775</v>
      </c>
      <c r="L28" s="141">
        <f t="shared" si="0"/>
        <v>10.51</v>
      </c>
      <c r="M28" s="195"/>
      <c r="N28" s="195"/>
    </row>
    <row r="29" spans="3:14" ht="12.75" customHeight="1">
      <c r="D29" s="104" t="s">
        <v>96</v>
      </c>
      <c r="E29" s="124" t="s">
        <v>95</v>
      </c>
      <c r="F29" s="141">
        <v>0</v>
      </c>
      <c r="G29" s="141">
        <v>1.0800000000000001E-2</v>
      </c>
      <c r="H29" s="141">
        <v>1.9725999999999999</v>
      </c>
      <c r="I29" s="141">
        <v>1.8E-3</v>
      </c>
      <c r="J29" s="141">
        <v>0</v>
      </c>
      <c r="K29" s="141">
        <v>0.74799999999999989</v>
      </c>
      <c r="L29" s="141">
        <f t="shared" si="0"/>
        <v>2.7331999999999996</v>
      </c>
      <c r="M29" s="195"/>
      <c r="N29" s="195"/>
    </row>
    <row r="30" spans="3:14" ht="12.75" customHeight="1">
      <c r="C30"/>
      <c r="D30" s="104" t="s">
        <v>46</v>
      </c>
      <c r="E30" s="124" t="s">
        <v>6</v>
      </c>
      <c r="F30" s="141">
        <v>0</v>
      </c>
      <c r="G30" s="141">
        <v>69.645499999999998</v>
      </c>
      <c r="H30" s="141">
        <v>26.698</v>
      </c>
      <c r="I30" s="141">
        <v>10.31</v>
      </c>
      <c r="J30" s="141">
        <v>20.12</v>
      </c>
      <c r="K30" s="141">
        <v>4.1615000000000002</v>
      </c>
      <c r="L30" s="141">
        <f t="shared" si="0"/>
        <v>130.935</v>
      </c>
      <c r="M30" s="195"/>
      <c r="N30" s="195"/>
    </row>
    <row r="31" spans="3:14" ht="12.75" customHeight="1">
      <c r="C31"/>
      <c r="D31" s="104" t="s">
        <v>86</v>
      </c>
      <c r="E31" s="124" t="s">
        <v>64</v>
      </c>
      <c r="F31" s="141">
        <v>0</v>
      </c>
      <c r="G31" s="141">
        <v>1.121</v>
      </c>
      <c r="H31" s="141">
        <v>1.5569999999999999</v>
      </c>
      <c r="I31" s="141">
        <v>7.6999999999999999E-2</v>
      </c>
      <c r="J31" s="141">
        <v>0</v>
      </c>
      <c r="K31" s="141">
        <v>7.3999999999999996E-2</v>
      </c>
      <c r="L31" s="141">
        <f t="shared" si="0"/>
        <v>2.8289999999999997</v>
      </c>
      <c r="M31" s="195"/>
      <c r="N31" s="195"/>
    </row>
    <row r="32" spans="3:14">
      <c r="C32"/>
      <c r="D32" s="104" t="s">
        <v>87</v>
      </c>
      <c r="E32" s="124" t="s">
        <v>37</v>
      </c>
      <c r="F32" s="141">
        <v>0</v>
      </c>
      <c r="G32" s="141">
        <v>1.8175299999999996</v>
      </c>
      <c r="H32" s="141">
        <v>1.0266099999999998</v>
      </c>
      <c r="I32" s="141">
        <v>0.53264</v>
      </c>
      <c r="J32" s="141">
        <v>8.2920000000000008E-2</v>
      </c>
      <c r="K32" s="141">
        <v>9.3070000000000069E-2</v>
      </c>
      <c r="L32" s="141">
        <f t="shared" si="0"/>
        <v>3.5527699999999993</v>
      </c>
      <c r="M32" s="195"/>
      <c r="N32" s="195"/>
    </row>
    <row r="33" spans="3:14">
      <c r="C33"/>
      <c r="D33" s="104" t="s">
        <v>47</v>
      </c>
      <c r="E33" s="124" t="s">
        <v>7</v>
      </c>
      <c r="F33" s="141">
        <v>0</v>
      </c>
      <c r="G33" s="141">
        <v>0.157</v>
      </c>
      <c r="H33" s="141">
        <v>1.3280000000000001</v>
      </c>
      <c r="I33" s="141">
        <v>0.12</v>
      </c>
      <c r="J33" s="141">
        <v>0.128</v>
      </c>
      <c r="K33" s="141">
        <v>1.0999999999999999E-2</v>
      </c>
      <c r="L33" s="141">
        <f t="shared" si="0"/>
        <v>1.744</v>
      </c>
      <c r="M33" s="195"/>
      <c r="N33" s="195"/>
    </row>
    <row r="34" spans="3:14">
      <c r="C34"/>
      <c r="D34" s="104" t="s">
        <v>83</v>
      </c>
      <c r="E34" s="124" t="s">
        <v>151</v>
      </c>
      <c r="F34" s="141">
        <v>0</v>
      </c>
      <c r="G34" s="141">
        <v>1.157</v>
      </c>
      <c r="H34" s="141">
        <v>0.67600000000000005</v>
      </c>
      <c r="I34" s="141">
        <v>3.6799999999999999E-2</v>
      </c>
      <c r="J34" s="141">
        <v>1.7000000000000001E-2</v>
      </c>
      <c r="K34" s="141">
        <v>7.0000000000000001E-3</v>
      </c>
      <c r="L34" s="141">
        <f t="shared" si="0"/>
        <v>1.8937999999999999</v>
      </c>
      <c r="M34" s="195"/>
      <c r="N34" s="195"/>
    </row>
    <row r="35" spans="3:14">
      <c r="C35"/>
      <c r="D35" s="104" t="s">
        <v>101</v>
      </c>
      <c r="E35" s="124" t="s">
        <v>103</v>
      </c>
      <c r="F35" s="141">
        <v>0</v>
      </c>
      <c r="G35" s="141">
        <v>0.22</v>
      </c>
      <c r="H35" s="141">
        <v>0.66</v>
      </c>
      <c r="I35" s="141">
        <v>7.1999999999999995E-2</v>
      </c>
      <c r="J35" s="141">
        <v>0</v>
      </c>
      <c r="K35" s="141">
        <v>0</v>
      </c>
      <c r="L35" s="141">
        <f t="shared" si="0"/>
        <v>0.95199999999999996</v>
      </c>
      <c r="M35" s="195"/>
      <c r="N35" s="195"/>
    </row>
    <row r="36" spans="3:14">
      <c r="C36"/>
      <c r="D36" s="104" t="s">
        <v>88</v>
      </c>
      <c r="E36" s="124" t="s">
        <v>27</v>
      </c>
      <c r="F36" s="141">
        <v>0</v>
      </c>
      <c r="G36" s="141">
        <v>0.54189999999999994</v>
      </c>
      <c r="H36" s="141">
        <v>32.5747</v>
      </c>
      <c r="I36" s="141">
        <v>1.7486300000000001</v>
      </c>
      <c r="J36" s="141">
        <v>4.4999999999999998E-2</v>
      </c>
      <c r="K36" s="141">
        <v>0.11191000000000391</v>
      </c>
      <c r="L36" s="141">
        <f t="shared" si="0"/>
        <v>35.02214</v>
      </c>
      <c r="M36" s="195"/>
      <c r="N36" s="195"/>
    </row>
    <row r="37" spans="3:14">
      <c r="C37"/>
      <c r="D37" s="104" t="s">
        <v>48</v>
      </c>
      <c r="E37" s="124" t="s">
        <v>28</v>
      </c>
      <c r="F37" s="141">
        <v>0</v>
      </c>
      <c r="G37" s="141">
        <v>30.652000000000001</v>
      </c>
      <c r="H37" s="141">
        <v>2.355</v>
      </c>
      <c r="I37" s="141">
        <v>5.6079999999999997</v>
      </c>
      <c r="J37" s="141">
        <v>0.39900000000000002</v>
      </c>
      <c r="K37" s="141">
        <v>0.86399999999999999</v>
      </c>
      <c r="L37" s="141">
        <f t="shared" si="0"/>
        <v>39.877999999999993</v>
      </c>
      <c r="M37" s="195"/>
      <c r="N37" s="195"/>
    </row>
    <row r="38" spans="3:14">
      <c r="C38"/>
      <c r="D38" s="104" t="s">
        <v>49</v>
      </c>
      <c r="E38" s="124" t="s">
        <v>8</v>
      </c>
      <c r="F38" s="141">
        <v>0</v>
      </c>
      <c r="G38" s="141">
        <v>6.3966099999999999</v>
      </c>
      <c r="H38" s="141">
        <v>7.2150400000000001</v>
      </c>
      <c r="I38" s="141">
        <v>5.1496400000000007</v>
      </c>
      <c r="J38" s="141">
        <v>0.55820000000000003</v>
      </c>
      <c r="K38" s="141">
        <v>0.65821999999999936</v>
      </c>
      <c r="L38" s="141">
        <f t="shared" si="0"/>
        <v>19.977710000000002</v>
      </c>
      <c r="M38" s="195"/>
      <c r="N38" s="195"/>
    </row>
    <row r="39" spans="3:14">
      <c r="C39"/>
      <c r="D39" s="104" t="s">
        <v>50</v>
      </c>
      <c r="E39" s="124" t="s">
        <v>32</v>
      </c>
      <c r="F39" s="141">
        <v>4.04</v>
      </c>
      <c r="G39" s="141">
        <v>11.356</v>
      </c>
      <c r="H39" s="141">
        <v>2.2589999999999999</v>
      </c>
      <c r="I39" s="141">
        <v>0.316</v>
      </c>
      <c r="J39" s="141">
        <v>2.0489999999999999</v>
      </c>
      <c r="K39" s="141">
        <v>0.8</v>
      </c>
      <c r="L39" s="141">
        <f t="shared" si="0"/>
        <v>20.82</v>
      </c>
      <c r="M39" s="195"/>
      <c r="N39" s="195"/>
    </row>
    <row r="40" spans="3:14">
      <c r="C40"/>
      <c r="D40" s="104" t="s">
        <v>56</v>
      </c>
      <c r="E40" s="124" t="s">
        <v>38</v>
      </c>
      <c r="F40" s="141">
        <v>1.3</v>
      </c>
      <c r="G40" s="141">
        <v>7.7770000000000001</v>
      </c>
      <c r="H40" s="141">
        <v>6.3289999999999997</v>
      </c>
      <c r="I40" s="141">
        <v>2.9769999999999999</v>
      </c>
      <c r="J40" s="141">
        <v>1.262</v>
      </c>
      <c r="K40" s="141">
        <v>0.121</v>
      </c>
      <c r="L40" s="141">
        <f t="shared" si="0"/>
        <v>19.765999999999998</v>
      </c>
      <c r="M40" s="195"/>
      <c r="N40" s="195"/>
    </row>
    <row r="41" spans="3:14">
      <c r="C41"/>
      <c r="D41" s="104" t="s">
        <v>99</v>
      </c>
      <c r="E41" s="124" t="s">
        <v>98</v>
      </c>
      <c r="F41" s="141">
        <v>0</v>
      </c>
      <c r="G41" s="141">
        <v>5.5220000000000002</v>
      </c>
      <c r="H41" s="141">
        <v>3.0045900000000003</v>
      </c>
      <c r="I41" s="141">
        <v>0.23896000000000001</v>
      </c>
      <c r="J41" s="141">
        <v>0</v>
      </c>
      <c r="K41" s="141">
        <v>2.2737367544323206E-16</v>
      </c>
      <c r="L41" s="141">
        <f t="shared" si="0"/>
        <v>8.7655500000000011</v>
      </c>
      <c r="M41" s="195"/>
      <c r="N41" s="195"/>
    </row>
    <row r="42" spans="3:14">
      <c r="C42"/>
      <c r="D42" s="104" t="s">
        <v>89</v>
      </c>
      <c r="E42" s="124" t="s">
        <v>30</v>
      </c>
      <c r="F42" s="141">
        <v>8.6140000000000008</v>
      </c>
      <c r="G42" s="141">
        <v>4.3140000000000001</v>
      </c>
      <c r="H42" s="141">
        <v>16.63</v>
      </c>
      <c r="I42" s="141">
        <v>7.2050000000000001</v>
      </c>
      <c r="J42" s="141">
        <v>0</v>
      </c>
      <c r="K42" s="141">
        <v>3.145</v>
      </c>
      <c r="L42" s="141">
        <f t="shared" si="0"/>
        <v>39.908000000000001</v>
      </c>
      <c r="M42" s="195"/>
      <c r="N42" s="195"/>
    </row>
    <row r="43" spans="3:14">
      <c r="C43"/>
      <c r="D43" s="104" t="s">
        <v>90</v>
      </c>
      <c r="E43" s="124" t="s">
        <v>66</v>
      </c>
      <c r="F43" s="141">
        <v>3.3330000000000002</v>
      </c>
      <c r="G43" s="141">
        <v>0.21099999999999999</v>
      </c>
      <c r="H43" s="141">
        <v>12.20495</v>
      </c>
      <c r="I43" s="141">
        <v>7.4999999999999997E-2</v>
      </c>
      <c r="J43" s="141">
        <v>1.6639999999999999</v>
      </c>
      <c r="K43" s="141">
        <v>0.40700000000000092</v>
      </c>
      <c r="L43" s="141">
        <f t="shared" si="0"/>
        <v>17.894950000000001</v>
      </c>
      <c r="M43" s="195"/>
      <c r="N43" s="195"/>
    </row>
    <row r="44" spans="3:14">
      <c r="C44"/>
      <c r="D44" s="104"/>
      <c r="E44" s="126" t="s">
        <v>11</v>
      </c>
      <c r="F44" s="144">
        <f>SUM(F9:F43)</f>
        <v>121.88529000000001</v>
      </c>
      <c r="G44" s="144">
        <f t="shared" ref="G44:K44" si="1">SUM(G9:G43)</f>
        <v>415.2762899999999</v>
      </c>
      <c r="H44" s="144">
        <f t="shared" si="1"/>
        <v>210.62625</v>
      </c>
      <c r="I44" s="144">
        <f t="shared" si="1"/>
        <v>177.69409000000002</v>
      </c>
      <c r="J44" s="144">
        <f t="shared" si="1"/>
        <v>113.43326</v>
      </c>
      <c r="K44" s="144">
        <f t="shared" si="1"/>
        <v>35.934700000000042</v>
      </c>
      <c r="L44" s="144">
        <f>SUM(L9:L43)</f>
        <v>1074.8498800000002</v>
      </c>
      <c r="M44" s="114"/>
      <c r="N44"/>
    </row>
    <row r="45" spans="3:14">
      <c r="C45"/>
      <c r="E45" s="6" t="s">
        <v>168</v>
      </c>
      <c r="F45" s="193"/>
      <c r="G45" s="193"/>
      <c r="H45" s="193"/>
      <c r="I45" s="41"/>
      <c r="J45" s="41"/>
      <c r="K45" s="41"/>
      <c r="L45" s="41"/>
      <c r="M45" s="118"/>
      <c r="N45"/>
    </row>
    <row r="46" spans="3:14">
      <c r="C46"/>
      <c r="D46"/>
      <c r="E46" s="6" t="s">
        <v>141</v>
      </c>
      <c r="F46" s="193"/>
      <c r="G46" s="193"/>
      <c r="H46" s="193"/>
      <c r="I46" s="41"/>
      <c r="J46" s="41"/>
      <c r="K46" s="41"/>
      <c r="L46" s="41"/>
      <c r="M46"/>
      <c r="N46"/>
    </row>
    <row r="47" spans="3:14">
      <c r="C47"/>
      <c r="D47"/>
      <c r="E47" s="6" t="s">
        <v>140</v>
      </c>
      <c r="F47" s="41"/>
      <c r="G47" s="41"/>
      <c r="H47" s="41"/>
      <c r="I47" s="41"/>
      <c r="J47" s="41"/>
      <c r="K47" s="41"/>
      <c r="L47" s="41"/>
      <c r="M47"/>
      <c r="N47"/>
    </row>
    <row r="48" spans="3:14">
      <c r="C48"/>
      <c r="D48"/>
      <c r="E48"/>
      <c r="F48" s="41"/>
      <c r="G48" s="96"/>
      <c r="H48" s="41"/>
      <c r="I48" s="41"/>
      <c r="J48" s="41"/>
      <c r="K48" s="41"/>
      <c r="L48" s="41"/>
      <c r="M48"/>
      <c r="N48"/>
    </row>
    <row r="49" spans="3:14">
      <c r="C49"/>
      <c r="D49"/>
      <c r="E49"/>
      <c r="F49" s="41"/>
      <c r="G49" s="96"/>
      <c r="H49" s="41"/>
      <c r="I49" s="41"/>
      <c r="J49" s="41"/>
      <c r="K49" s="41"/>
      <c r="L49" s="41"/>
      <c r="M49"/>
      <c r="N49"/>
    </row>
    <row r="50" spans="3:14">
      <c r="C50"/>
      <c r="D50"/>
      <c r="E50"/>
      <c r="F50" s="41"/>
      <c r="G50" s="41"/>
      <c r="H50" s="41"/>
      <c r="I50" s="41"/>
      <c r="J50" s="41"/>
      <c r="K50" s="41"/>
      <c r="L50" s="41"/>
      <c r="M50"/>
      <c r="N50"/>
    </row>
    <row r="51" spans="3:14">
      <c r="C51"/>
      <c r="D51"/>
      <c r="E51"/>
      <c r="F51" s="41"/>
      <c r="G51" s="41"/>
      <c r="H51" s="41"/>
      <c r="I51" s="41"/>
      <c r="J51" s="41"/>
      <c r="K51" s="41"/>
      <c r="L51" s="41"/>
      <c r="M51"/>
      <c r="N51"/>
    </row>
    <row r="52" spans="3:14">
      <c r="C52"/>
      <c r="D52"/>
      <c r="E52"/>
      <c r="F52" s="41"/>
      <c r="G52" s="41"/>
      <c r="H52" s="41"/>
      <c r="I52" s="41"/>
      <c r="J52" s="41"/>
      <c r="K52" s="41"/>
      <c r="L52" s="41"/>
      <c r="M52"/>
      <c r="N52"/>
    </row>
    <row r="53" spans="3:14">
      <c r="C53"/>
      <c r="D53"/>
      <c r="E53"/>
      <c r="F53" s="41"/>
      <c r="G53" s="41"/>
      <c r="H53" s="41"/>
      <c r="I53" s="41"/>
      <c r="J53" s="41"/>
      <c r="K53" s="41"/>
      <c r="L53" s="41"/>
      <c r="M53"/>
      <c r="N53"/>
    </row>
    <row r="54" spans="3:14">
      <c r="C54"/>
      <c r="D54"/>
      <c r="E54"/>
      <c r="F54" s="41"/>
      <c r="G54" s="41"/>
      <c r="H54" s="41"/>
      <c r="I54" s="41"/>
      <c r="J54" s="41"/>
      <c r="K54" s="41"/>
      <c r="L54" s="41"/>
      <c r="M54"/>
      <c r="N54"/>
    </row>
    <row r="55" spans="3:14">
      <c r="C55"/>
      <c r="D55"/>
      <c r="E55"/>
      <c r="F55" s="41"/>
      <c r="G55" s="41"/>
      <c r="H55" s="41"/>
      <c r="I55" s="41"/>
      <c r="J55" s="41"/>
      <c r="K55" s="41"/>
      <c r="L55" s="41"/>
      <c r="M55"/>
      <c r="N55"/>
    </row>
    <row r="56" spans="3:14">
      <c r="C56"/>
      <c r="D56"/>
      <c r="E56"/>
      <c r="F56"/>
      <c r="G56"/>
      <c r="H56"/>
      <c r="I56"/>
      <c r="J56"/>
      <c r="K56"/>
      <c r="L56"/>
      <c r="M56"/>
      <c r="N56"/>
    </row>
    <row r="57" spans="3:14">
      <c r="C57"/>
      <c r="D57"/>
      <c r="E57"/>
      <c r="F57"/>
      <c r="G57"/>
      <c r="H57"/>
      <c r="I57"/>
      <c r="J57"/>
      <c r="K57"/>
      <c r="L57"/>
      <c r="M57"/>
      <c r="N57"/>
    </row>
    <row r="58" spans="3:14">
      <c r="C58"/>
      <c r="D58"/>
      <c r="E58"/>
      <c r="F58" s="42"/>
      <c r="G58" s="42"/>
      <c r="H58" s="42"/>
      <c r="I58" s="42"/>
      <c r="J58" s="42"/>
      <c r="K58" s="42"/>
      <c r="L58" s="42"/>
      <c r="M58"/>
      <c r="N58"/>
    </row>
    <row r="59" spans="3:14">
      <c r="C59"/>
      <c r="D59"/>
      <c r="E59"/>
      <c r="F59" s="42"/>
      <c r="G59" s="42"/>
      <c r="H59" s="42"/>
      <c r="I59" s="42"/>
      <c r="J59" s="42"/>
      <c r="K59" s="42"/>
      <c r="L59" s="42"/>
      <c r="M59"/>
      <c r="N59"/>
    </row>
    <row r="60" spans="3:14">
      <c r="C60"/>
      <c r="D60"/>
      <c r="E60"/>
      <c r="F60" s="42"/>
      <c r="G60" s="42"/>
      <c r="H60" s="42"/>
      <c r="I60" s="42"/>
      <c r="J60" s="42"/>
      <c r="K60" s="42"/>
      <c r="L60" s="42"/>
      <c r="M60"/>
      <c r="N60"/>
    </row>
    <row r="61" spans="3:14">
      <c r="C61"/>
      <c r="D61"/>
      <c r="E61"/>
      <c r="F61" s="42"/>
      <c r="G61" s="42"/>
      <c r="H61" s="42"/>
      <c r="I61" s="42"/>
      <c r="J61" s="42"/>
      <c r="K61" s="42"/>
      <c r="L61" s="42"/>
      <c r="M61"/>
      <c r="N61"/>
    </row>
    <row r="62" spans="3:14">
      <c r="C62"/>
      <c r="D62"/>
      <c r="E62"/>
      <c r="F62" s="42"/>
      <c r="G62" s="42"/>
      <c r="H62" s="42"/>
      <c r="I62" s="42"/>
      <c r="J62" s="42"/>
      <c r="K62" s="42"/>
      <c r="L62" s="42"/>
      <c r="M62"/>
      <c r="N62"/>
    </row>
    <row r="63" spans="3:14">
      <c r="C63"/>
      <c r="D63"/>
      <c r="E63"/>
      <c r="F63" s="42"/>
      <c r="G63" s="42"/>
      <c r="H63" s="42"/>
      <c r="I63" s="42"/>
      <c r="J63" s="42"/>
      <c r="K63" s="42"/>
      <c r="L63" s="42"/>
      <c r="M63"/>
      <c r="N63"/>
    </row>
    <row r="64" spans="3:14">
      <c r="C64"/>
      <c r="D64"/>
      <c r="E64"/>
      <c r="F64" s="42"/>
      <c r="G64" s="42"/>
      <c r="H64" s="42"/>
      <c r="I64" s="42"/>
      <c r="J64" s="42"/>
      <c r="K64" s="42"/>
      <c r="L64" s="42"/>
      <c r="M64"/>
      <c r="N64"/>
    </row>
    <row r="65" spans="3:14">
      <c r="C65"/>
      <c r="D65"/>
      <c r="E65"/>
      <c r="F65" s="42"/>
      <c r="G65" s="42"/>
      <c r="H65" s="42"/>
      <c r="I65" s="42"/>
      <c r="J65" s="42"/>
      <c r="K65" s="42"/>
      <c r="L65" s="42"/>
      <c r="M65"/>
      <c r="N65"/>
    </row>
    <row r="66" spans="3:14">
      <c r="C66"/>
      <c r="D66"/>
      <c r="E66"/>
      <c r="F66" s="42"/>
      <c r="G66" s="42"/>
      <c r="H66" s="42"/>
      <c r="I66" s="42"/>
      <c r="J66" s="42"/>
      <c r="K66" s="42"/>
      <c r="L66" s="42"/>
      <c r="M66"/>
      <c r="N66"/>
    </row>
    <row r="67" spans="3:14">
      <c r="C67"/>
      <c r="D67"/>
      <c r="E67"/>
      <c r="F67" s="42"/>
      <c r="G67" s="42"/>
      <c r="H67" s="42"/>
      <c r="I67" s="42"/>
      <c r="J67" s="42"/>
      <c r="K67" s="42"/>
      <c r="L67" s="42"/>
      <c r="M67"/>
      <c r="N67"/>
    </row>
    <row r="68" spans="3:14">
      <c r="C68"/>
      <c r="D68"/>
      <c r="E68"/>
      <c r="F68" s="42"/>
      <c r="G68" s="42"/>
      <c r="H68" s="42"/>
      <c r="I68" s="42"/>
      <c r="J68" s="42"/>
      <c r="K68" s="42"/>
      <c r="L68" s="42"/>
      <c r="M68"/>
      <c r="N68"/>
    </row>
    <row r="69" spans="3:14">
      <c r="C69"/>
      <c r="D69"/>
      <c r="E69"/>
      <c r="F69" s="42"/>
      <c r="G69"/>
      <c r="H69"/>
      <c r="I69"/>
      <c r="J69"/>
      <c r="K69"/>
      <c r="L69"/>
      <c r="M69"/>
      <c r="N69"/>
    </row>
    <row r="70" spans="3:14">
      <c r="C70"/>
      <c r="D70"/>
      <c r="E70"/>
      <c r="F70" s="42"/>
      <c r="G70"/>
      <c r="H70"/>
      <c r="I70"/>
      <c r="J70"/>
      <c r="K70"/>
      <c r="L70"/>
      <c r="M70"/>
      <c r="N70"/>
    </row>
    <row r="71" spans="3:14">
      <c r="C71"/>
      <c r="D71"/>
      <c r="E71"/>
      <c r="F71"/>
      <c r="G71"/>
      <c r="H71"/>
      <c r="I71"/>
      <c r="J71"/>
      <c r="K71"/>
      <c r="L71"/>
      <c r="M71"/>
      <c r="N71"/>
    </row>
    <row r="72" spans="3:14">
      <c r="C72"/>
      <c r="D72"/>
      <c r="E72"/>
      <c r="F72"/>
      <c r="G72"/>
      <c r="H72"/>
      <c r="I72"/>
      <c r="J72"/>
      <c r="K72"/>
      <c r="L72"/>
      <c r="M72"/>
      <c r="N72"/>
    </row>
    <row r="73" spans="3:14">
      <c r="C73"/>
      <c r="D73"/>
      <c r="E73"/>
      <c r="F73"/>
      <c r="G73"/>
      <c r="H73"/>
      <c r="I73"/>
      <c r="J73"/>
      <c r="K73"/>
      <c r="L73"/>
      <c r="M73"/>
      <c r="N73"/>
    </row>
    <row r="74" spans="3:14">
      <c r="C74"/>
      <c r="D74"/>
      <c r="E74"/>
      <c r="F74"/>
      <c r="G74"/>
      <c r="H74"/>
      <c r="I74"/>
      <c r="J74"/>
      <c r="K74"/>
      <c r="L74"/>
      <c r="M74"/>
      <c r="N74"/>
    </row>
    <row r="75" spans="3:14">
      <c r="C75"/>
      <c r="D75"/>
      <c r="E75"/>
      <c r="F75"/>
      <c r="G75"/>
      <c r="H75"/>
      <c r="I75"/>
      <c r="J75"/>
      <c r="K75"/>
      <c r="L75"/>
      <c r="M75"/>
      <c r="N75"/>
    </row>
    <row r="76" spans="3:14">
      <c r="C76"/>
      <c r="D76"/>
      <c r="E76"/>
      <c r="F76"/>
      <c r="G76"/>
      <c r="H76"/>
      <c r="I76"/>
      <c r="J76"/>
      <c r="K76"/>
      <c r="L76"/>
      <c r="M76"/>
      <c r="N76"/>
    </row>
    <row r="77" spans="3:14">
      <c r="C77"/>
      <c r="D77"/>
      <c r="E77"/>
      <c r="F77"/>
      <c r="G77"/>
      <c r="H77"/>
      <c r="I77"/>
      <c r="J77"/>
      <c r="K77"/>
      <c r="L77"/>
      <c r="M77"/>
      <c r="N77"/>
    </row>
    <row r="78" spans="3:14">
      <c r="C78"/>
      <c r="D78"/>
      <c r="E78"/>
      <c r="F78"/>
      <c r="G78"/>
      <c r="H78"/>
      <c r="I78"/>
      <c r="J78"/>
      <c r="K78"/>
      <c r="L78"/>
      <c r="M78"/>
      <c r="N78"/>
    </row>
    <row r="79" spans="3:14">
      <c r="C79"/>
      <c r="D79"/>
      <c r="E79"/>
      <c r="F79"/>
      <c r="G79"/>
      <c r="H79"/>
      <c r="I79"/>
      <c r="J79"/>
      <c r="K79"/>
      <c r="L79"/>
      <c r="M79"/>
      <c r="N79"/>
    </row>
    <row r="80" spans="3:14">
      <c r="C80"/>
      <c r="D80"/>
      <c r="E80"/>
      <c r="F80"/>
      <c r="G80"/>
      <c r="H80"/>
      <c r="I80"/>
      <c r="J80"/>
      <c r="K80"/>
      <c r="L80"/>
      <c r="M80"/>
      <c r="N80"/>
    </row>
    <row r="81" spans="3:14">
      <c r="C81"/>
      <c r="D81"/>
      <c r="E81"/>
      <c r="F81"/>
      <c r="G81"/>
      <c r="H81"/>
      <c r="I81"/>
      <c r="J81"/>
      <c r="K81"/>
      <c r="L81"/>
      <c r="M81"/>
      <c r="N81"/>
    </row>
    <row r="82" spans="3:14">
      <c r="C82"/>
      <c r="D82"/>
      <c r="E82"/>
      <c r="F82"/>
      <c r="G82"/>
      <c r="H82"/>
      <c r="I82"/>
      <c r="J82"/>
      <c r="K82"/>
      <c r="L82"/>
      <c r="M82"/>
      <c r="N82"/>
    </row>
    <row r="83" spans="3:14">
      <c r="C83"/>
      <c r="D83"/>
      <c r="E83"/>
      <c r="F83"/>
      <c r="G83"/>
      <c r="H83"/>
      <c r="I83"/>
      <c r="J83"/>
      <c r="K83"/>
      <c r="L83"/>
      <c r="M83"/>
      <c r="N83"/>
    </row>
    <row r="84" spans="3:14">
      <c r="C84"/>
      <c r="D84"/>
      <c r="E84"/>
      <c r="F84"/>
      <c r="G84"/>
      <c r="H84"/>
      <c r="I84"/>
      <c r="J84"/>
      <c r="K84"/>
      <c r="L84"/>
      <c r="M84"/>
      <c r="N84"/>
    </row>
    <row r="85" spans="3:14">
      <c r="C85"/>
      <c r="D85"/>
      <c r="E85"/>
      <c r="F85"/>
      <c r="G85"/>
      <c r="H85"/>
      <c r="I85"/>
      <c r="J85"/>
      <c r="K85"/>
      <c r="L85"/>
      <c r="M85"/>
      <c r="N85"/>
    </row>
    <row r="86" spans="3:14">
      <c r="C86"/>
      <c r="D86"/>
      <c r="E86"/>
      <c r="F86"/>
      <c r="G86"/>
      <c r="H86"/>
      <c r="I86"/>
      <c r="J86"/>
      <c r="K86"/>
      <c r="L86"/>
      <c r="M86"/>
      <c r="N86"/>
    </row>
    <row r="87" spans="3:14">
      <c r="C87"/>
      <c r="D87"/>
      <c r="E87"/>
      <c r="F87"/>
      <c r="G87"/>
      <c r="H87"/>
      <c r="I87"/>
      <c r="J87"/>
      <c r="K87"/>
      <c r="L87"/>
      <c r="M87"/>
      <c r="N87"/>
    </row>
    <row r="88" spans="3:14">
      <c r="C88"/>
      <c r="D88"/>
      <c r="E88"/>
      <c r="F88"/>
      <c r="G88"/>
      <c r="H88"/>
      <c r="I88"/>
      <c r="J88"/>
      <c r="K88"/>
      <c r="L88"/>
      <c r="M88"/>
      <c r="N88"/>
    </row>
    <row r="89" spans="3:14">
      <c r="C89"/>
      <c r="D89"/>
      <c r="E89"/>
      <c r="F89"/>
      <c r="G89"/>
      <c r="H89"/>
      <c r="I89"/>
      <c r="J89"/>
      <c r="K89"/>
      <c r="L89"/>
      <c r="M89"/>
      <c r="N89"/>
    </row>
    <row r="90" spans="3:14">
      <c r="C90"/>
      <c r="D90"/>
      <c r="E90"/>
      <c r="F90"/>
      <c r="G90"/>
      <c r="H90"/>
      <c r="I90"/>
      <c r="J90"/>
      <c r="K90"/>
      <c r="L90"/>
      <c r="M90"/>
      <c r="N90"/>
    </row>
    <row r="91" spans="3:14">
      <c r="C91"/>
      <c r="D91"/>
      <c r="E91"/>
      <c r="F91"/>
      <c r="G91"/>
      <c r="H91"/>
      <c r="I91"/>
      <c r="J91"/>
      <c r="K91"/>
      <c r="L91"/>
      <c r="M91"/>
      <c r="N91"/>
    </row>
    <row r="92" spans="3:14">
      <c r="C92"/>
      <c r="D92"/>
      <c r="E92"/>
      <c r="F92"/>
      <c r="G92"/>
      <c r="H92"/>
      <c r="I92"/>
      <c r="J92"/>
      <c r="K92"/>
      <c r="L92"/>
      <c r="M92"/>
      <c r="N92"/>
    </row>
    <row r="93" spans="3:14">
      <c r="C93"/>
      <c r="D93"/>
      <c r="E93"/>
      <c r="F93"/>
      <c r="G93"/>
      <c r="H93"/>
      <c r="I93"/>
      <c r="J93"/>
      <c r="K93"/>
      <c r="L93"/>
      <c r="M93"/>
      <c r="N93"/>
    </row>
    <row r="94" spans="3:14">
      <c r="C94"/>
      <c r="D94"/>
      <c r="E94"/>
      <c r="F94"/>
      <c r="G94"/>
      <c r="H94"/>
      <c r="I94"/>
      <c r="J94"/>
      <c r="K94"/>
      <c r="L94"/>
      <c r="M94"/>
      <c r="N94"/>
    </row>
    <row r="95" spans="3:14">
      <c r="C95"/>
      <c r="D95"/>
      <c r="E95"/>
      <c r="F95"/>
      <c r="G95"/>
      <c r="H95"/>
      <c r="I95"/>
      <c r="J95"/>
      <c r="K95"/>
      <c r="L95"/>
      <c r="M95"/>
      <c r="N95"/>
    </row>
    <row r="96" spans="3:14">
      <c r="C96"/>
      <c r="D96"/>
      <c r="E96"/>
      <c r="F96"/>
      <c r="G96"/>
      <c r="H96"/>
      <c r="I96"/>
      <c r="J96"/>
      <c r="K96"/>
      <c r="L96"/>
      <c r="M96"/>
      <c r="N96"/>
    </row>
    <row r="97" spans="3:14">
      <c r="C97"/>
      <c r="D97"/>
      <c r="E97"/>
      <c r="F97"/>
      <c r="G97"/>
      <c r="H97"/>
      <c r="I97"/>
      <c r="J97"/>
      <c r="K97"/>
      <c r="L97"/>
      <c r="M97"/>
      <c r="N97"/>
    </row>
    <row r="98" spans="3:14">
      <c r="C98"/>
      <c r="D98"/>
      <c r="E98"/>
      <c r="F98"/>
      <c r="G98"/>
      <c r="H98"/>
      <c r="I98"/>
      <c r="J98"/>
      <c r="K98"/>
      <c r="L98"/>
      <c r="M98"/>
      <c r="N98"/>
    </row>
    <row r="99" spans="3:14">
      <c r="C99"/>
      <c r="D99"/>
      <c r="E99"/>
      <c r="F99"/>
      <c r="G99"/>
      <c r="H99"/>
      <c r="I99"/>
      <c r="J99"/>
      <c r="K99"/>
      <c r="L99"/>
      <c r="M99"/>
      <c r="N99"/>
    </row>
    <row r="100" spans="3:14">
      <c r="C100"/>
      <c r="D100"/>
      <c r="E100"/>
      <c r="F100"/>
      <c r="G100"/>
      <c r="H100"/>
      <c r="I100"/>
      <c r="J100"/>
      <c r="K100"/>
      <c r="L100"/>
      <c r="M100"/>
      <c r="N100"/>
    </row>
    <row r="101" spans="3:14">
      <c r="C101"/>
      <c r="D101"/>
      <c r="E101"/>
      <c r="F101"/>
      <c r="G101"/>
      <c r="H101"/>
      <c r="I101"/>
      <c r="J101"/>
      <c r="K101"/>
      <c r="L101"/>
      <c r="M101"/>
      <c r="N101"/>
    </row>
    <row r="102" spans="3:14">
      <c r="C102"/>
      <c r="D102"/>
      <c r="E102"/>
      <c r="F102"/>
      <c r="G102"/>
      <c r="H102"/>
      <c r="I102"/>
      <c r="J102"/>
      <c r="K102"/>
      <c r="L102"/>
      <c r="M102"/>
      <c r="N102"/>
    </row>
    <row r="103" spans="3:14">
      <c r="C103"/>
      <c r="D103"/>
      <c r="E103"/>
      <c r="F103"/>
      <c r="G103"/>
      <c r="H103"/>
      <c r="I103"/>
      <c r="J103"/>
      <c r="K103"/>
      <c r="L103"/>
      <c r="M103"/>
      <c r="N103"/>
    </row>
    <row r="104" spans="3:14">
      <c r="C104"/>
      <c r="D104"/>
      <c r="E104"/>
      <c r="F104"/>
      <c r="G104"/>
      <c r="H104"/>
      <c r="I104"/>
      <c r="J104"/>
      <c r="K104"/>
      <c r="L104"/>
      <c r="M104"/>
      <c r="N104"/>
    </row>
    <row r="105" spans="3:14">
      <c r="C105"/>
      <c r="D105"/>
      <c r="E105"/>
      <c r="F105"/>
      <c r="G105"/>
      <c r="H105"/>
      <c r="I105"/>
      <c r="J105"/>
      <c r="K105"/>
      <c r="L105"/>
      <c r="M105"/>
      <c r="N105"/>
    </row>
    <row r="106" spans="3:14">
      <c r="C106"/>
      <c r="D106"/>
      <c r="E106"/>
      <c r="F106"/>
      <c r="G106"/>
      <c r="H106"/>
      <c r="I106"/>
      <c r="J106"/>
      <c r="K106"/>
      <c r="L106"/>
      <c r="M106"/>
      <c r="N106"/>
    </row>
    <row r="107" spans="3:14">
      <c r="C107"/>
      <c r="D107"/>
      <c r="E107"/>
      <c r="F107"/>
      <c r="G107"/>
      <c r="H107"/>
      <c r="I107"/>
      <c r="J107"/>
      <c r="K107"/>
      <c r="L107"/>
      <c r="M107"/>
      <c r="N107"/>
    </row>
    <row r="108" spans="3:14">
      <c r="C108"/>
      <c r="D108"/>
      <c r="E108"/>
      <c r="F108"/>
      <c r="G108"/>
      <c r="H108"/>
      <c r="I108"/>
      <c r="J108"/>
      <c r="K108"/>
      <c r="L108"/>
      <c r="M108"/>
      <c r="N108"/>
    </row>
    <row r="109" spans="3:14">
      <c r="C109"/>
      <c r="D109"/>
      <c r="E109"/>
      <c r="F109"/>
      <c r="G109"/>
      <c r="H109"/>
      <c r="I109"/>
      <c r="J109"/>
      <c r="K109"/>
      <c r="L109"/>
      <c r="M109"/>
      <c r="N109"/>
    </row>
    <row r="110" spans="3:14">
      <c r="C110"/>
      <c r="D110"/>
      <c r="E110"/>
      <c r="F110"/>
      <c r="G110"/>
      <c r="H110"/>
      <c r="I110"/>
      <c r="J110"/>
      <c r="K110"/>
      <c r="L110"/>
      <c r="M110"/>
      <c r="N110"/>
    </row>
    <row r="111" spans="3:14">
      <c r="C111"/>
      <c r="D111"/>
      <c r="E111"/>
      <c r="F111"/>
      <c r="G111"/>
      <c r="H111"/>
      <c r="I111"/>
      <c r="J111"/>
      <c r="K111"/>
      <c r="L111"/>
      <c r="M111"/>
      <c r="N111"/>
    </row>
    <row r="112" spans="3:14">
      <c r="C112"/>
      <c r="D112"/>
      <c r="E112"/>
      <c r="F112"/>
      <c r="G112"/>
      <c r="H112"/>
      <c r="I112"/>
      <c r="J112"/>
      <c r="K112"/>
      <c r="L112"/>
      <c r="M112"/>
      <c r="N112"/>
    </row>
    <row r="113" spans="3:14">
      <c r="C113"/>
      <c r="D113"/>
      <c r="E113"/>
      <c r="F113"/>
      <c r="G113"/>
      <c r="H113"/>
      <c r="I113"/>
      <c r="J113"/>
      <c r="K113"/>
      <c r="L113"/>
      <c r="M113"/>
      <c r="N113"/>
    </row>
    <row r="114" spans="3:14">
      <c r="C114"/>
      <c r="D114"/>
      <c r="E114"/>
      <c r="F114"/>
      <c r="G114"/>
      <c r="H114"/>
      <c r="I114"/>
      <c r="J114"/>
      <c r="K114"/>
      <c r="L114"/>
      <c r="M114"/>
      <c r="N114"/>
    </row>
    <row r="115" spans="3:14">
      <c r="C115"/>
      <c r="D115"/>
      <c r="E115"/>
      <c r="F115"/>
      <c r="G115"/>
      <c r="H115"/>
      <c r="I115"/>
      <c r="J115"/>
      <c r="K115"/>
      <c r="L115"/>
      <c r="M115"/>
      <c r="N115"/>
    </row>
    <row r="116" spans="3:14">
      <c r="C116"/>
      <c r="D116"/>
      <c r="E116"/>
      <c r="F116"/>
      <c r="G116"/>
      <c r="H116"/>
      <c r="I116"/>
      <c r="J116"/>
      <c r="K116"/>
      <c r="L116"/>
      <c r="M116"/>
      <c r="N116"/>
    </row>
    <row r="117" spans="3:14">
      <c r="C117"/>
      <c r="D117"/>
      <c r="E117"/>
      <c r="F117"/>
      <c r="G117"/>
      <c r="H117"/>
      <c r="I117"/>
      <c r="J117"/>
      <c r="K117"/>
      <c r="L117"/>
      <c r="M117"/>
      <c r="N117"/>
    </row>
    <row r="118" spans="3:14">
      <c r="C118"/>
      <c r="D118"/>
      <c r="E118"/>
      <c r="F118"/>
      <c r="G118"/>
      <c r="H118"/>
      <c r="I118"/>
      <c r="J118"/>
      <c r="K118"/>
      <c r="L118"/>
      <c r="M118"/>
      <c r="N118"/>
    </row>
    <row r="119" spans="3:14">
      <c r="C119"/>
      <c r="D119"/>
      <c r="E119"/>
      <c r="F119"/>
      <c r="G119"/>
      <c r="H119"/>
      <c r="I119"/>
      <c r="J119"/>
      <c r="K119"/>
      <c r="L119"/>
      <c r="M119"/>
      <c r="N119"/>
    </row>
    <row r="120" spans="3:14">
      <c r="C120"/>
      <c r="D120"/>
      <c r="E120"/>
      <c r="F120"/>
      <c r="G120"/>
      <c r="H120"/>
      <c r="I120"/>
      <c r="J120"/>
      <c r="K120"/>
      <c r="L120"/>
      <c r="M120"/>
      <c r="N120"/>
    </row>
    <row r="121" spans="3:14">
      <c r="C121"/>
      <c r="D121"/>
      <c r="E121"/>
      <c r="F121"/>
      <c r="G121"/>
      <c r="H121"/>
      <c r="I121"/>
      <c r="J121"/>
      <c r="K121"/>
      <c r="L121"/>
      <c r="M121"/>
      <c r="N121"/>
    </row>
    <row r="122" spans="3:14">
      <c r="C122"/>
      <c r="D122"/>
      <c r="E122"/>
      <c r="F122"/>
      <c r="G122"/>
      <c r="H122"/>
      <c r="I122"/>
      <c r="J122"/>
      <c r="K122"/>
      <c r="L122"/>
      <c r="M122"/>
      <c r="N122"/>
    </row>
    <row r="123" spans="3:14">
      <c r="C123"/>
      <c r="D123"/>
      <c r="E123"/>
      <c r="F123"/>
      <c r="G123"/>
      <c r="H123"/>
      <c r="I123"/>
      <c r="J123"/>
      <c r="K123"/>
      <c r="L123"/>
      <c r="M123"/>
      <c r="N123"/>
    </row>
    <row r="124" spans="3:14">
      <c r="C124"/>
      <c r="D124"/>
      <c r="E124"/>
      <c r="F124"/>
      <c r="G124"/>
      <c r="H124"/>
      <c r="I124"/>
      <c r="J124"/>
      <c r="K124"/>
      <c r="L124"/>
      <c r="M124"/>
      <c r="N124"/>
    </row>
    <row r="125" spans="3:14">
      <c r="C125"/>
      <c r="D125"/>
      <c r="E125"/>
      <c r="F125"/>
      <c r="G125"/>
      <c r="H125"/>
      <c r="I125"/>
      <c r="J125"/>
      <c r="K125"/>
      <c r="L125"/>
      <c r="M125"/>
      <c r="N125"/>
    </row>
    <row r="126" spans="3:14">
      <c r="C126"/>
      <c r="D126"/>
      <c r="E126"/>
      <c r="F126"/>
      <c r="G126"/>
      <c r="H126"/>
      <c r="I126"/>
      <c r="J126"/>
      <c r="K126"/>
      <c r="L126"/>
      <c r="M126"/>
      <c r="N126"/>
    </row>
    <row r="127" spans="3:14">
      <c r="C127"/>
      <c r="D127"/>
      <c r="E127"/>
      <c r="F127"/>
      <c r="G127"/>
      <c r="H127"/>
      <c r="I127"/>
      <c r="J127"/>
      <c r="K127"/>
      <c r="L127"/>
      <c r="M127"/>
      <c r="N127"/>
    </row>
    <row r="128" spans="3:14">
      <c r="C128"/>
      <c r="D128"/>
      <c r="E128"/>
      <c r="F128"/>
      <c r="G128"/>
      <c r="H128"/>
      <c r="I128"/>
      <c r="J128"/>
      <c r="K128"/>
      <c r="L128"/>
      <c r="M128"/>
      <c r="N128"/>
    </row>
    <row r="129" spans="3:14">
      <c r="C129"/>
      <c r="D129"/>
      <c r="E129"/>
      <c r="F129"/>
      <c r="G129"/>
      <c r="H129"/>
      <c r="I129"/>
      <c r="J129"/>
      <c r="K129"/>
      <c r="L129"/>
      <c r="M129"/>
      <c r="N129"/>
    </row>
    <row r="130" spans="3:14">
      <c r="C130"/>
      <c r="D130"/>
      <c r="E130"/>
      <c r="F130"/>
      <c r="G130"/>
      <c r="H130"/>
      <c r="I130"/>
      <c r="J130"/>
      <c r="K130"/>
      <c r="L130"/>
      <c r="M130"/>
      <c r="N130"/>
    </row>
    <row r="131" spans="3:14">
      <c r="C131"/>
      <c r="D131"/>
      <c r="E131"/>
      <c r="F131"/>
      <c r="G131"/>
      <c r="H131"/>
      <c r="I131"/>
      <c r="J131"/>
      <c r="K131"/>
      <c r="L131"/>
      <c r="M131"/>
      <c r="N131"/>
    </row>
    <row r="132" spans="3:14">
      <c r="C132"/>
      <c r="D132"/>
      <c r="E132"/>
      <c r="F132"/>
      <c r="G132"/>
      <c r="H132"/>
      <c r="I132"/>
      <c r="J132"/>
      <c r="K132"/>
      <c r="L132"/>
      <c r="M132"/>
      <c r="N132"/>
    </row>
    <row r="133" spans="3:14">
      <c r="C133"/>
      <c r="D133"/>
      <c r="E133"/>
      <c r="F133"/>
      <c r="G133"/>
      <c r="H133"/>
      <c r="I133"/>
      <c r="J133"/>
      <c r="K133"/>
      <c r="L133"/>
      <c r="M133"/>
      <c r="N133"/>
    </row>
    <row r="134" spans="3:14">
      <c r="C134"/>
      <c r="D134"/>
      <c r="E134"/>
      <c r="F134"/>
      <c r="G134"/>
      <c r="H134"/>
      <c r="I134"/>
      <c r="J134"/>
      <c r="K134"/>
      <c r="L134"/>
      <c r="M134"/>
      <c r="N134"/>
    </row>
    <row r="135" spans="3:14">
      <c r="C135"/>
      <c r="D135"/>
      <c r="E135"/>
      <c r="F135"/>
      <c r="G135"/>
      <c r="H135"/>
      <c r="I135"/>
      <c r="J135"/>
      <c r="K135"/>
      <c r="L135"/>
      <c r="M135"/>
      <c r="N135"/>
    </row>
    <row r="136" spans="3:14">
      <c r="C136"/>
      <c r="D136"/>
      <c r="E136"/>
      <c r="F136"/>
      <c r="G136"/>
      <c r="H136"/>
      <c r="I136"/>
      <c r="J136"/>
      <c r="K136"/>
      <c r="L136"/>
      <c r="M136"/>
      <c r="N136"/>
    </row>
    <row r="137" spans="3:14">
      <c r="C137"/>
      <c r="D137"/>
      <c r="E137"/>
      <c r="F137"/>
      <c r="G137"/>
      <c r="H137"/>
      <c r="I137"/>
      <c r="J137"/>
      <c r="K137"/>
      <c r="L137"/>
      <c r="M137"/>
      <c r="N137"/>
    </row>
    <row r="138" spans="3:14">
      <c r="C138"/>
      <c r="D138"/>
      <c r="E138"/>
      <c r="F138"/>
      <c r="G138"/>
      <c r="H138"/>
      <c r="I138"/>
      <c r="J138"/>
      <c r="K138"/>
      <c r="L138"/>
      <c r="M138"/>
      <c r="N138"/>
    </row>
    <row r="139" spans="3:14">
      <c r="C139"/>
      <c r="D139"/>
      <c r="E139"/>
      <c r="F139"/>
      <c r="G139"/>
      <c r="H139"/>
      <c r="I139"/>
      <c r="J139"/>
      <c r="K139"/>
      <c r="L139"/>
      <c r="M139"/>
      <c r="N139"/>
    </row>
    <row r="140" spans="3:14">
      <c r="C140"/>
      <c r="D140"/>
      <c r="E140"/>
      <c r="F140"/>
      <c r="G140"/>
      <c r="H140"/>
      <c r="I140"/>
      <c r="J140"/>
      <c r="K140"/>
      <c r="L140"/>
      <c r="M140"/>
      <c r="N140"/>
    </row>
    <row r="141" spans="3:14">
      <c r="C141"/>
      <c r="D141"/>
      <c r="E141"/>
      <c r="F141"/>
      <c r="G141"/>
      <c r="H141"/>
      <c r="I141"/>
      <c r="J141"/>
      <c r="K141"/>
      <c r="L141"/>
      <c r="M141"/>
      <c r="N141"/>
    </row>
    <row r="142" spans="3:14">
      <c r="C142"/>
      <c r="D142"/>
      <c r="E142"/>
      <c r="F142"/>
      <c r="G142"/>
      <c r="H142"/>
      <c r="I142"/>
      <c r="J142"/>
      <c r="K142"/>
      <c r="L142"/>
      <c r="M142"/>
      <c r="N142"/>
    </row>
    <row r="143" spans="3:14">
      <c r="C143"/>
      <c r="D143"/>
      <c r="E143"/>
      <c r="F143"/>
      <c r="G143"/>
      <c r="H143"/>
      <c r="I143"/>
      <c r="J143"/>
      <c r="K143"/>
      <c r="L143"/>
      <c r="M143"/>
      <c r="N143"/>
    </row>
    <row r="144" spans="3:14">
      <c r="C144"/>
      <c r="D144"/>
      <c r="E144"/>
      <c r="F144"/>
      <c r="G144"/>
      <c r="H144"/>
      <c r="I144"/>
      <c r="J144"/>
      <c r="K144"/>
      <c r="L144"/>
      <c r="M144"/>
      <c r="N144"/>
    </row>
    <row r="145" spans="3:14">
      <c r="C145"/>
      <c r="D145"/>
      <c r="E145"/>
      <c r="F145"/>
      <c r="G145"/>
      <c r="H145"/>
      <c r="I145"/>
      <c r="J145"/>
      <c r="K145"/>
      <c r="L145"/>
      <c r="M145"/>
      <c r="N145"/>
    </row>
    <row r="146" spans="3:14">
      <c r="C146"/>
      <c r="D146"/>
      <c r="E146"/>
      <c r="F146"/>
      <c r="G146"/>
      <c r="H146"/>
      <c r="I146"/>
      <c r="J146"/>
      <c r="K146"/>
      <c r="L146"/>
      <c r="M146"/>
      <c r="N146"/>
    </row>
    <row r="147" spans="3:14">
      <c r="C147"/>
      <c r="D147"/>
      <c r="E147"/>
      <c r="F147"/>
      <c r="G147"/>
      <c r="H147"/>
      <c r="I147"/>
      <c r="J147"/>
      <c r="K147"/>
      <c r="L147"/>
      <c r="M147"/>
      <c r="N147"/>
    </row>
    <row r="148" spans="3:14">
      <c r="C148"/>
      <c r="D148"/>
      <c r="E148"/>
      <c r="F148"/>
      <c r="G148"/>
      <c r="H148"/>
      <c r="I148"/>
      <c r="J148"/>
      <c r="K148"/>
      <c r="L148"/>
      <c r="M148"/>
      <c r="N148"/>
    </row>
    <row r="149" spans="3:14">
      <c r="C149"/>
      <c r="D149"/>
      <c r="E149"/>
      <c r="F149"/>
      <c r="G149"/>
      <c r="H149"/>
      <c r="I149"/>
      <c r="J149"/>
      <c r="K149"/>
      <c r="L149"/>
      <c r="M149"/>
      <c r="N149"/>
    </row>
    <row r="150" spans="3:14">
      <c r="C150"/>
      <c r="D150"/>
      <c r="E150"/>
      <c r="F150"/>
      <c r="G150"/>
      <c r="H150"/>
      <c r="I150"/>
      <c r="J150"/>
      <c r="K150"/>
      <c r="L150"/>
      <c r="M150"/>
      <c r="N150"/>
    </row>
    <row r="151" spans="3:14">
      <c r="C151"/>
      <c r="D151"/>
      <c r="E151"/>
      <c r="F151"/>
      <c r="G151"/>
      <c r="H151"/>
      <c r="I151"/>
      <c r="J151"/>
      <c r="K151"/>
      <c r="L151"/>
      <c r="M151"/>
      <c r="N151"/>
    </row>
    <row r="152" spans="3:14">
      <c r="C152"/>
      <c r="D152"/>
      <c r="E152"/>
      <c r="F152"/>
      <c r="G152"/>
      <c r="H152"/>
      <c r="I152"/>
      <c r="J152"/>
      <c r="K152"/>
      <c r="L152"/>
      <c r="M152"/>
      <c r="N152"/>
    </row>
    <row r="153" spans="3:14">
      <c r="C153"/>
      <c r="D153"/>
      <c r="E153"/>
      <c r="F153"/>
      <c r="G153"/>
      <c r="H153"/>
      <c r="I153"/>
      <c r="J153"/>
      <c r="K153"/>
      <c r="L153"/>
      <c r="M153"/>
      <c r="N153"/>
    </row>
    <row r="154" spans="3:14">
      <c r="C154"/>
      <c r="D154"/>
      <c r="E154"/>
      <c r="F154"/>
      <c r="G154"/>
      <c r="H154"/>
      <c r="I154"/>
      <c r="J154"/>
      <c r="K154"/>
      <c r="L154"/>
      <c r="M154"/>
      <c r="N154"/>
    </row>
    <row r="155" spans="3:14">
      <c r="C155"/>
      <c r="D155"/>
      <c r="E155"/>
      <c r="F155"/>
      <c r="G155"/>
      <c r="H155"/>
      <c r="I155"/>
      <c r="J155"/>
      <c r="K155"/>
      <c r="L155"/>
      <c r="M155"/>
      <c r="N155"/>
    </row>
    <row r="156" spans="3:14">
      <c r="C156"/>
      <c r="D156"/>
      <c r="E156"/>
      <c r="F156"/>
      <c r="G156"/>
      <c r="H156"/>
      <c r="I156"/>
      <c r="J156"/>
      <c r="K156"/>
      <c r="L156"/>
      <c r="M156"/>
      <c r="N156"/>
    </row>
    <row r="157" spans="3:14">
      <c r="C157"/>
      <c r="D157"/>
      <c r="E157"/>
      <c r="F157"/>
      <c r="G157"/>
      <c r="H157"/>
      <c r="I157"/>
      <c r="J157"/>
      <c r="K157"/>
      <c r="L157"/>
      <c r="M157"/>
      <c r="N157"/>
    </row>
    <row r="158" spans="3:14">
      <c r="C158"/>
      <c r="D158"/>
      <c r="E158"/>
      <c r="F158"/>
      <c r="G158"/>
      <c r="H158"/>
      <c r="I158"/>
      <c r="J158"/>
      <c r="K158"/>
      <c r="L158"/>
      <c r="M158"/>
      <c r="N158"/>
    </row>
    <row r="159" spans="3:14">
      <c r="C159"/>
      <c r="D159"/>
      <c r="E159"/>
      <c r="F159"/>
      <c r="G159"/>
      <c r="H159"/>
      <c r="I159"/>
      <c r="J159"/>
      <c r="K159"/>
      <c r="L159"/>
      <c r="M159"/>
      <c r="N159"/>
    </row>
    <row r="160" spans="3:14">
      <c r="C160"/>
      <c r="D160"/>
      <c r="E160"/>
      <c r="F160"/>
      <c r="G160"/>
      <c r="H160"/>
      <c r="I160"/>
      <c r="J160"/>
      <c r="K160"/>
      <c r="L160"/>
      <c r="M160"/>
      <c r="N160"/>
    </row>
    <row r="161" spans="3:14">
      <c r="C161"/>
      <c r="D161"/>
      <c r="E161"/>
      <c r="F161"/>
      <c r="G161"/>
      <c r="H161"/>
      <c r="I161"/>
      <c r="J161"/>
      <c r="K161"/>
      <c r="L161"/>
      <c r="M161"/>
      <c r="N161"/>
    </row>
    <row r="162" spans="3:14">
      <c r="C162"/>
      <c r="D162"/>
      <c r="E162"/>
      <c r="F162"/>
      <c r="G162"/>
      <c r="H162"/>
      <c r="I162"/>
      <c r="J162"/>
      <c r="K162"/>
      <c r="L162"/>
      <c r="M162"/>
      <c r="N162"/>
    </row>
    <row r="163" spans="3:14">
      <c r="C163"/>
      <c r="D163"/>
      <c r="E163"/>
      <c r="F163"/>
      <c r="G163"/>
      <c r="H163"/>
      <c r="I163"/>
      <c r="J163"/>
      <c r="K163"/>
      <c r="L163"/>
      <c r="M163"/>
      <c r="N163"/>
    </row>
    <row r="164" spans="3:14">
      <c r="C164"/>
      <c r="D164"/>
      <c r="E164"/>
      <c r="F164"/>
      <c r="G164"/>
      <c r="H164"/>
      <c r="I164"/>
      <c r="J164"/>
      <c r="K164"/>
      <c r="L164"/>
      <c r="M164"/>
      <c r="N164"/>
    </row>
    <row r="165" spans="3:14">
      <c r="C165"/>
      <c r="D165"/>
      <c r="E165"/>
      <c r="F165"/>
      <c r="G165"/>
      <c r="H165"/>
      <c r="I165"/>
      <c r="J165"/>
      <c r="K165"/>
      <c r="L165"/>
      <c r="M165"/>
      <c r="N165"/>
    </row>
    <row r="166" spans="3:14">
      <c r="C166"/>
      <c r="D166"/>
      <c r="E166"/>
      <c r="F166"/>
      <c r="G166"/>
      <c r="H166"/>
      <c r="I166"/>
      <c r="J166"/>
      <c r="K166"/>
      <c r="L166"/>
      <c r="M166"/>
      <c r="N166"/>
    </row>
    <row r="167" spans="3:14">
      <c r="C167"/>
      <c r="D167"/>
      <c r="E167"/>
      <c r="F167"/>
      <c r="G167"/>
      <c r="H167"/>
      <c r="I167"/>
      <c r="J167"/>
      <c r="K167"/>
      <c r="L167"/>
      <c r="M167"/>
      <c r="N167"/>
    </row>
    <row r="168" spans="3:14">
      <c r="C168"/>
      <c r="D168"/>
      <c r="E168"/>
      <c r="F168"/>
      <c r="G168"/>
      <c r="H168"/>
      <c r="I168"/>
      <c r="J168"/>
      <c r="K168"/>
      <c r="L168"/>
      <c r="M168"/>
      <c r="N168"/>
    </row>
    <row r="169" spans="3:14">
      <c r="C169"/>
      <c r="D169"/>
      <c r="E169"/>
      <c r="F169"/>
      <c r="G169"/>
      <c r="H169"/>
      <c r="I169"/>
      <c r="J169"/>
      <c r="K169"/>
      <c r="L169"/>
      <c r="M169"/>
      <c r="N169"/>
    </row>
    <row r="170" spans="3:14">
      <c r="C170"/>
      <c r="D170"/>
      <c r="E170"/>
      <c r="F170"/>
      <c r="G170"/>
      <c r="H170"/>
      <c r="I170"/>
      <c r="J170"/>
      <c r="K170"/>
      <c r="L170"/>
      <c r="M170"/>
      <c r="N170"/>
    </row>
    <row r="171" spans="3:14">
      <c r="C171"/>
      <c r="D171"/>
      <c r="E171"/>
      <c r="F171"/>
      <c r="G171"/>
      <c r="H171"/>
      <c r="I171"/>
      <c r="J171"/>
      <c r="K171"/>
      <c r="L171"/>
      <c r="M171"/>
      <c r="N171"/>
    </row>
    <row r="172" spans="3:14">
      <c r="C172"/>
      <c r="D172"/>
      <c r="E172"/>
      <c r="F172"/>
      <c r="G172"/>
      <c r="H172"/>
      <c r="I172"/>
      <c r="J172"/>
      <c r="K172"/>
      <c r="L172"/>
      <c r="M172"/>
      <c r="N172"/>
    </row>
    <row r="173" spans="3:14">
      <c r="C173"/>
      <c r="D173"/>
      <c r="E173"/>
      <c r="F173"/>
      <c r="G173"/>
      <c r="H173"/>
      <c r="I173"/>
      <c r="J173"/>
      <c r="K173"/>
      <c r="L173"/>
      <c r="M173"/>
      <c r="N173"/>
    </row>
    <row r="174" spans="3:14">
      <c r="C174"/>
      <c r="D174"/>
      <c r="E174"/>
      <c r="F174"/>
      <c r="G174"/>
      <c r="H174"/>
      <c r="I174"/>
      <c r="J174"/>
      <c r="K174"/>
      <c r="L174"/>
      <c r="M174"/>
      <c r="N174"/>
    </row>
    <row r="175" spans="3:14">
      <c r="C175"/>
      <c r="D175"/>
      <c r="E175"/>
      <c r="F175"/>
      <c r="G175"/>
      <c r="H175"/>
      <c r="I175"/>
      <c r="J175"/>
      <c r="K175"/>
      <c r="L175"/>
      <c r="M175"/>
      <c r="N175"/>
    </row>
    <row r="176" spans="3:14">
      <c r="C176"/>
      <c r="D176"/>
      <c r="E176"/>
      <c r="F176"/>
      <c r="G176"/>
      <c r="H176"/>
      <c r="I176"/>
      <c r="J176"/>
      <c r="K176"/>
      <c r="L176"/>
      <c r="M176"/>
      <c r="N176"/>
    </row>
    <row r="177" spans="3:14">
      <c r="C177"/>
      <c r="D177"/>
      <c r="E177"/>
      <c r="F177"/>
      <c r="G177"/>
      <c r="H177"/>
      <c r="I177"/>
      <c r="J177"/>
      <c r="K177"/>
      <c r="L177"/>
      <c r="M177"/>
      <c r="N177"/>
    </row>
    <row r="178" spans="3:14">
      <c r="C178"/>
      <c r="D178"/>
      <c r="E178"/>
      <c r="F178"/>
      <c r="G178"/>
      <c r="H178"/>
      <c r="I178"/>
      <c r="J178"/>
      <c r="K178"/>
      <c r="L178"/>
      <c r="M178"/>
      <c r="N178"/>
    </row>
    <row r="179" spans="3:14">
      <c r="C179"/>
      <c r="D179"/>
      <c r="E179"/>
      <c r="F179"/>
      <c r="G179"/>
      <c r="H179"/>
      <c r="I179"/>
      <c r="J179"/>
      <c r="K179"/>
      <c r="L179"/>
      <c r="M179"/>
      <c r="N179"/>
    </row>
    <row r="180" spans="3:14">
      <c r="C180"/>
      <c r="D180"/>
      <c r="E180"/>
      <c r="F180"/>
      <c r="G180"/>
      <c r="H180"/>
      <c r="I180"/>
      <c r="J180"/>
      <c r="K180"/>
      <c r="L180"/>
      <c r="M180"/>
      <c r="N180"/>
    </row>
    <row r="181" spans="3:14">
      <c r="C181"/>
      <c r="D181"/>
      <c r="E181"/>
      <c r="F181"/>
      <c r="G181"/>
      <c r="H181"/>
      <c r="I181"/>
      <c r="J181"/>
      <c r="K181"/>
      <c r="L181"/>
      <c r="M181"/>
      <c r="N181"/>
    </row>
    <row r="182" spans="3:14">
      <c r="C182"/>
      <c r="D182"/>
      <c r="E182"/>
      <c r="F182"/>
      <c r="G182"/>
      <c r="H182"/>
      <c r="I182"/>
      <c r="J182"/>
      <c r="K182"/>
      <c r="L182"/>
      <c r="M182"/>
      <c r="N182"/>
    </row>
    <row r="183" spans="3:14">
      <c r="C183"/>
      <c r="D183"/>
      <c r="E183"/>
      <c r="F183"/>
      <c r="G183"/>
      <c r="H183"/>
      <c r="I183"/>
      <c r="J183"/>
      <c r="K183"/>
      <c r="L183"/>
      <c r="M183"/>
      <c r="N183"/>
    </row>
    <row r="184" spans="3:14">
      <c r="C184"/>
      <c r="D184"/>
      <c r="E184"/>
      <c r="F184"/>
      <c r="G184"/>
      <c r="H184"/>
      <c r="I184"/>
      <c r="J184"/>
      <c r="K184"/>
      <c r="L184"/>
      <c r="M184"/>
      <c r="N184"/>
    </row>
    <row r="185" spans="3:14">
      <c r="C185"/>
      <c r="D185"/>
      <c r="E185"/>
      <c r="F185"/>
      <c r="G185"/>
      <c r="H185"/>
      <c r="I185"/>
      <c r="J185"/>
      <c r="K185"/>
      <c r="L185"/>
      <c r="M185"/>
      <c r="N185"/>
    </row>
    <row r="186" spans="3:14">
      <c r="C186"/>
      <c r="D186"/>
      <c r="E186"/>
      <c r="F186"/>
      <c r="G186"/>
      <c r="H186"/>
      <c r="I186"/>
      <c r="J186"/>
      <c r="K186"/>
      <c r="L186"/>
      <c r="M186"/>
      <c r="N186"/>
    </row>
    <row r="187" spans="3:14">
      <c r="C187"/>
      <c r="D187"/>
      <c r="E187"/>
      <c r="F187"/>
      <c r="G187"/>
      <c r="H187"/>
      <c r="I187"/>
      <c r="J187"/>
      <c r="K187"/>
      <c r="L187"/>
      <c r="M187"/>
      <c r="N187"/>
    </row>
    <row r="188" spans="3:14">
      <c r="C188"/>
      <c r="D188"/>
      <c r="E188"/>
      <c r="F188"/>
      <c r="G188"/>
      <c r="H188"/>
      <c r="I188"/>
      <c r="J188"/>
      <c r="K188"/>
      <c r="L188"/>
      <c r="M188"/>
      <c r="N188"/>
    </row>
    <row r="189" spans="3:14">
      <c r="C189"/>
      <c r="D189"/>
      <c r="E189"/>
      <c r="F189"/>
      <c r="G189"/>
      <c r="H189"/>
      <c r="I189"/>
      <c r="J189"/>
      <c r="K189"/>
      <c r="L189"/>
      <c r="M189"/>
      <c r="N189"/>
    </row>
    <row r="190" spans="3:14">
      <c r="C190"/>
      <c r="D190"/>
      <c r="E190"/>
      <c r="F190"/>
      <c r="G190"/>
      <c r="H190"/>
      <c r="I190"/>
      <c r="J190"/>
      <c r="K190"/>
      <c r="L190"/>
      <c r="M190"/>
      <c r="N190"/>
    </row>
    <row r="191" spans="3:14">
      <c r="C191"/>
      <c r="D191"/>
      <c r="E191"/>
      <c r="F191"/>
      <c r="G191"/>
      <c r="H191"/>
      <c r="I191"/>
      <c r="J191"/>
      <c r="K191"/>
      <c r="L191"/>
      <c r="M191"/>
      <c r="N191"/>
    </row>
    <row r="192" spans="3:14">
      <c r="C192"/>
      <c r="D192"/>
      <c r="E192"/>
      <c r="F192"/>
      <c r="G192"/>
      <c r="H192"/>
      <c r="I192"/>
      <c r="J192"/>
      <c r="K192"/>
      <c r="L192"/>
      <c r="M192"/>
      <c r="N192"/>
    </row>
    <row r="193" spans="3:14">
      <c r="C193"/>
      <c r="D193"/>
      <c r="E193"/>
      <c r="F193"/>
      <c r="G193"/>
      <c r="H193"/>
      <c r="I193"/>
      <c r="J193"/>
      <c r="K193"/>
      <c r="L193"/>
      <c r="M193"/>
      <c r="N193"/>
    </row>
    <row r="194" spans="3:14">
      <c r="D194"/>
      <c r="E194"/>
      <c r="F194"/>
      <c r="G194"/>
      <c r="H194"/>
      <c r="I194"/>
      <c r="J194"/>
      <c r="K194"/>
      <c r="L194"/>
      <c r="M194"/>
      <c r="N194"/>
    </row>
    <row r="195" spans="3:14">
      <c r="D195"/>
      <c r="E195"/>
      <c r="F195"/>
      <c r="G195"/>
      <c r="H195"/>
      <c r="I195"/>
      <c r="J195"/>
      <c r="K195"/>
      <c r="L195"/>
      <c r="M195"/>
      <c r="N195"/>
    </row>
    <row r="196" spans="3:14">
      <c r="D196"/>
      <c r="E196"/>
      <c r="F196"/>
      <c r="G196"/>
      <c r="H196"/>
      <c r="I196"/>
      <c r="J196"/>
      <c r="K196"/>
      <c r="L196"/>
      <c r="M196"/>
      <c r="N196"/>
    </row>
    <row r="197" spans="3:14">
      <c r="D197"/>
      <c r="E197"/>
      <c r="F197"/>
      <c r="G197"/>
      <c r="H197"/>
      <c r="I197"/>
      <c r="J197"/>
      <c r="K197"/>
      <c r="L197"/>
      <c r="M197"/>
      <c r="N197"/>
    </row>
    <row r="198" spans="3:14">
      <c r="D198"/>
      <c r="E198"/>
      <c r="F198"/>
      <c r="G198"/>
      <c r="H198"/>
      <c r="I198"/>
      <c r="J198"/>
      <c r="K198"/>
      <c r="L198"/>
      <c r="M198"/>
      <c r="N198"/>
    </row>
    <row r="199" spans="3:14">
      <c r="D199"/>
      <c r="E199"/>
      <c r="F199"/>
      <c r="G199"/>
      <c r="H199"/>
      <c r="I199"/>
      <c r="J199"/>
      <c r="K199"/>
      <c r="L199"/>
      <c r="M199"/>
      <c r="N199"/>
    </row>
    <row r="200" spans="3:14">
      <c r="D200"/>
      <c r="E200"/>
      <c r="F200"/>
      <c r="G200"/>
      <c r="H200"/>
      <c r="I200"/>
      <c r="J200"/>
      <c r="K200"/>
      <c r="L200"/>
      <c r="M200"/>
      <c r="N200"/>
    </row>
    <row r="201" spans="3:14">
      <c r="D201"/>
      <c r="E201"/>
      <c r="F201"/>
      <c r="G201"/>
      <c r="H201"/>
      <c r="I201"/>
      <c r="J201"/>
      <c r="K201"/>
      <c r="L201"/>
      <c r="M201"/>
      <c r="N201"/>
    </row>
    <row r="202" spans="3:14">
      <c r="D202"/>
      <c r="E202"/>
      <c r="F202"/>
      <c r="G202"/>
      <c r="H202"/>
      <c r="I202"/>
      <c r="J202"/>
      <c r="K202"/>
      <c r="L202"/>
      <c r="M202"/>
      <c r="N202"/>
    </row>
    <row r="203" spans="3:14">
      <c r="D203"/>
      <c r="E203"/>
      <c r="F203"/>
      <c r="G203"/>
      <c r="H203"/>
      <c r="I203"/>
      <c r="J203"/>
      <c r="K203"/>
      <c r="L203"/>
      <c r="M203"/>
      <c r="N203"/>
    </row>
    <row r="204" spans="3:14">
      <c r="D204"/>
      <c r="E204"/>
      <c r="F204"/>
      <c r="G204"/>
      <c r="H204"/>
      <c r="I204"/>
      <c r="J204"/>
      <c r="K204"/>
      <c r="L204"/>
      <c r="M204"/>
      <c r="N204"/>
    </row>
    <row r="205" spans="3:14">
      <c r="D205"/>
      <c r="E205"/>
      <c r="F205"/>
      <c r="G205"/>
      <c r="H205"/>
      <c r="I205"/>
      <c r="J205"/>
      <c r="K205"/>
      <c r="L205"/>
      <c r="M205"/>
      <c r="N205"/>
    </row>
    <row r="206" spans="3:14">
      <c r="D206"/>
      <c r="E206"/>
      <c r="F206"/>
      <c r="G206"/>
      <c r="H206"/>
      <c r="I206"/>
      <c r="J206"/>
      <c r="K206"/>
      <c r="L206"/>
      <c r="M206"/>
      <c r="N206"/>
    </row>
    <row r="207" spans="3:14">
      <c r="D207"/>
      <c r="E207"/>
      <c r="F207"/>
      <c r="G207"/>
      <c r="H207"/>
      <c r="I207"/>
      <c r="J207"/>
      <c r="K207"/>
      <c r="L207"/>
      <c r="M207"/>
      <c r="N207"/>
    </row>
    <row r="208" spans="3:14">
      <c r="D208"/>
      <c r="E208"/>
      <c r="F208"/>
      <c r="G208"/>
      <c r="H208"/>
      <c r="I208"/>
      <c r="J208"/>
      <c r="K208"/>
      <c r="L208"/>
      <c r="M208"/>
      <c r="N208"/>
    </row>
    <row r="209" spans="4:14">
      <c r="D209"/>
      <c r="E209"/>
      <c r="F209"/>
      <c r="G209"/>
      <c r="H209"/>
      <c r="I209"/>
      <c r="J209"/>
      <c r="K209"/>
      <c r="L209"/>
      <c r="M209"/>
      <c r="N209"/>
    </row>
    <row r="210" spans="4:14">
      <c r="D210"/>
      <c r="E210"/>
      <c r="F210"/>
      <c r="G210"/>
      <c r="H210"/>
      <c r="I210"/>
      <c r="J210"/>
      <c r="K210"/>
      <c r="L210"/>
      <c r="M210"/>
      <c r="N210"/>
    </row>
    <row r="211" spans="4:14">
      <c r="D211"/>
      <c r="E211"/>
      <c r="F211"/>
      <c r="G211"/>
      <c r="H211"/>
      <c r="I211"/>
      <c r="J211"/>
      <c r="K211"/>
      <c r="L211"/>
      <c r="M211"/>
      <c r="N211"/>
    </row>
    <row r="212" spans="4:14">
      <c r="E212"/>
      <c r="F212"/>
      <c r="G212"/>
      <c r="H212"/>
      <c r="I212"/>
      <c r="J212"/>
      <c r="K212"/>
      <c r="L212"/>
    </row>
    <row r="213" spans="4:14">
      <c r="E213"/>
      <c r="F213"/>
      <c r="G213"/>
      <c r="H213"/>
      <c r="I213"/>
      <c r="J213"/>
      <c r="K213"/>
      <c r="L213"/>
    </row>
    <row r="214" spans="4:14">
      <c r="E214"/>
      <c r="F214"/>
      <c r="G214"/>
      <c r="H214"/>
      <c r="I214"/>
      <c r="J214"/>
      <c r="K214"/>
      <c r="L214"/>
    </row>
    <row r="215" spans="4:14">
      <c r="E215"/>
      <c r="F215"/>
      <c r="G215"/>
      <c r="H215"/>
      <c r="I215"/>
      <c r="J215"/>
      <c r="K215"/>
      <c r="L215"/>
    </row>
  </sheetData>
  <sortState ref="D9:L43">
    <sortCondition ref="E9:E43"/>
  </sortState>
  <dataConsolidate/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9">
    <mergeCell ref="C7:C10"/>
    <mergeCell ref="K7:K8"/>
    <mergeCell ref="L7:L8"/>
    <mergeCell ref="E7:E8"/>
    <mergeCell ref="F7:F8"/>
    <mergeCell ref="G7:G8"/>
    <mergeCell ref="H7:H8"/>
    <mergeCell ref="I7:I8"/>
    <mergeCell ref="J7:J8"/>
  </mergeCells>
  <phoneticPr fontId="0" type="noConversion"/>
  <hyperlinks>
    <hyperlink ref="C4" location="Indice!A1" display="Indice!A1" xr:uid="{00000000-0004-0000-0C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56">
    <pageSetUpPr autoPageBreaks="0" fitToPage="1"/>
  </sheetPr>
  <dimension ref="B1:AI64"/>
  <sheetViews>
    <sheetView showGridLines="0" showRowColHeaders="0" showOutlineSymbols="0" zoomScaleNormal="100" workbookViewId="0">
      <selection activeCell="F21" sqref="F21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85546875" style="21" customWidth="1"/>
    <col min="4" max="4" width="2" style="21" customWidth="1"/>
    <col min="5" max="5" width="20.7109375" style="21" customWidth="1"/>
    <col min="6" max="8" width="12.7109375" style="21" customWidth="1"/>
    <col min="9" max="9" width="7.140625" style="21" bestFit="1" customWidth="1"/>
    <col min="10" max="11" width="12.140625" style="21" bestFit="1" customWidth="1"/>
    <col min="12" max="12" width="6.5703125" style="21" bestFit="1" customWidth="1"/>
    <col min="13" max="13" width="4.85546875" style="21" bestFit="1" customWidth="1"/>
    <col min="14" max="14" width="3.85546875" style="21" bestFit="1" customWidth="1"/>
    <col min="15" max="18" width="5.7109375" style="21" bestFit="1" customWidth="1"/>
    <col min="19" max="19" width="5.42578125" style="21" bestFit="1" customWidth="1"/>
    <col min="20" max="20" width="5.7109375" style="21" bestFit="1" customWidth="1"/>
    <col min="21" max="21" width="6.28515625" style="21" bestFit="1" customWidth="1"/>
    <col min="22" max="22" width="5.7109375" style="21" bestFit="1" customWidth="1"/>
    <col min="23" max="29" width="5.42578125" style="21" bestFit="1" customWidth="1"/>
    <col min="30" max="30" width="4.85546875" style="21" bestFit="1" customWidth="1"/>
    <col min="31" max="33" width="5.42578125" style="21" bestFit="1" customWidth="1"/>
    <col min="34" max="34" width="10.5703125" style="21" customWidth="1"/>
    <col min="35" max="16384" width="11.42578125" style="21"/>
  </cols>
  <sheetData>
    <row r="1" spans="2:34" s="10" customFormat="1" ht="0.75" customHeight="1"/>
    <row r="2" spans="2:34" s="10" customFormat="1" ht="21" customHeight="1">
      <c r="E2" s="11"/>
      <c r="H2" s="52" t="s">
        <v>18</v>
      </c>
    </row>
    <row r="3" spans="2:34" s="10" customFormat="1" ht="15" customHeight="1">
      <c r="E3" s="227" t="str">
        <f>Indice!E3</f>
        <v>Informe 2018</v>
      </c>
      <c r="F3" s="227"/>
      <c r="G3" s="227"/>
      <c r="H3" s="227"/>
    </row>
    <row r="4" spans="2:34" s="12" customFormat="1" ht="20.25" customHeight="1">
      <c r="B4" s="13"/>
      <c r="C4" s="14" t="s">
        <v>104</v>
      </c>
      <c r="K4"/>
      <c r="L4"/>
      <c r="M4"/>
    </row>
    <row r="5" spans="2:34" s="12" customFormat="1" ht="12.75" customHeight="1">
      <c r="B5" s="13"/>
      <c r="C5" s="15"/>
    </row>
    <row r="6" spans="2:34" s="12" customFormat="1" ht="13.5" customHeight="1">
      <c r="B6" s="13"/>
      <c r="C6" s="20"/>
      <c r="D6" s="31"/>
      <c r="E6" s="31"/>
    </row>
    <row r="7" spans="2:34" ht="15.75" customHeight="1">
      <c r="C7" s="238" t="s">
        <v>121</v>
      </c>
      <c r="E7" s="29"/>
      <c r="F7" s="30" t="s">
        <v>20</v>
      </c>
      <c r="G7" s="30" t="s">
        <v>21</v>
      </c>
      <c r="H7" s="56" t="s">
        <v>19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2:34" ht="12.75" customHeight="1">
      <c r="C8" s="238"/>
      <c r="D8" s="105" t="s">
        <v>139</v>
      </c>
      <c r="E8" s="145" t="s">
        <v>138</v>
      </c>
      <c r="F8" s="146">
        <v>1769</v>
      </c>
      <c r="G8" s="146">
        <v>2684</v>
      </c>
      <c r="H8" s="146">
        <f>F8-G8</f>
        <v>-915</v>
      </c>
      <c r="I8" s="213">
        <f>H8-'C9'!K8*1000</f>
        <v>0</v>
      </c>
      <c r="J8" s="226"/>
      <c r="K8" s="226"/>
      <c r="L8" s="212"/>
      <c r="M8"/>
      <c r="N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2:34" ht="12.75" customHeight="1">
      <c r="C9" s="238"/>
      <c r="D9" s="105" t="s">
        <v>51</v>
      </c>
      <c r="E9" s="145" t="s">
        <v>0</v>
      </c>
      <c r="F9" s="146">
        <v>31545.910000000003</v>
      </c>
      <c r="G9" s="146">
        <v>82680.859999999986</v>
      </c>
      <c r="H9" s="146">
        <f t="shared" ref="H9:H40" si="0">F9-G9</f>
        <v>-51134.949999999983</v>
      </c>
      <c r="I9" s="213">
        <f>H9-'C9'!K9*1000</f>
        <v>0</v>
      </c>
      <c r="J9" s="226"/>
      <c r="K9" s="226"/>
      <c r="L9" s="212"/>
      <c r="M9"/>
      <c r="N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2:34" ht="12.75" customHeight="1">
      <c r="C10" s="238"/>
      <c r="D10" s="105" t="s">
        <v>52</v>
      </c>
      <c r="E10" s="145" t="s">
        <v>1</v>
      </c>
      <c r="F10" s="146">
        <v>28073.399999999998</v>
      </c>
      <c r="G10" s="146">
        <v>19129.32</v>
      </c>
      <c r="H10" s="146">
        <f t="shared" si="0"/>
        <v>8944.0799999999981</v>
      </c>
      <c r="I10" s="213">
        <f>H10-'C9'!K10*1000</f>
        <v>0</v>
      </c>
      <c r="J10" s="226"/>
      <c r="K10" s="226"/>
      <c r="L10" s="212"/>
      <c r="M10"/>
      <c r="N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2:34" ht="12.75" customHeight="1">
      <c r="D11" s="105" t="s">
        <v>53</v>
      </c>
      <c r="E11" s="145" t="s">
        <v>2</v>
      </c>
      <c r="F11" s="146">
        <v>21635.91</v>
      </c>
      <c r="G11" s="146">
        <v>4309.4000000000005</v>
      </c>
      <c r="H11" s="146">
        <f t="shared" si="0"/>
        <v>17326.509999999998</v>
      </c>
      <c r="I11" s="213">
        <f>H11-'C9'!K11*1000</f>
        <v>0</v>
      </c>
      <c r="J11" s="226"/>
      <c r="K11" s="226"/>
      <c r="L11" s="212"/>
      <c r="M11"/>
      <c r="N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2:34" ht="12.75" customHeight="1">
      <c r="D12" s="105" t="s">
        <v>93</v>
      </c>
      <c r="E12" s="145" t="s">
        <v>67</v>
      </c>
      <c r="F12" s="146">
        <v>3091.9299999999994</v>
      </c>
      <c r="G12" s="146">
        <v>7697.7599999999993</v>
      </c>
      <c r="H12" s="146">
        <f t="shared" si="0"/>
        <v>-4605.83</v>
      </c>
      <c r="I12" s="213">
        <f>H12-'C9'!K12*1000</f>
        <v>0</v>
      </c>
      <c r="J12" s="226"/>
      <c r="K12" s="226"/>
      <c r="L12" s="212"/>
      <c r="M12"/>
      <c r="N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2:34" ht="12.75" customHeight="1">
      <c r="D13" s="105" t="s">
        <v>55</v>
      </c>
      <c r="E13" s="145" t="s">
        <v>54</v>
      </c>
      <c r="F13" s="146">
        <v>2220</v>
      </c>
      <c r="G13" s="146">
        <v>10032</v>
      </c>
      <c r="H13" s="146">
        <f t="shared" si="0"/>
        <v>-7812</v>
      </c>
      <c r="I13" s="213">
        <f>H13-'C9'!K13*1000</f>
        <v>0</v>
      </c>
      <c r="J13" s="226"/>
      <c r="K13" s="226"/>
      <c r="L13" s="212"/>
      <c r="M13"/>
      <c r="N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2:34" ht="12.75" customHeight="1">
      <c r="C14" s="6"/>
      <c r="D14" s="105" t="s">
        <v>97</v>
      </c>
      <c r="E14" s="145" t="s">
        <v>92</v>
      </c>
      <c r="F14" s="146">
        <v>12693</v>
      </c>
      <c r="G14" s="146">
        <v>6532</v>
      </c>
      <c r="H14" s="146">
        <f t="shared" si="0"/>
        <v>6161</v>
      </c>
      <c r="I14" s="213">
        <f>H14-'C9'!K15*1000</f>
        <v>0</v>
      </c>
      <c r="J14" s="226"/>
      <c r="K14" s="226"/>
      <c r="L14" s="212"/>
      <c r="M14"/>
      <c r="N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2:34" ht="12.75" customHeight="1">
      <c r="C15" s="6"/>
      <c r="D15" s="105" t="s">
        <v>80</v>
      </c>
      <c r="E15" s="145" t="s">
        <v>62</v>
      </c>
      <c r="F15" s="146">
        <v>15610</v>
      </c>
      <c r="G15" s="146">
        <v>10432</v>
      </c>
      <c r="H15" s="146">
        <f t="shared" si="0"/>
        <v>5178</v>
      </c>
      <c r="I15" s="213">
        <f>H15-'C9'!K16*1000</f>
        <v>0</v>
      </c>
      <c r="J15" s="226"/>
      <c r="K15" s="226"/>
      <c r="L15" s="212"/>
      <c r="M15"/>
      <c r="N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2:34" ht="12.75" customHeight="1">
      <c r="D16" s="105" t="s">
        <v>39</v>
      </c>
      <c r="E16" s="145" t="s">
        <v>33</v>
      </c>
      <c r="F16" s="146">
        <v>12544.22</v>
      </c>
      <c r="G16" s="146">
        <v>8746.93</v>
      </c>
      <c r="H16" s="146">
        <f t="shared" si="0"/>
        <v>3797.2899999999991</v>
      </c>
      <c r="I16" s="213">
        <f>H16-'C9'!K17*1000</f>
        <v>0</v>
      </c>
      <c r="J16" s="226"/>
      <c r="K16" s="226"/>
      <c r="L16" s="212"/>
      <c r="M16"/>
      <c r="N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3:34" ht="12.75" customHeight="1">
      <c r="C17" s="6"/>
      <c r="D17" s="105" t="s">
        <v>40</v>
      </c>
      <c r="E17" s="145" t="s">
        <v>29</v>
      </c>
      <c r="F17" s="146">
        <v>8930.26</v>
      </c>
      <c r="G17" s="146">
        <v>9316.9300000000021</v>
      </c>
      <c r="H17" s="146">
        <f t="shared" si="0"/>
        <v>-386.67000000000189</v>
      </c>
      <c r="I17" s="213">
        <f>H17-'C9'!K18*1000</f>
        <v>-1.8758328224066645E-12</v>
      </c>
      <c r="J17" s="226"/>
      <c r="K17" s="226"/>
      <c r="L17" s="212"/>
      <c r="M17"/>
      <c r="N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3:34" ht="12.75" customHeight="1">
      <c r="C18" s="6"/>
      <c r="D18" s="105" t="s">
        <v>41</v>
      </c>
      <c r="E18" s="145" t="s">
        <v>3</v>
      </c>
      <c r="F18" s="146">
        <v>24018.120000000003</v>
      </c>
      <c r="G18" s="146">
        <v>12915.79</v>
      </c>
      <c r="H18" s="146">
        <f t="shared" si="0"/>
        <v>11102.330000000002</v>
      </c>
      <c r="I18" s="213">
        <f>H18-'C9'!K19*1000</f>
        <v>0</v>
      </c>
      <c r="J18" s="226"/>
      <c r="K18" s="226"/>
      <c r="L18" s="212"/>
      <c r="M18"/>
      <c r="N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3:34" ht="12.75" customHeight="1">
      <c r="D19" s="105" t="s">
        <v>81</v>
      </c>
      <c r="E19" s="145" t="s">
        <v>63</v>
      </c>
      <c r="F19" s="146">
        <v>3613.6</v>
      </c>
      <c r="G19" s="146">
        <v>5209.8999999999996</v>
      </c>
      <c r="H19" s="146">
        <f t="shared" si="0"/>
        <v>-1596.2999999999997</v>
      </c>
      <c r="I19" s="213">
        <f>H19-'C9'!K20*1000</f>
        <v>0</v>
      </c>
      <c r="J19" s="226"/>
      <c r="K19" s="226"/>
      <c r="L19" s="212"/>
      <c r="M19"/>
      <c r="N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3:34" ht="12.75" customHeight="1">
      <c r="C20" s="6"/>
      <c r="D20" s="105" t="s">
        <v>82</v>
      </c>
      <c r="E20" s="145" t="s">
        <v>26</v>
      </c>
      <c r="F20" s="146">
        <v>22548.029999999995</v>
      </c>
      <c r="G20" s="146">
        <v>2612.23</v>
      </c>
      <c r="H20" s="146">
        <f t="shared" si="0"/>
        <v>19935.799999999996</v>
      </c>
      <c r="I20" s="213">
        <f>H20-'C9'!K21*1000</f>
        <v>0</v>
      </c>
      <c r="J20" s="226"/>
      <c r="K20" s="226"/>
      <c r="L20" s="212"/>
      <c r="M20"/>
      <c r="N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3:34" ht="12.75" customHeight="1">
      <c r="D21" s="105" t="s">
        <v>42</v>
      </c>
      <c r="E21" s="145" t="s">
        <v>4</v>
      </c>
      <c r="F21" s="146">
        <v>13514.5373</v>
      </c>
      <c r="G21" s="146">
        <v>76496.048999999999</v>
      </c>
      <c r="H21" s="146">
        <f t="shared" si="0"/>
        <v>-62981.511700000003</v>
      </c>
      <c r="I21" s="213">
        <f>H21-'C9'!K22*1000</f>
        <v>0</v>
      </c>
      <c r="J21" s="226"/>
      <c r="K21" s="226"/>
      <c r="L21" s="212"/>
      <c r="M21"/>
      <c r="N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3:34" ht="12.75" customHeight="1">
      <c r="D22" s="105" t="s">
        <v>84</v>
      </c>
      <c r="E22" s="145" t="s">
        <v>35</v>
      </c>
      <c r="F22" s="146">
        <v>23597</v>
      </c>
      <c r="G22" s="146">
        <v>2005.9999999999998</v>
      </c>
      <c r="H22" s="146">
        <f t="shared" si="0"/>
        <v>21591</v>
      </c>
      <c r="I22" s="213">
        <f>H22-'C9'!K23*1000</f>
        <v>0</v>
      </c>
      <c r="J22" s="226"/>
      <c r="K22" s="226"/>
      <c r="L22" s="212"/>
      <c r="M22"/>
      <c r="N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3:34" ht="12.75" customHeight="1">
      <c r="C23" s="6"/>
      <c r="D23" s="105" t="s">
        <v>43</v>
      </c>
      <c r="E23" s="145" t="s">
        <v>5</v>
      </c>
      <c r="F23" s="146">
        <v>8550.17</v>
      </c>
      <c r="G23" s="146">
        <v>2269.69</v>
      </c>
      <c r="H23" s="146">
        <f t="shared" si="0"/>
        <v>6280.48</v>
      </c>
      <c r="I23" s="213">
        <f>H23-'C9'!K24*1000</f>
        <v>0</v>
      </c>
      <c r="J23" s="226"/>
      <c r="K23" s="226"/>
      <c r="L23" s="212"/>
      <c r="M23"/>
      <c r="N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3:34" ht="12.75" customHeight="1">
      <c r="C24" s="6"/>
      <c r="D24" s="105" t="s">
        <v>44</v>
      </c>
      <c r="E24" s="145" t="s">
        <v>12</v>
      </c>
      <c r="F24" s="146">
        <v>26755</v>
      </c>
      <c r="G24" s="146">
        <v>18785</v>
      </c>
      <c r="H24" s="146">
        <f t="shared" si="0"/>
        <v>7970</v>
      </c>
      <c r="I24" s="213">
        <f>H24-'C9'!K25*1000</f>
        <v>0</v>
      </c>
      <c r="J24" s="226"/>
      <c r="K24" s="226"/>
      <c r="L24" s="212"/>
      <c r="M24"/>
      <c r="N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3:34" ht="12.75" customHeight="1">
      <c r="C25" s="6"/>
      <c r="D25" s="105" t="s">
        <v>45</v>
      </c>
      <c r="E25" s="145" t="s">
        <v>34</v>
      </c>
      <c r="F25" s="146">
        <v>18613.28</v>
      </c>
      <c r="G25" s="146">
        <v>4265.08</v>
      </c>
      <c r="H25" s="146">
        <f t="shared" si="0"/>
        <v>14348.199999999999</v>
      </c>
      <c r="I25" s="213">
        <f>H25-'C9'!K26*1000</f>
        <v>0</v>
      </c>
      <c r="J25" s="226"/>
      <c r="K25" s="226"/>
      <c r="L25" s="212"/>
      <c r="M25"/>
      <c r="N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3:34" ht="12.75" customHeight="1">
      <c r="C26" s="6"/>
      <c r="D26" s="105" t="s">
        <v>85</v>
      </c>
      <c r="E26" s="145" t="s">
        <v>36</v>
      </c>
      <c r="F26" s="146">
        <v>1621.51</v>
      </c>
      <c r="G26" s="146">
        <v>1649.24</v>
      </c>
      <c r="H26" s="146">
        <f t="shared" si="0"/>
        <v>-27.730000000000018</v>
      </c>
      <c r="I26" s="213">
        <f>H26-'C9'!K27*1000</f>
        <v>2.8421709430404007E-14</v>
      </c>
      <c r="J26" s="226"/>
      <c r="K26" s="226"/>
      <c r="L26" s="212"/>
      <c r="M26"/>
      <c r="N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3:34" ht="12.75" customHeight="1">
      <c r="C27" s="6"/>
      <c r="D27" s="105" t="s">
        <v>46</v>
      </c>
      <c r="E27" s="145" t="s">
        <v>6</v>
      </c>
      <c r="F27" s="146">
        <v>47176</v>
      </c>
      <c r="G27" s="146">
        <v>3264</v>
      </c>
      <c r="H27" s="146">
        <f t="shared" si="0"/>
        <v>43912</v>
      </c>
      <c r="I27" s="213">
        <f>H27-'C9'!K29*1000</f>
        <v>0</v>
      </c>
      <c r="J27" s="226"/>
      <c r="K27" s="226"/>
      <c r="L27" s="212"/>
      <c r="M27"/>
      <c r="N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3:34" ht="12.75" customHeight="1">
      <c r="C28" s="6"/>
      <c r="D28" s="105" t="s">
        <v>86</v>
      </c>
      <c r="E28" s="145" t="s">
        <v>64</v>
      </c>
      <c r="F28" s="146">
        <v>5173</v>
      </c>
      <c r="G28" s="146">
        <v>4266</v>
      </c>
      <c r="H28" s="146">
        <f t="shared" si="0"/>
        <v>907</v>
      </c>
      <c r="I28" s="213">
        <f>H28-'C9'!K30*1000</f>
        <v>0</v>
      </c>
      <c r="J28" s="226"/>
      <c r="K28" s="226"/>
      <c r="L28" s="212"/>
      <c r="M28"/>
      <c r="N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3:34" ht="12.75" customHeight="1">
      <c r="C29" s="6"/>
      <c r="D29" s="105" t="s">
        <v>87</v>
      </c>
      <c r="E29" s="145" t="s">
        <v>37</v>
      </c>
      <c r="F29" s="146">
        <v>12846</v>
      </c>
      <c r="G29" s="146">
        <v>3215</v>
      </c>
      <c r="H29" s="146">
        <f t="shared" si="0"/>
        <v>9631</v>
      </c>
      <c r="I29" s="213">
        <f>H29-'C9'!K31*1000</f>
        <v>0</v>
      </c>
      <c r="J29" s="226"/>
      <c r="K29" s="226"/>
      <c r="L29" s="212"/>
      <c r="M29"/>
      <c r="N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3:34" ht="12.75" customHeight="1">
      <c r="C30" s="6"/>
      <c r="D30" s="105" t="s">
        <v>47</v>
      </c>
      <c r="E30" s="145" t="s">
        <v>7</v>
      </c>
      <c r="F30" s="146">
        <v>7312.2599999999993</v>
      </c>
      <c r="G30" s="146">
        <v>1247.06</v>
      </c>
      <c r="H30" s="146">
        <f t="shared" si="0"/>
        <v>6065.1999999999989</v>
      </c>
      <c r="I30" s="213">
        <f>H30-'C9'!K32*1000</f>
        <v>0</v>
      </c>
      <c r="J30" s="226"/>
      <c r="K30" s="226"/>
      <c r="L30" s="212"/>
      <c r="M30"/>
      <c r="N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3:34" ht="12.75" customHeight="1">
      <c r="C31" s="6"/>
      <c r="D31" s="105" t="s">
        <v>83</v>
      </c>
      <c r="E31" s="145" t="s">
        <v>151</v>
      </c>
      <c r="F31" s="146">
        <v>4125.3</v>
      </c>
      <c r="G31" s="146">
        <v>2230.5</v>
      </c>
      <c r="H31" s="146">
        <f t="shared" si="0"/>
        <v>1894.8000000000002</v>
      </c>
      <c r="I31" s="213">
        <f>H31-'C9'!K33*1000</f>
        <v>0</v>
      </c>
      <c r="J31" s="226"/>
      <c r="K31" s="226"/>
      <c r="L31" s="212"/>
      <c r="M31"/>
      <c r="N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3:34" ht="12.75" customHeight="1">
      <c r="C32" s="6"/>
      <c r="D32" s="105" t="s">
        <v>101</v>
      </c>
      <c r="E32" s="145" t="s">
        <v>103</v>
      </c>
      <c r="F32" s="146">
        <v>2762</v>
      </c>
      <c r="G32" s="146">
        <v>3013</v>
      </c>
      <c r="H32" s="146">
        <f t="shared" si="0"/>
        <v>-251</v>
      </c>
      <c r="I32" s="213">
        <f>H32-'C9'!K34*1000</f>
        <v>0</v>
      </c>
      <c r="J32" s="226"/>
      <c r="K32" s="226"/>
      <c r="L32" s="212"/>
      <c r="M32"/>
      <c r="N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3:35" ht="12.75" customHeight="1">
      <c r="C33" s="6"/>
      <c r="D33" s="105" t="s">
        <v>88</v>
      </c>
      <c r="E33" s="145" t="s">
        <v>27</v>
      </c>
      <c r="F33" s="146">
        <v>41269.39</v>
      </c>
      <c r="G33" s="146">
        <v>51484.44</v>
      </c>
      <c r="H33" s="146">
        <f t="shared" si="0"/>
        <v>-10215.050000000003</v>
      </c>
      <c r="I33" s="213">
        <f>H33-'C9'!K35*1000</f>
        <v>0</v>
      </c>
      <c r="J33" s="226"/>
      <c r="K33" s="226"/>
      <c r="L33" s="212"/>
      <c r="M33"/>
      <c r="N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3:35" ht="12.75" customHeight="1">
      <c r="C34" s="6"/>
      <c r="D34" s="105" t="s">
        <v>48</v>
      </c>
      <c r="E34" s="145" t="s">
        <v>28</v>
      </c>
      <c r="F34" s="146">
        <v>13839.16</v>
      </c>
      <c r="G34" s="146">
        <v>8121.2699999999995</v>
      </c>
      <c r="H34" s="146">
        <f t="shared" si="0"/>
        <v>5717.89</v>
      </c>
      <c r="I34" s="213">
        <f>H34-'C9'!K36*1000</f>
        <v>0</v>
      </c>
      <c r="J34" s="226"/>
      <c r="K34" s="226"/>
      <c r="L34" s="212"/>
      <c r="M34"/>
      <c r="N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3:35" ht="12.75" customHeight="1">
      <c r="C35" s="6"/>
      <c r="D35" s="105" t="s">
        <v>49</v>
      </c>
      <c r="E35" s="145" t="s">
        <v>8</v>
      </c>
      <c r="F35" s="146">
        <v>5668</v>
      </c>
      <c r="G35" s="146">
        <v>8326</v>
      </c>
      <c r="H35" s="146">
        <f t="shared" si="0"/>
        <v>-2658</v>
      </c>
      <c r="I35" s="213">
        <f>H35-'C9'!K37*1000</f>
        <v>0</v>
      </c>
      <c r="J35" s="226"/>
      <c r="K35" s="226"/>
      <c r="L35" s="212"/>
      <c r="M35"/>
      <c r="N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3:35" ht="12.75" customHeight="1">
      <c r="C36" s="6"/>
      <c r="D36" s="105" t="s">
        <v>50</v>
      </c>
      <c r="E36" s="145" t="s">
        <v>32</v>
      </c>
      <c r="F36" s="146">
        <v>11573.4</v>
      </c>
      <c r="G36" s="146">
        <v>25480.400000000001</v>
      </c>
      <c r="H36" s="146">
        <f t="shared" si="0"/>
        <v>-13907.000000000002</v>
      </c>
      <c r="I36" s="213">
        <f>H36-'C9'!K38*1000</f>
        <v>0</v>
      </c>
      <c r="J36" s="226"/>
      <c r="K36" s="226"/>
      <c r="L36" s="212"/>
      <c r="M36"/>
      <c r="N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3:35" ht="12.75" customHeight="1">
      <c r="C37" s="6"/>
      <c r="D37" s="105" t="s">
        <v>56</v>
      </c>
      <c r="E37" s="145" t="s">
        <v>38</v>
      </c>
      <c r="F37" s="146">
        <v>2829</v>
      </c>
      <c r="G37" s="146">
        <v>5367</v>
      </c>
      <c r="H37" s="146">
        <f t="shared" si="0"/>
        <v>-2538</v>
      </c>
      <c r="I37" s="213">
        <f>H37-'C9'!K39*1000</f>
        <v>0</v>
      </c>
      <c r="J37" s="226"/>
      <c r="K37" s="226"/>
      <c r="L37" s="212"/>
      <c r="M37"/>
      <c r="N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3:35" ht="12.75" customHeight="1">
      <c r="C38" s="6"/>
      <c r="D38" s="105" t="s">
        <v>99</v>
      </c>
      <c r="E38" s="145" t="s">
        <v>98</v>
      </c>
      <c r="F38" s="146">
        <v>7303.9100000000008</v>
      </c>
      <c r="G38" s="146">
        <v>6701.8000000000011</v>
      </c>
      <c r="H38" s="146">
        <f t="shared" si="0"/>
        <v>602.10999999999967</v>
      </c>
      <c r="I38" s="213">
        <f>H38-'C9'!K40*1000</f>
        <v>0</v>
      </c>
      <c r="J38" s="226"/>
      <c r="K38" s="226"/>
      <c r="L38" s="212"/>
      <c r="M38"/>
      <c r="N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3:35" ht="12.75" customHeight="1">
      <c r="C39" s="6"/>
      <c r="D39" s="104" t="s">
        <v>89</v>
      </c>
      <c r="E39" s="145" t="s">
        <v>30</v>
      </c>
      <c r="F39" s="146">
        <v>14604</v>
      </c>
      <c r="G39" s="146">
        <v>31826</v>
      </c>
      <c r="H39" s="146">
        <f t="shared" si="0"/>
        <v>-17222</v>
      </c>
      <c r="I39" s="213">
        <f>H39-'C9'!K41*1000</f>
        <v>0</v>
      </c>
      <c r="J39" s="226"/>
      <c r="K39" s="226"/>
      <c r="L39" s="212"/>
      <c r="M39"/>
      <c r="N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3:35" ht="12.75" customHeight="1">
      <c r="C40" s="106"/>
      <c r="D40" s="104" t="s">
        <v>90</v>
      </c>
      <c r="E40" s="145" t="s">
        <v>66</v>
      </c>
      <c r="F40" s="146">
        <v>30416</v>
      </c>
      <c r="G40" s="146">
        <v>31697</v>
      </c>
      <c r="H40" s="146">
        <f t="shared" si="0"/>
        <v>-1281</v>
      </c>
      <c r="I40" s="213">
        <f>H40-'C9'!K42*1000</f>
        <v>0</v>
      </c>
      <c r="J40" s="226"/>
      <c r="K40" s="226"/>
      <c r="L40" s="212"/>
      <c r="M40"/>
      <c r="N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3:35" ht="16.5" customHeight="1">
      <c r="C41" s="49"/>
      <c r="E41" s="230" t="s">
        <v>168</v>
      </c>
      <c r="F41" s="230"/>
      <c r="G41" s="230"/>
      <c r="H41" s="230"/>
      <c r="I41" s="117"/>
      <c r="J41" s="200"/>
      <c r="K41" s="117"/>
      <c r="L41" s="117"/>
      <c r="M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 s="55"/>
    </row>
    <row r="42" spans="3:35" ht="12.75" customHeight="1">
      <c r="E42" s="6"/>
    </row>
    <row r="43" spans="3:35" ht="12.75" customHeight="1">
      <c r="C43" s="43"/>
      <c r="E43" s="6"/>
    </row>
    <row r="44" spans="3:35" ht="12.75" customHeight="1">
      <c r="C44" s="6"/>
      <c r="E44" s="44"/>
      <c r="F44" s="45"/>
      <c r="G44" s="45"/>
      <c r="H44" s="45"/>
    </row>
    <row r="45" spans="3:35" ht="12.75" customHeight="1">
      <c r="F45" s="45"/>
      <c r="G45" s="45"/>
      <c r="H45" s="45"/>
    </row>
    <row r="46" spans="3:35" s="24" customFormat="1">
      <c r="F46" s="46"/>
      <c r="G46" s="46"/>
      <c r="H46" s="46"/>
    </row>
    <row r="47" spans="3:35" s="24" customFormat="1">
      <c r="F47" s="46"/>
      <c r="G47" s="46"/>
      <c r="H47" s="46"/>
    </row>
    <row r="48" spans="3:35" s="24" customFormat="1">
      <c r="F48" s="46"/>
      <c r="G48" s="46"/>
      <c r="H48" s="46"/>
    </row>
    <row r="49" spans="6:8" s="24" customFormat="1">
      <c r="F49" s="46"/>
      <c r="G49" s="46"/>
      <c r="H49" s="46"/>
    </row>
    <row r="50" spans="6:8" s="24" customFormat="1">
      <c r="F50" s="46"/>
      <c r="G50" s="46"/>
      <c r="H50" s="46"/>
    </row>
    <row r="51" spans="6:8" s="24" customFormat="1">
      <c r="F51" s="46"/>
      <c r="G51" s="46"/>
      <c r="H51" s="46"/>
    </row>
    <row r="52" spans="6:8" s="24" customFormat="1">
      <c r="F52" s="46"/>
      <c r="G52" s="46"/>
      <c r="H52" s="46"/>
    </row>
    <row r="53" spans="6:8" s="24" customFormat="1">
      <c r="F53" s="46"/>
      <c r="G53" s="46"/>
      <c r="H53" s="46"/>
    </row>
    <row r="54" spans="6:8" s="24" customFormat="1">
      <c r="F54" s="46"/>
      <c r="G54" s="46"/>
      <c r="H54" s="46"/>
    </row>
    <row r="55" spans="6:8" s="24" customFormat="1"/>
    <row r="56" spans="6:8" s="24" customFormat="1"/>
    <row r="57" spans="6:8" s="24" customFormat="1"/>
    <row r="58" spans="6:8" s="24" customFormat="1"/>
    <row r="59" spans="6:8" s="24" customFormat="1"/>
    <row r="60" spans="6:8" s="24" customFormat="1"/>
    <row r="61" spans="6:8" s="24" customFormat="1"/>
    <row r="62" spans="6:8" s="24" customFormat="1"/>
    <row r="63" spans="6:8" s="24" customFormat="1"/>
    <row r="64" spans="6:8" s="24" customFormat="1"/>
  </sheetData>
  <sortState ref="E8:H40">
    <sortCondition ref="E8:E40"/>
  </sortState>
  <mergeCells count="3">
    <mergeCell ref="E3:H3"/>
    <mergeCell ref="E41:H41"/>
    <mergeCell ref="C7:C10"/>
  </mergeCells>
  <phoneticPr fontId="0" type="noConversion"/>
  <hyperlinks>
    <hyperlink ref="C4" location="Indice!A1" display="Indice!A1" xr:uid="{00000000-0004-0000-0E00-000000000000}"/>
  </hyperlinks>
  <printOptions horizontalCentered="1" verticalCentered="1"/>
  <pageMargins left="0.78740157480314965" right="0.78740157480314965" top="0.78740157480314965" bottom="0.98425196850393704" header="0" footer="0"/>
  <pageSetup paperSize="9" scale="92" orientation="portrait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4">
    <pageSetUpPr autoPageBreaks="0"/>
  </sheetPr>
  <dimension ref="B1:E29"/>
  <sheetViews>
    <sheetView showGridLines="0" showRowColHeaders="0" showOutlineSymbols="0" zoomScaleNormal="100" workbookViewId="0">
      <selection activeCell="E28" sqref="E28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140625" style="10" customWidth="1"/>
    <col min="4" max="4" width="1.28515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tr">
        <f>Indice!E3</f>
        <v>Informe 2018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53"/>
    </row>
    <row r="6" spans="2:5" s="12" customFormat="1" ht="13.5" customHeight="1">
      <c r="B6" s="13"/>
      <c r="C6" s="20"/>
      <c r="D6" s="31"/>
      <c r="E6" s="31"/>
    </row>
    <row r="7" spans="2:5" s="12" customFormat="1" ht="12.75" customHeight="1">
      <c r="B7" s="13"/>
      <c r="C7" s="229" t="s">
        <v>107</v>
      </c>
      <c r="D7" s="31"/>
      <c r="E7" s="128"/>
    </row>
    <row r="8" spans="2:5" s="12" customFormat="1" ht="12.75" customHeight="1">
      <c r="B8" s="13"/>
      <c r="C8" s="229"/>
      <c r="D8" s="31"/>
      <c r="E8" s="128"/>
    </row>
    <row r="9" spans="2:5" s="12" customFormat="1" ht="12.75" customHeight="1">
      <c r="B9" s="13"/>
      <c r="C9" s="229"/>
      <c r="D9" s="31"/>
      <c r="E9" s="128"/>
    </row>
    <row r="10" spans="2:5" s="12" customFormat="1" ht="12.75" customHeight="1">
      <c r="B10" s="13"/>
      <c r="C10" s="229"/>
      <c r="D10" s="31"/>
      <c r="E10" s="128"/>
    </row>
    <row r="11" spans="2:5" s="12" customFormat="1" ht="12.75" customHeight="1">
      <c r="B11" s="13"/>
      <c r="C11" s="229"/>
      <c r="D11" s="31"/>
      <c r="E11" s="120"/>
    </row>
    <row r="12" spans="2:5" s="12" customFormat="1" ht="12.75" customHeight="1">
      <c r="B12" s="13"/>
      <c r="C12" s="229"/>
      <c r="D12" s="31"/>
      <c r="E12" s="120"/>
    </row>
    <row r="13" spans="2:5" s="12" customFormat="1" ht="12.75" customHeight="1">
      <c r="B13" s="13"/>
      <c r="D13" s="31"/>
      <c r="E13" s="120"/>
    </row>
    <row r="14" spans="2:5" s="12" customFormat="1" ht="12.75" customHeight="1">
      <c r="B14" s="13"/>
      <c r="D14" s="31"/>
      <c r="E14" s="120"/>
    </row>
    <row r="15" spans="2:5" s="12" customFormat="1" ht="12.75" customHeight="1">
      <c r="B15" s="13"/>
      <c r="D15" s="31"/>
      <c r="E15" s="120"/>
    </row>
    <row r="16" spans="2:5" s="12" customFormat="1" ht="12.75" customHeight="1">
      <c r="B16" s="13"/>
      <c r="C16" s="6"/>
      <c r="D16" s="31"/>
      <c r="E16" s="120"/>
    </row>
    <row r="17" spans="2:5" s="12" customFormat="1" ht="12.75" customHeight="1">
      <c r="B17" s="13"/>
      <c r="C17" s="6"/>
      <c r="D17" s="31"/>
      <c r="E17" s="120"/>
    </row>
    <row r="18" spans="2:5" s="12" customFormat="1" ht="12.75" customHeight="1">
      <c r="B18" s="13"/>
      <c r="C18" s="23"/>
      <c r="D18" s="31"/>
      <c r="E18" s="120"/>
    </row>
    <row r="19" spans="2:5" s="12" customFormat="1" ht="12.75" customHeight="1">
      <c r="B19" s="13"/>
      <c r="C19" s="20"/>
      <c r="D19" s="31"/>
      <c r="E19" s="120"/>
    </row>
    <row r="20" spans="2:5" s="12" customFormat="1" ht="12.75" customHeight="1">
      <c r="B20" s="13"/>
      <c r="C20" s="20"/>
      <c r="D20" s="31"/>
      <c r="E20" s="120"/>
    </row>
    <row r="21" spans="2:5" s="12" customFormat="1" ht="12.75" customHeight="1">
      <c r="B21" s="13"/>
      <c r="C21" s="20"/>
      <c r="D21" s="31"/>
      <c r="E21" s="120"/>
    </row>
    <row r="22" spans="2:5" ht="12.75" customHeight="1">
      <c r="E22" s="123"/>
    </row>
    <row r="23" spans="2:5" ht="12.75" customHeight="1">
      <c r="E23" s="123"/>
    </row>
    <row r="24" spans="2:5" ht="12.75" customHeight="1">
      <c r="E24" s="123"/>
    </row>
    <row r="25" spans="2:5">
      <c r="E25" s="123"/>
    </row>
    <row r="26" spans="2:5">
      <c r="E26" s="123"/>
    </row>
    <row r="27" spans="2:5">
      <c r="E27" s="6" t="s">
        <v>168</v>
      </c>
    </row>
    <row r="28" spans="2:5">
      <c r="E28" s="6" t="s">
        <v>141</v>
      </c>
    </row>
    <row r="29" spans="2:5">
      <c r="E29" s="6" t="s">
        <v>140</v>
      </c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 xr:uid="{00000000-0004-0000-0D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9">
    <pageSetUpPr autoPageBreaks="0"/>
  </sheetPr>
  <dimension ref="B1:E31"/>
  <sheetViews>
    <sheetView showGridLines="0" showRowColHeaders="0" showOutlineSymbols="0" zoomScaleNormal="100" workbookViewId="0">
      <selection activeCell="I33" sqref="I33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3.5703125" style="10" customWidth="1"/>
    <col min="4" max="4" width="2.140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tr">
        <f>Indice!E3</f>
        <v>Informe 2018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53"/>
      <c r="E5" s="58"/>
    </row>
    <row r="6" spans="2:5" s="12" customFormat="1" ht="13.5" customHeight="1">
      <c r="B6" s="13"/>
      <c r="C6" s="20"/>
      <c r="D6" s="31"/>
      <c r="E6" s="31"/>
    </row>
    <row r="7" spans="2:5" s="12" customFormat="1" ht="12.75" customHeight="1">
      <c r="B7" s="13"/>
      <c r="C7" s="229" t="s">
        <v>122</v>
      </c>
      <c r="D7" s="31"/>
      <c r="E7" s="128"/>
    </row>
    <row r="8" spans="2:5" s="12" customFormat="1" ht="12.75" customHeight="1">
      <c r="B8" s="13"/>
      <c r="C8" s="229"/>
      <c r="D8" s="31"/>
      <c r="E8" s="128"/>
    </row>
    <row r="9" spans="2:5" s="12" customFormat="1" ht="12.75" customHeight="1">
      <c r="B9" s="13"/>
      <c r="C9" s="229"/>
      <c r="D9" s="31"/>
      <c r="E9" s="128"/>
    </row>
    <row r="10" spans="2:5" s="12" customFormat="1" ht="12.75" customHeight="1">
      <c r="B10" s="13"/>
      <c r="C10" s="229"/>
      <c r="D10" s="31"/>
      <c r="E10" s="128"/>
    </row>
    <row r="11" spans="2:5" s="12" customFormat="1" ht="12.75" customHeight="1">
      <c r="B11" s="13"/>
      <c r="C11" s="28"/>
      <c r="D11" s="31"/>
      <c r="E11" s="120"/>
    </row>
    <row r="12" spans="2:5" s="12" customFormat="1" ht="12.75" customHeight="1">
      <c r="B12" s="13"/>
      <c r="C12" s="1"/>
      <c r="D12" s="31"/>
      <c r="E12" s="120"/>
    </row>
    <row r="13" spans="2:5" s="12" customFormat="1" ht="12.75" customHeight="1">
      <c r="B13" s="13"/>
      <c r="C13" s="1"/>
      <c r="D13" s="31"/>
      <c r="E13" s="120"/>
    </row>
    <row r="14" spans="2:5" s="12" customFormat="1" ht="12.75" customHeight="1">
      <c r="B14" s="13"/>
      <c r="C14" s="1"/>
      <c r="D14" s="31"/>
      <c r="E14" s="120"/>
    </row>
    <row r="15" spans="2:5" s="12" customFormat="1" ht="12.75" customHeight="1">
      <c r="B15" s="13"/>
      <c r="C15" s="1"/>
      <c r="D15" s="31"/>
      <c r="E15" s="120"/>
    </row>
    <row r="16" spans="2:5" s="12" customFormat="1" ht="12.75" customHeight="1">
      <c r="B16" s="13"/>
      <c r="D16" s="31"/>
      <c r="E16" s="120"/>
    </row>
    <row r="17" spans="2:5" s="12" customFormat="1" ht="12.75" customHeight="1">
      <c r="B17" s="13"/>
      <c r="C17" s="1"/>
      <c r="D17" s="31"/>
      <c r="E17" s="120"/>
    </row>
    <row r="18" spans="2:5" s="12" customFormat="1" ht="12.75" customHeight="1">
      <c r="B18" s="13"/>
      <c r="C18" s="1"/>
      <c r="D18" s="31"/>
      <c r="E18" s="120"/>
    </row>
    <row r="19" spans="2:5" s="12" customFormat="1" ht="12.75" customHeight="1">
      <c r="B19" s="13"/>
      <c r="D19" s="31"/>
      <c r="E19" s="120"/>
    </row>
    <row r="20" spans="2:5" s="12" customFormat="1" ht="12.75" customHeight="1">
      <c r="B20" s="13"/>
      <c r="C20" s="20"/>
      <c r="D20" s="31"/>
      <c r="E20" s="120"/>
    </row>
    <row r="21" spans="2:5" s="12" customFormat="1" ht="12.75" customHeight="1">
      <c r="B21" s="13"/>
      <c r="C21" s="20"/>
      <c r="D21" s="31"/>
      <c r="E21" s="120"/>
    </row>
    <row r="22" spans="2:5" ht="12.75" customHeight="1">
      <c r="E22" s="123"/>
    </row>
    <row r="23" spans="2:5" ht="12.75" customHeight="1">
      <c r="E23" s="123"/>
    </row>
    <row r="24" spans="2:5" ht="12.75" customHeight="1">
      <c r="E24" s="123"/>
    </row>
    <row r="25" spans="2:5" ht="12.75" customHeight="1">
      <c r="E25" s="123"/>
    </row>
    <row r="26" spans="2:5" ht="12.75" customHeight="1">
      <c r="E26" s="123"/>
    </row>
    <row r="27" spans="2:5" ht="22.5">
      <c r="E27" s="170" t="s">
        <v>128</v>
      </c>
    </row>
    <row r="28" spans="2:5" ht="12" customHeight="1">
      <c r="D28" s="169"/>
      <c r="E28" s="191" t="s">
        <v>144</v>
      </c>
    </row>
    <row r="29" spans="2:5" ht="12" customHeight="1">
      <c r="D29" s="169"/>
      <c r="E29" s="171" t="s">
        <v>145</v>
      </c>
    </row>
    <row r="30" spans="2:5" ht="12" customHeight="1">
      <c r="D30" s="169"/>
      <c r="E30" s="171" t="s">
        <v>146</v>
      </c>
    </row>
    <row r="31" spans="2:5">
      <c r="E31" s="191" t="s">
        <v>167</v>
      </c>
    </row>
  </sheetData>
  <mergeCells count="1">
    <mergeCell ref="C7:C10"/>
  </mergeCells>
  <phoneticPr fontId="0" type="noConversion"/>
  <hyperlinks>
    <hyperlink ref="C4" location="Indice!A1" display="Indice!A1" xr:uid="{00000000-0004-0000-0F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60">
    <pageSetUpPr autoPageBreaks="0"/>
  </sheetPr>
  <dimension ref="A1:Q218"/>
  <sheetViews>
    <sheetView showGridLines="0" showRowColHeaders="0" showOutlineSymbols="0" zoomScaleNormal="100" workbookViewId="0">
      <selection activeCell="P109" sqref="P109"/>
    </sheetView>
  </sheetViews>
  <sheetFormatPr baseColWidth="10" defaultColWidth="11.42578125" defaultRowHeight="11.25"/>
  <cols>
    <col min="1" max="1" width="0.140625" style="1" customWidth="1"/>
    <col min="2" max="2" width="2.7109375" style="1" customWidth="1"/>
    <col min="3" max="3" width="14.7109375" style="1" customWidth="1"/>
    <col min="4" max="4" width="16.28515625" style="1" customWidth="1"/>
    <col min="5" max="6" width="11.28515625" style="1" customWidth="1"/>
    <col min="7" max="7" width="9.140625" style="1" customWidth="1"/>
    <col min="8" max="8" width="14.85546875" style="1" customWidth="1"/>
    <col min="9" max="9" width="15.42578125" style="68" customWidth="1"/>
    <col min="10" max="10" width="9.5703125" style="1" customWidth="1"/>
    <col min="11" max="11" width="10.85546875" style="1" bestFit="1" customWidth="1"/>
    <col min="12" max="12" width="11.42578125" style="1" customWidth="1"/>
    <col min="13" max="13" width="5" style="1" customWidth="1"/>
    <col min="14" max="14" width="12.42578125" style="1" customWidth="1"/>
    <col min="15" max="16384" width="11.42578125" style="1"/>
  </cols>
  <sheetData>
    <row r="1" spans="1:17" s="10" customFormat="1" ht="0.75" customHeight="1">
      <c r="F1" s="11"/>
      <c r="I1" s="98"/>
    </row>
    <row r="2" spans="1:17" s="10" customFormat="1" ht="21" customHeight="1">
      <c r="G2" s="11"/>
      <c r="I2" s="99" t="s">
        <v>18</v>
      </c>
    </row>
    <row r="3" spans="1:17" s="12" customFormat="1" ht="15" customHeight="1">
      <c r="C3" s="13"/>
      <c r="D3" s="14"/>
      <c r="G3" s="11"/>
      <c r="I3" s="11" t="str">
        <f>Indice!E3</f>
        <v>Informe 2018</v>
      </c>
    </row>
    <row r="4" spans="1:17" s="12" customFormat="1" ht="20.25" customHeight="1">
      <c r="C4" s="14" t="s">
        <v>104</v>
      </c>
      <c r="D4" s="15"/>
      <c r="I4" s="100"/>
    </row>
    <row r="5" spans="1:17" ht="10.5" hidden="1" customHeight="1">
      <c r="C5" s="2"/>
      <c r="D5" s="2"/>
      <c r="E5" s="2"/>
      <c r="F5" s="3"/>
    </row>
    <row r="6" spans="1:17" ht="20.25" customHeight="1">
      <c r="C6" s="9" t="s">
        <v>106</v>
      </c>
      <c r="D6" s="4"/>
      <c r="E6" s="4"/>
      <c r="F6" s="4"/>
    </row>
    <row r="7" spans="1:17" ht="33.75">
      <c r="C7" s="147"/>
      <c r="D7" s="148" t="s">
        <v>9</v>
      </c>
      <c r="E7" s="181" t="s">
        <v>100</v>
      </c>
      <c r="F7" s="181" t="s">
        <v>150</v>
      </c>
      <c r="G7" s="181" t="s">
        <v>16</v>
      </c>
      <c r="H7" s="181" t="s">
        <v>68</v>
      </c>
      <c r="I7" s="181" t="s">
        <v>69</v>
      </c>
      <c r="J7" s="182" t="s">
        <v>70</v>
      </c>
      <c r="K7" s="201"/>
      <c r="L7" s="201" t="s">
        <v>111</v>
      </c>
      <c r="M7" s="201"/>
      <c r="N7" s="201"/>
      <c r="O7" s="201" t="s">
        <v>110</v>
      </c>
      <c r="P7" s="201"/>
      <c r="Q7" s="119"/>
    </row>
    <row r="8" spans="1:17" ht="11.25" customHeight="1">
      <c r="A8" s="201"/>
      <c r="B8" s="202" t="s">
        <v>139</v>
      </c>
      <c r="C8" s="124" t="str">
        <f>'C7'!E9</f>
        <v>Albania(1)</v>
      </c>
      <c r="D8" s="136">
        <f>('C7'!F9/'C7'!$N9)*100</f>
        <v>0</v>
      </c>
      <c r="E8" s="136">
        <f>('C7'!G9/'C7'!$N9)*100</f>
        <v>0</v>
      </c>
      <c r="F8" s="136">
        <f>('C7'!H9/'C7'!$N9)*100</f>
        <v>0</v>
      </c>
      <c r="G8" s="136">
        <f>('C7'!I9/'C7'!$N9)*100</f>
        <v>100</v>
      </c>
      <c r="H8" s="136">
        <f>('C7'!J9/'C7'!$N9)*100</f>
        <v>0</v>
      </c>
      <c r="I8" s="136">
        <f>('C7'!K9/'C7'!$N9)*100</f>
        <v>0</v>
      </c>
      <c r="J8" s="136">
        <f>('C7'!L9/'C7'!$N9)*100</f>
        <v>0</v>
      </c>
      <c r="K8" s="203"/>
      <c r="L8" s="204"/>
      <c r="M8" s="201"/>
      <c r="N8" s="201"/>
      <c r="O8" s="204"/>
      <c r="P8" s="201"/>
      <c r="Q8" s="119"/>
    </row>
    <row r="9" spans="1:17" ht="11.25" customHeight="1">
      <c r="A9" s="201"/>
      <c r="B9" s="202" t="s">
        <v>51</v>
      </c>
      <c r="C9" s="124" t="str">
        <f>'C7'!E10</f>
        <v>Alemania</v>
      </c>
      <c r="D9" s="136">
        <f>('C7'!F10/'C7'!$N10)*100</f>
        <v>12.025554116117238</v>
      </c>
      <c r="E9" s="136">
        <f>('C7'!G10/'C7'!$N10)*100</f>
        <v>51.232085289272298</v>
      </c>
      <c r="F9" s="136">
        <f>('C7'!H10/'C7'!$N10)*100</f>
        <v>1.114699247896966</v>
      </c>
      <c r="G9" s="136">
        <f>('C7'!I10/'C7'!$N10)*100</f>
        <v>3.0877700651663096</v>
      </c>
      <c r="H9" s="136">
        <f>('C7'!J10/'C7'!$N10)*100</f>
        <v>17.933273373936039</v>
      </c>
      <c r="I9" s="136">
        <f>('C7'!K10/'C7'!$N10)*100</f>
        <v>6.8873031918129239</v>
      </c>
      <c r="J9" s="136">
        <f>('C7'!L10/'C7'!$N10)*100</f>
        <v>7.7193147157982329</v>
      </c>
      <c r="K9" s="203">
        <f t="shared" ref="K9:K42" si="0">SUM(D9:J9)</f>
        <v>100.00000000000001</v>
      </c>
      <c r="L9" s="204">
        <v>51.128856624319418</v>
      </c>
      <c r="M9" s="201" t="s">
        <v>62</v>
      </c>
      <c r="N9" s="201"/>
      <c r="O9" s="204">
        <v>8.8626407430193694</v>
      </c>
      <c r="P9" s="201" t="s">
        <v>6</v>
      </c>
      <c r="Q9" s="119"/>
    </row>
    <row r="10" spans="1:17" ht="11.25" customHeight="1">
      <c r="A10" s="201"/>
      <c r="B10" s="202" t="s">
        <v>52</v>
      </c>
      <c r="C10" s="124" t="str">
        <f>'C7'!E11</f>
        <v>Austria</v>
      </c>
      <c r="D10" s="136">
        <f>('C7'!F11/'C7'!$N11)*100</f>
        <v>0</v>
      </c>
      <c r="E10" s="136">
        <f>('C7'!G11/'C7'!$N11)*100</f>
        <v>30.732759476093875</v>
      </c>
      <c r="F10" s="136">
        <f>('C7'!H11/'C7'!$N11)*100</f>
        <v>5.3038105198866976</v>
      </c>
      <c r="G10" s="136">
        <f>('C7'!I11/'C7'!$N11)*100</f>
        <v>50.557062718206595</v>
      </c>
      <c r="H10" s="136">
        <f>('C7'!J11/'C7'!$N11)*100</f>
        <v>8.730737024751333</v>
      </c>
      <c r="I10" s="136">
        <f>('C7'!K11/'C7'!$N11)*100</f>
        <v>0</v>
      </c>
      <c r="J10" s="136">
        <f>('C7'!L11/'C7'!$N11)*100</f>
        <v>4.6756302610615039</v>
      </c>
      <c r="K10" s="203">
        <f t="shared" si="0"/>
        <v>100</v>
      </c>
      <c r="L10" s="204">
        <v>24.37532632207056</v>
      </c>
      <c r="M10" s="201" t="s">
        <v>36</v>
      </c>
      <c r="N10" s="201"/>
      <c r="O10" s="204">
        <v>8.5833713695438068</v>
      </c>
      <c r="P10" s="201" t="s">
        <v>5</v>
      </c>
      <c r="Q10" s="119"/>
    </row>
    <row r="11" spans="1:17" ht="11.25" customHeight="1">
      <c r="A11" s="201"/>
      <c r="B11" s="202" t="s">
        <v>53</v>
      </c>
      <c r="C11" s="124" t="str">
        <f>'C7'!E12</f>
        <v>Bélgica</v>
      </c>
      <c r="D11" s="136">
        <f>('C7'!F12/'C7'!$N12)*100</f>
        <v>39.071356267246671</v>
      </c>
      <c r="E11" s="136">
        <f>('C7'!G12/'C7'!$N12)*100</f>
        <v>36.906390833690587</v>
      </c>
      <c r="F11" s="136">
        <f>('C7'!H12/'C7'!$N12)*100</f>
        <v>1.423038101388534</v>
      </c>
      <c r="G11" s="136">
        <f>('C7'!I12/'C7'!$N12)*100</f>
        <v>0.37041368288721493</v>
      </c>
      <c r="H11" s="136">
        <f>('C7'!J12/'C7'!$N12)*100</f>
        <v>10.265624516050972</v>
      </c>
      <c r="I11" s="136">
        <f>('C7'!K12/'C7'!$N12)*100</f>
        <v>5.0496851925129347</v>
      </c>
      <c r="J11" s="136">
        <f>('C7'!L12/'C7'!$N12)*100</f>
        <v>6.9134914062230894</v>
      </c>
      <c r="K11" s="203">
        <f t="shared" si="0"/>
        <v>100</v>
      </c>
      <c r="L11" s="204">
        <v>23.535273844620686</v>
      </c>
      <c r="M11" s="201" t="s">
        <v>8</v>
      </c>
      <c r="N11" s="201"/>
      <c r="O11" s="204">
        <v>6.0559073092992204</v>
      </c>
      <c r="P11" s="201" t="s">
        <v>0</v>
      </c>
      <c r="Q11" s="119"/>
    </row>
    <row r="12" spans="1:17" ht="11.25" customHeight="1">
      <c r="A12" s="201"/>
      <c r="B12" s="202" t="s">
        <v>93</v>
      </c>
      <c r="C12" s="124" t="str">
        <f>'C7'!E13</f>
        <v>Bosnia-Herzegovina</v>
      </c>
      <c r="D12" s="136">
        <f>('C7'!F13/'C7'!$N13)*100</f>
        <v>0</v>
      </c>
      <c r="E12" s="136">
        <f>('C7'!G13/'C7'!$N13)*100</f>
        <v>63.313529936701819</v>
      </c>
      <c r="F12" s="136">
        <f>('C7'!H13/'C7'!$N13)*100</f>
        <v>0.59456338211787318</v>
      </c>
      <c r="G12" s="136">
        <f>('C7'!I13/'C7'!$N13)*100</f>
        <v>35.494862827011303</v>
      </c>
      <c r="H12" s="136">
        <f>('C7'!J13/'C7'!$N13)*100</f>
        <v>0.59704385416901018</v>
      </c>
      <c r="I12" s="136">
        <f>('C7'!K13/'C7'!$N13)*100</f>
        <v>0</v>
      </c>
      <c r="J12" s="136">
        <f>('C7'!L13/'C7'!$N13)*100</f>
        <v>0</v>
      </c>
      <c r="K12" s="203">
        <f t="shared" si="0"/>
        <v>100.00000000000001</v>
      </c>
      <c r="L12" s="204">
        <v>20.575323475046211</v>
      </c>
      <c r="M12" s="201" t="s">
        <v>94</v>
      </c>
      <c r="N12" s="201"/>
      <c r="O12" s="204">
        <v>4.9727535711883029</v>
      </c>
      <c r="P12" s="201" t="s">
        <v>3</v>
      </c>
      <c r="Q12" s="119"/>
    </row>
    <row r="13" spans="1:17" ht="11.25" customHeight="1">
      <c r="A13" s="201"/>
      <c r="B13" s="202" t="s">
        <v>55</v>
      </c>
      <c r="C13" s="124" t="str">
        <f>'C7'!E14</f>
        <v>Bulgaria</v>
      </c>
      <c r="D13" s="136">
        <f>('C7'!F14/'C7'!$N14)*100</f>
        <v>36.153953459779729</v>
      </c>
      <c r="E13" s="136">
        <f>('C7'!G14/'C7'!$N14)*100</f>
        <v>44.202853319336285</v>
      </c>
      <c r="F13" s="136">
        <f>('C7'!H14/'C7'!$N14)*100</f>
        <v>0.64892444898403123</v>
      </c>
      <c r="G13" s="136">
        <f>('C7'!I14/'C7'!$N14)*100</f>
        <v>11.829406118038712</v>
      </c>
      <c r="H13" s="136">
        <f>('C7'!J14/'C7'!$N14)*100</f>
        <v>3.2036241033134254</v>
      </c>
      <c r="I13" s="136">
        <f>('C7'!K14/'C7'!$N14)*100</f>
        <v>3.2643647179545385</v>
      </c>
      <c r="J13" s="136">
        <f>('C7'!L14/'C7'!$N14)*100</f>
        <v>0.69687383259328639</v>
      </c>
      <c r="K13" s="203">
        <f t="shared" si="0"/>
        <v>100.00000000000001</v>
      </c>
      <c r="L13" s="204">
        <v>17.980026760552853</v>
      </c>
      <c r="M13" s="201" t="s">
        <v>3</v>
      </c>
      <c r="N13" s="201"/>
      <c r="O13" s="204">
        <v>4.6416403110724049</v>
      </c>
      <c r="P13" s="201" t="s">
        <v>2</v>
      </c>
      <c r="Q13" s="119"/>
    </row>
    <row r="14" spans="1:17" ht="11.25" customHeight="1">
      <c r="A14" s="201"/>
      <c r="B14" s="202" t="s">
        <v>105</v>
      </c>
      <c r="C14" s="124" t="str">
        <f>'C7'!E15</f>
        <v>Chipre</v>
      </c>
      <c r="D14" s="136">
        <f>('C7'!F15/'C7'!$N15)*100</f>
        <v>0</v>
      </c>
      <c r="E14" s="136">
        <f>('C7'!G15/'C7'!$N15)*100</f>
        <v>95.637450199203172</v>
      </c>
      <c r="F14" s="136">
        <f>('C7'!H15/'C7'!$N15)*100</f>
        <v>0</v>
      </c>
      <c r="G14" s="136">
        <f>('C7'!I15/'C7'!$N15)*100</f>
        <v>0</v>
      </c>
      <c r="H14" s="136">
        <f>('C7'!J15/'C7'!$N15)*100</f>
        <v>4.3625498007968124</v>
      </c>
      <c r="I14" s="136">
        <f>('C7'!K15/'C7'!$N15)*100</f>
        <v>0</v>
      </c>
      <c r="J14" s="136">
        <f>('C7'!L15/'C7'!$N15)*100</f>
        <v>0</v>
      </c>
      <c r="K14" s="203">
        <f t="shared" si="0"/>
        <v>99.999999999999986</v>
      </c>
      <c r="L14" s="204">
        <v>17.511420491624975</v>
      </c>
      <c r="M14" s="201" t="s">
        <v>37</v>
      </c>
      <c r="N14" s="201"/>
      <c r="O14" s="204">
        <v>3.6676646706586826</v>
      </c>
      <c r="P14" s="201" t="s">
        <v>7</v>
      </c>
      <c r="Q14" s="119"/>
    </row>
    <row r="15" spans="1:17" ht="11.25" customHeight="1">
      <c r="A15" s="201"/>
      <c r="B15" s="202" t="s">
        <v>97</v>
      </c>
      <c r="C15" s="124" t="str">
        <f>'C7'!E16</f>
        <v>Croacia</v>
      </c>
      <c r="D15" s="136">
        <f>('C7'!F16/'C7'!$N16)*100</f>
        <v>0</v>
      </c>
      <c r="E15" s="136">
        <f>('C7'!G16/'C7'!$N16)*100</f>
        <v>26.425041186161451</v>
      </c>
      <c r="F15" s="136">
        <f>('C7'!H16/'C7'!$N16)*100</f>
        <v>0</v>
      </c>
      <c r="G15" s="136">
        <f>('C7'!I16/'C7'!$N16)*100</f>
        <v>56.803953871499182</v>
      </c>
      <c r="H15" s="136">
        <f>('C7'!J16/'C7'!$N16)*100</f>
        <v>10.98023064250412</v>
      </c>
      <c r="I15" s="136">
        <f>('C7'!K16/'C7'!$N16)*100</f>
        <v>0.55189456342668874</v>
      </c>
      <c r="J15" s="136">
        <f>('C7'!L16/'C7'!$N16)*100</f>
        <v>5.2388797364085669</v>
      </c>
      <c r="K15" s="203">
        <f t="shared" si="0"/>
        <v>100</v>
      </c>
      <c r="L15" s="204">
        <v>13.038721626394453</v>
      </c>
      <c r="M15" s="201" t="s">
        <v>0</v>
      </c>
      <c r="N15" s="201"/>
      <c r="O15" s="204">
        <v>3.2123176661264177</v>
      </c>
      <c r="P15" s="201" t="s">
        <v>38</v>
      </c>
      <c r="Q15" s="119"/>
    </row>
    <row r="16" spans="1:17" ht="11.25" customHeight="1">
      <c r="A16" s="201"/>
      <c r="B16" s="202" t="s">
        <v>80</v>
      </c>
      <c r="C16" s="124" t="str">
        <f>'C7'!E17</f>
        <v>Dinamarca</v>
      </c>
      <c r="D16" s="136">
        <f>('C7'!F17/'C7'!$N17)*100</f>
        <v>0</v>
      </c>
      <c r="E16" s="136">
        <f>('C7'!G17/'C7'!$N17)*100</f>
        <v>31.560820249667355</v>
      </c>
      <c r="F16" s="136">
        <f>('C7'!H17/'C7'!$N17)*100</f>
        <v>0</v>
      </c>
      <c r="G16" s="136">
        <f>('C7'!I17/'C7'!$N17)*100</f>
        <v>5.1370176743137708E-2</v>
      </c>
      <c r="H16" s="136">
        <f>('C7'!J17/'C7'!$N17)*100</f>
        <v>48.014072524595278</v>
      </c>
      <c r="I16" s="136">
        <f>('C7'!K17/'C7'!$N17)*100</f>
        <v>3.3148974549638068</v>
      </c>
      <c r="J16" s="136">
        <f>('C7'!L17/'C7'!$N17)*100</f>
        <v>17.058839594030413</v>
      </c>
      <c r="K16" s="203">
        <f t="shared" si="0"/>
        <v>100</v>
      </c>
      <c r="L16" s="204">
        <v>12.922565679026347</v>
      </c>
      <c r="M16" s="201" t="s">
        <v>35</v>
      </c>
      <c r="N16" s="201"/>
      <c r="O16" s="204">
        <v>3.0795839978436175</v>
      </c>
      <c r="P16" s="201" t="s">
        <v>54</v>
      </c>
      <c r="Q16" s="119"/>
    </row>
    <row r="17" spans="1:17" ht="11.25" customHeight="1">
      <c r="A17" s="201"/>
      <c r="B17" s="202" t="s">
        <v>39</v>
      </c>
      <c r="C17" s="124" t="str">
        <f>'C7'!E18</f>
        <v>Eslovaquia</v>
      </c>
      <c r="D17" s="136">
        <f>('C7'!F18/'C7'!$N18)*100</f>
        <v>55.017579037820575</v>
      </c>
      <c r="E17" s="136">
        <f>('C7'!G18/'C7'!$N18)*100</f>
        <v>20.592678387621675</v>
      </c>
      <c r="F17" s="136">
        <f>('C7'!H18/'C7'!$N18)*100</f>
        <v>1.1592705926584319</v>
      </c>
      <c r="G17" s="136">
        <f>('C7'!I18/'C7'!$N18)*100</f>
        <v>14.300065335191082</v>
      </c>
      <c r="H17" s="136">
        <f>('C7'!J18/'C7'!$N18)*100</f>
        <v>2.1911435494370274E-2</v>
      </c>
      <c r="I17" s="136">
        <f>('C7'!K18/'C7'!$N18)*100</f>
        <v>2.2792283183551976</v>
      </c>
      <c r="J17" s="136">
        <f>('C7'!L18/'C7'!$N18)*100</f>
        <v>6.6292668928586682</v>
      </c>
      <c r="K17" s="203">
        <f t="shared" si="0"/>
        <v>100</v>
      </c>
      <c r="L17" s="204">
        <v>11.33387358184765</v>
      </c>
      <c r="M17" s="201" t="s">
        <v>38</v>
      </c>
      <c r="N17" s="201"/>
      <c r="O17" s="204">
        <v>2.8665746818140789</v>
      </c>
      <c r="P17" s="201" t="s">
        <v>32</v>
      </c>
      <c r="Q17" s="119"/>
    </row>
    <row r="18" spans="1:17" ht="11.25" customHeight="1">
      <c r="A18" s="201"/>
      <c r="B18" s="202" t="s">
        <v>40</v>
      </c>
      <c r="C18" s="124" t="str">
        <f>'C7'!E19</f>
        <v>Eslovenia</v>
      </c>
      <c r="D18" s="136">
        <f>('C7'!F19/'C7'!$N19)*100</f>
        <v>36.56541604650883</v>
      </c>
      <c r="E18" s="136">
        <f>('C7'!G19/'C7'!$N19)*100</f>
        <v>28.981546501510362</v>
      </c>
      <c r="F18" s="136">
        <f>('C7'!H19/'C7'!$N19)*100</f>
        <v>1.2516639328643897</v>
      </c>
      <c r="G18" s="136">
        <f>('C7'!I19/'C7'!$N19)*100</f>
        <v>30.618563294740301</v>
      </c>
      <c r="H18" s="136">
        <f>('C7'!J19/'C7'!$N19)*100</f>
        <v>4.0174234924002079E-2</v>
      </c>
      <c r="I18" s="136">
        <f>('C7'!K19/'C7'!$N19)*100</f>
        <v>1.5001712235219808</v>
      </c>
      <c r="J18" s="136">
        <f>('C7'!L19/'C7'!$N19)*100</f>
        <v>1.0424647659301167</v>
      </c>
      <c r="K18" s="203">
        <f t="shared" si="0"/>
        <v>99.999999999999972</v>
      </c>
      <c r="L18" s="204">
        <v>10.482492383193193</v>
      </c>
      <c r="M18" s="201" t="s">
        <v>30</v>
      </c>
      <c r="N18" s="201"/>
      <c r="O18" s="204">
        <v>2.1787443447892687</v>
      </c>
      <c r="P18" s="201" t="s">
        <v>33</v>
      </c>
      <c r="Q18" s="119"/>
    </row>
    <row r="19" spans="1:17" ht="11.25" customHeight="1">
      <c r="A19" s="201"/>
      <c r="B19" s="202" t="s">
        <v>41</v>
      </c>
      <c r="C19" s="124" t="str">
        <f>'C7'!E20</f>
        <v>España</v>
      </c>
      <c r="D19" s="136">
        <f>('C7'!F20/'C7'!$N20)*100</f>
        <v>20.384290255905992</v>
      </c>
      <c r="E19" s="136">
        <f>('C7'!G20/'C7'!$N20)*100</f>
        <v>40.407225911804026</v>
      </c>
      <c r="F19" s="136">
        <f>('C7'!H20/'C7'!$N20)*100</f>
        <v>0.76995919548481473</v>
      </c>
      <c r="G19" s="136">
        <f>('C7'!I20/'C7'!$N20)*100</f>
        <v>13.0688904627392</v>
      </c>
      <c r="H19" s="136">
        <f>('C7'!J20/'C7'!$N20)*100</f>
        <v>18.994394719741159</v>
      </c>
      <c r="I19" s="136">
        <f>('C7'!K20/'C7'!$N20)*100</f>
        <v>4.6683616275778421</v>
      </c>
      <c r="J19" s="136">
        <f>('C7'!L20/'C7'!$N20)*100-0.05</f>
        <v>1.6568778267469768</v>
      </c>
      <c r="K19" s="203">
        <f t="shared" si="0"/>
        <v>99.950000000000017</v>
      </c>
      <c r="L19" s="204">
        <v>8.9941624426453988</v>
      </c>
      <c r="M19" s="201" t="s">
        <v>5</v>
      </c>
      <c r="N19" s="201"/>
      <c r="O19" s="204">
        <v>2.1524500907441015</v>
      </c>
      <c r="P19" s="201" t="s">
        <v>62</v>
      </c>
      <c r="Q19" s="119"/>
    </row>
    <row r="20" spans="1:17" ht="11.25" customHeight="1">
      <c r="A20" s="201"/>
      <c r="B20" s="202" t="s">
        <v>81</v>
      </c>
      <c r="C20" s="124" t="str">
        <f>'C7'!E21</f>
        <v>Estonia</v>
      </c>
      <c r="D20" s="136">
        <f>('C7'!F21/'C7'!$N21)*100</f>
        <v>0</v>
      </c>
      <c r="E20" s="136">
        <f>('C7'!G21/'C7'!$N21)*100</f>
        <v>85.041073039210929</v>
      </c>
      <c r="F20" s="136">
        <f>('C7'!H21/'C7'!$N21)*100</f>
        <v>0</v>
      </c>
      <c r="G20" s="136">
        <f>('C7'!I21/'C7'!$N21)*100</f>
        <v>1.1725455585836349</v>
      </c>
      <c r="H20" s="136">
        <f>('C7'!J21/'C7'!$N21)*100</f>
        <v>5.6871854057356774</v>
      </c>
      <c r="I20" s="136">
        <f>('C7'!K21/'C7'!$N21)*100</f>
        <v>0.16681376019552127</v>
      </c>
      <c r="J20" s="136">
        <f>('C7'!L21/'C7'!$N21)*100</f>
        <v>7.9323822362742336</v>
      </c>
      <c r="K20" s="203">
        <f t="shared" si="0"/>
        <v>100</v>
      </c>
      <c r="L20" s="204">
        <v>8.2198896884692374</v>
      </c>
      <c r="M20" s="201" t="s">
        <v>2</v>
      </c>
      <c r="N20" s="201"/>
      <c r="O20" s="204">
        <v>1.8488981799446316</v>
      </c>
      <c r="P20" s="201" t="s">
        <v>35</v>
      </c>
      <c r="Q20" s="119"/>
    </row>
    <row r="21" spans="1:17" ht="11.25" customHeight="1">
      <c r="A21" s="201"/>
      <c r="B21" s="202" t="s">
        <v>82</v>
      </c>
      <c r="C21" s="124" t="str">
        <f>'C7'!E22</f>
        <v>Finlandia</v>
      </c>
      <c r="D21" s="136">
        <f>('C7'!F22/'C7'!$N22)*100</f>
        <v>32.444707234532402</v>
      </c>
      <c r="E21" s="136">
        <f>('C7'!G22/'C7'!$N22)*100</f>
        <v>20.595614821341201</v>
      </c>
      <c r="F21" s="136">
        <f>('C7'!H22/'C7'!$N22)*100</f>
        <v>0</v>
      </c>
      <c r="G21" s="136">
        <f>('C7'!I22/'C7'!$N22)*100</f>
        <v>19.484312167943614</v>
      </c>
      <c r="H21" s="136">
        <f>('C7'!J22/'C7'!$N22)*100</f>
        <v>8.6845931471374342</v>
      </c>
      <c r="I21" s="136">
        <f>('C7'!K22/'C7'!$N22)*100</f>
        <v>0.24039462783671375</v>
      </c>
      <c r="J21" s="136">
        <f>('C7'!L22/'C7'!$N22)*100</f>
        <v>18.550378001208646</v>
      </c>
      <c r="K21" s="203">
        <f t="shared" si="0"/>
        <v>100</v>
      </c>
      <c r="L21" s="204">
        <v>8.1989387160545206</v>
      </c>
      <c r="M21" s="201" t="s">
        <v>92</v>
      </c>
      <c r="N21" s="201"/>
      <c r="O21" s="204">
        <v>1.7553915597907859</v>
      </c>
      <c r="P21" s="201" t="s">
        <v>29</v>
      </c>
      <c r="Q21" s="119"/>
    </row>
    <row r="22" spans="1:17" ht="11.25" customHeight="1">
      <c r="A22" s="201"/>
      <c r="B22" s="202" t="s">
        <v>42</v>
      </c>
      <c r="C22" s="124" t="str">
        <f>'C7'!E23</f>
        <v>Francia</v>
      </c>
      <c r="D22" s="136">
        <f>('C7'!F23/'C7'!$N23)*100</f>
        <v>71.659218564064844</v>
      </c>
      <c r="E22" s="136">
        <f>('C7'!G23/'C7'!$N23)*100</f>
        <v>7.5820697233203269</v>
      </c>
      <c r="F22" s="136">
        <f>('C7'!H23/'C7'!$N23)*100</f>
        <v>0.93695435129862537</v>
      </c>
      <c r="G22" s="136">
        <f>('C7'!I23/'C7'!$N23)*100</f>
        <v>11.509617584718821</v>
      </c>
      <c r="H22" s="136">
        <f>('C7'!J23/'C7'!$N23)*100</f>
        <v>5.0758291750783346</v>
      </c>
      <c r="I22" s="136">
        <f>('C7'!K23/'C7'!$N23)*100</f>
        <v>1.8621341104925537</v>
      </c>
      <c r="J22" s="136">
        <f>('C7'!L23/'C7'!$N23)*100</f>
        <v>1.3741764910265064</v>
      </c>
      <c r="K22" s="203">
        <f t="shared" si="0"/>
        <v>100.00000000000001</v>
      </c>
      <c r="L22" s="204">
        <v>7.6795762992386623</v>
      </c>
      <c r="M22" s="201" t="s">
        <v>63</v>
      </c>
      <c r="N22" s="201"/>
      <c r="O22" s="204">
        <v>1.5879921688057428</v>
      </c>
      <c r="P22" s="201" t="s">
        <v>37</v>
      </c>
      <c r="Q22" s="119"/>
    </row>
    <row r="23" spans="1:17" ht="11.25" customHeight="1">
      <c r="A23" s="201"/>
      <c r="B23" s="202" t="s">
        <v>84</v>
      </c>
      <c r="C23" s="124" t="str">
        <f>'C7'!E24</f>
        <v>Gran Bretaña(2)</v>
      </c>
      <c r="D23" s="136">
        <f>('C7'!F24/'C7'!$N24)*100</f>
        <v>21.223721411975479</v>
      </c>
      <c r="E23" s="136">
        <f>('C7'!G24/'C7'!$N24)*100</f>
        <v>51.336673851580215</v>
      </c>
      <c r="F23" s="136">
        <f>('C7'!H24/'C7'!$N24)*100</f>
        <v>0</v>
      </c>
      <c r="G23" s="136">
        <f>('C7'!I24/'C7'!$N24)*100</f>
        <v>2.0868907986451308</v>
      </c>
      <c r="H23" s="136">
        <f>('C7'!J24/'C7'!$N24)*100</f>
        <v>14.797889315007136</v>
      </c>
      <c r="I23" s="136">
        <f>('C7'!K24/'C7'!$N24)*100</f>
        <v>4.1300422696861965</v>
      </c>
      <c r="J23" s="136">
        <f>('C7'!L24/'C7'!$N24)*100</f>
        <v>6.4247823531058428</v>
      </c>
      <c r="K23" s="203">
        <f t="shared" si="0"/>
        <v>100</v>
      </c>
      <c r="L23" s="204">
        <v>6.87495181558862</v>
      </c>
      <c r="M23" s="201" t="s">
        <v>12</v>
      </c>
      <c r="N23" s="201"/>
      <c r="O23" s="204">
        <v>1.5758003570983681</v>
      </c>
      <c r="P23" s="201" t="s">
        <v>8</v>
      </c>
      <c r="Q23" s="119"/>
    </row>
    <row r="24" spans="1:17" ht="11.25" customHeight="1">
      <c r="A24" s="201"/>
      <c r="B24" s="202" t="s">
        <v>43</v>
      </c>
      <c r="C24" s="124" t="str">
        <f>'C7'!E25</f>
        <v>Grecia</v>
      </c>
      <c r="D24" s="136">
        <f>('C7'!F25/'C7'!$N25)*100</f>
        <v>0</v>
      </c>
      <c r="E24" s="136">
        <f>('C7'!G25/'C7'!$N25)*100</f>
        <v>64.088060874117829</v>
      </c>
      <c r="F24" s="136">
        <f>('C7'!H25/'C7'!$N25)*100</f>
        <v>3.6072799542680743E-2</v>
      </c>
      <c r="G24" s="136">
        <f>('C7'!I25/'C7'!$N25)*100</f>
        <v>12.694867579731367</v>
      </c>
      <c r="H24" s="136">
        <f>('C7'!J25/'C7'!$N25)*100</f>
        <v>12.29819916200791</v>
      </c>
      <c r="I24" s="136">
        <f>('C7'!K25/'C7'!$N25)*100</f>
        <v>7.8037048419845902</v>
      </c>
      <c r="J24" s="136">
        <f>('C7'!L25/'C7'!$N25)*100</f>
        <v>3.0790947426156108</v>
      </c>
      <c r="K24" s="203">
        <f t="shared" si="0"/>
        <v>99.999999999999972</v>
      </c>
      <c r="L24" s="204">
        <v>6.8732965961764574</v>
      </c>
      <c r="M24" s="201" t="s">
        <v>28</v>
      </c>
      <c r="N24" s="201"/>
      <c r="O24" s="204">
        <v>1.3612743814095929</v>
      </c>
      <c r="P24" s="201" t="s">
        <v>4</v>
      </c>
      <c r="Q24" s="119"/>
    </row>
    <row r="25" spans="1:17" ht="11.25" customHeight="1">
      <c r="A25" s="201"/>
      <c r="B25" s="202" t="s">
        <v>44</v>
      </c>
      <c r="C25" s="124" t="str">
        <f>'C7'!E26</f>
        <v>Holanda</v>
      </c>
      <c r="D25" s="136">
        <f>('C7'!F26/'C7'!$N26)*100</f>
        <v>2.5885972750637936</v>
      </c>
      <c r="E25" s="136">
        <f>('C7'!G26/'C7'!$N26)*100</f>
        <v>81.16680331266754</v>
      </c>
      <c r="F25" s="136">
        <f>('C7'!H26/'C7'!$N26)*100</f>
        <v>0</v>
      </c>
      <c r="G25" s="136">
        <f>('C7'!I26/'C7'!$N26)*100</f>
        <v>7.4617928569454539E-2</v>
      </c>
      <c r="H25" s="136">
        <f>('C7'!J26/'C7'!$N26)*100</f>
        <v>10.085396073807264</v>
      </c>
      <c r="I25" s="136">
        <f>('C7'!K26/'C7'!$N26)*100</f>
        <v>2.871408436431973</v>
      </c>
      <c r="J25" s="136">
        <f>('C7'!L26/'C7'!$N26)*100</f>
        <v>3.2131769734599684</v>
      </c>
      <c r="K25" s="203">
        <f t="shared" si="0"/>
        <v>99.999999999999986</v>
      </c>
      <c r="L25" s="204">
        <v>5.6365945058688718</v>
      </c>
      <c r="M25" s="201" t="s">
        <v>1</v>
      </c>
      <c r="N25" s="201"/>
      <c r="O25" s="204">
        <v>0.54352875592306982</v>
      </c>
      <c r="P25" s="201" t="s">
        <v>1</v>
      </c>
      <c r="Q25" s="119"/>
    </row>
    <row r="26" spans="1:17" ht="11.25" customHeight="1">
      <c r="A26" s="201"/>
      <c r="B26" s="202" t="s">
        <v>45</v>
      </c>
      <c r="C26" s="124" t="str">
        <f>'C7'!E27</f>
        <v>Hungría</v>
      </c>
      <c r="D26" s="136">
        <f>('C7'!F27/'C7'!$N27)*100</f>
        <v>52.550288160027101</v>
      </c>
      <c r="E26" s="136">
        <f>('C7'!G27/'C7'!$N27)*100</f>
        <v>35.376895273266342</v>
      </c>
      <c r="F26" s="136">
        <f>('C7'!H27/'C7'!$N27)*100</f>
        <v>0</v>
      </c>
      <c r="G26" s="136">
        <f>('C7'!I27/'C7'!$N27)*100</f>
        <v>0.7635965468388346</v>
      </c>
      <c r="H26" s="136">
        <f>('C7'!J27/'C7'!$N27)*100</f>
        <v>2.0949537633411861</v>
      </c>
      <c r="I26" s="136">
        <f>('C7'!K27/'C7'!$N27)*100</f>
        <v>0.94860000788457821</v>
      </c>
      <c r="J26" s="136">
        <f>('C7'!L27/'C7'!$N27)*100</f>
        <v>8.2656662486419528</v>
      </c>
      <c r="K26" s="203">
        <f t="shared" si="0"/>
        <v>99.999999999999986</v>
      </c>
      <c r="L26" s="204">
        <v>5.450340599959973</v>
      </c>
      <c r="M26" s="201" t="s">
        <v>6</v>
      </c>
      <c r="N26" s="201"/>
      <c r="O26" s="204">
        <v>9.1550381620538121E-2</v>
      </c>
      <c r="P26" s="201" t="s">
        <v>12</v>
      </c>
      <c r="Q26" s="119"/>
    </row>
    <row r="27" spans="1:17" ht="11.25" customHeight="1">
      <c r="A27" s="201"/>
      <c r="B27" s="202" t="s">
        <v>85</v>
      </c>
      <c r="C27" s="124" t="str">
        <f>'C7'!E28</f>
        <v>Irlanda</v>
      </c>
      <c r="D27" s="136">
        <f>('C7'!F28/'C7'!$N28)*100</f>
        <v>0</v>
      </c>
      <c r="E27" s="136">
        <f>('C7'!G28/'C7'!$N28)*100</f>
        <v>66.761563866681101</v>
      </c>
      <c r="F27" s="136">
        <f>('C7'!H28/'C7'!$N28)*100</f>
        <v>0.80245245431627388</v>
      </c>
      <c r="G27" s="136">
        <f>('C7'!I28/'C7'!$N28)*100</f>
        <v>2.3471597631316685</v>
      </c>
      <c r="H27" s="136">
        <f>('C7'!J28/'C7'!$N28)*100</f>
        <v>28.61254781729038</v>
      </c>
      <c r="I27" s="136">
        <f>('C7'!K28/'C7'!$N28)*100</f>
        <v>0</v>
      </c>
      <c r="J27" s="136">
        <f>('C7'!L28/'C7'!$N28)*100</f>
        <v>1.4762760985805734</v>
      </c>
      <c r="K27" s="203">
        <f t="shared" si="0"/>
        <v>99.999999999999986</v>
      </c>
      <c r="L27" s="204">
        <v>5.2440408626560728</v>
      </c>
      <c r="M27" s="201" t="s">
        <v>102</v>
      </c>
      <c r="N27" s="201"/>
      <c r="O27" s="204">
        <v>4.8027190778779372E-2</v>
      </c>
      <c r="P27" s="201" t="s">
        <v>34</v>
      </c>
      <c r="Q27" s="119"/>
    </row>
    <row r="28" spans="1:17" ht="11.25" customHeight="1">
      <c r="A28" s="201"/>
      <c r="B28" s="202" t="s">
        <v>96</v>
      </c>
      <c r="C28" s="124" t="str">
        <f>'C7'!E29</f>
        <v>Islandia</v>
      </c>
      <c r="D28" s="136">
        <f>('C7'!F29/'C7'!$N29)*100</f>
        <v>0</v>
      </c>
      <c r="E28" s="136">
        <f>('C7'!G29/'C7'!$N29)*100</f>
        <v>8.7112937256388408E-3</v>
      </c>
      <c r="F28" s="136">
        <f>('C7'!H29/'C7'!$N29)*100</f>
        <v>0</v>
      </c>
      <c r="G28" s="136">
        <f>('C7'!I29/'C7'!$N29)*100</f>
        <v>70.977547158951552</v>
      </c>
      <c r="H28" s="136">
        <f>('C7'!J29/'C7'!$N29)*100</f>
        <v>2.2556028396743429E-2</v>
      </c>
      <c r="I28" s="136">
        <f>('C7'!K29/'C7'!$N29)*100</f>
        <v>0</v>
      </c>
      <c r="J28" s="136">
        <f>('C7'!L29/'C7'!$N29)*100</f>
        <v>28.991185518926056</v>
      </c>
      <c r="K28" s="203">
        <f t="shared" si="0"/>
        <v>100</v>
      </c>
      <c r="L28" s="204">
        <v>3.8587146653869615</v>
      </c>
      <c r="M28" s="201" t="s">
        <v>4</v>
      </c>
      <c r="N28" s="201"/>
      <c r="O28" s="204">
        <v>2.9177525347975197E-2</v>
      </c>
      <c r="P28" s="201" t="s">
        <v>28</v>
      </c>
      <c r="Q28" s="119"/>
    </row>
    <row r="29" spans="1:17" ht="11.25" customHeight="1">
      <c r="A29" s="201"/>
      <c r="B29" s="202" t="s">
        <v>46</v>
      </c>
      <c r="C29" s="124" t="str">
        <f>'C7'!E30</f>
        <v>Italia</v>
      </c>
      <c r="D29" s="136">
        <f>('C7'!F30/'C7'!$N30)*100</f>
        <v>0</v>
      </c>
      <c r="E29" s="136">
        <f>('C7'!G30/'C7'!$N30)*100</f>
        <v>59.87359873324263</v>
      </c>
      <c r="F29" s="136">
        <f>('C7'!H30/'C7'!$N30)*100</f>
        <v>0.84841048106132222</v>
      </c>
      <c r="G29" s="136">
        <f>('C7'!I30/'C7'!$N30)*100</f>
        <v>16.818947436035039</v>
      </c>
      <c r="H29" s="136">
        <f>('C7'!J30/'C7'!$N30)*100</f>
        <v>6.1613336940187935</v>
      </c>
      <c r="I29" s="136">
        <f>('C7'!K30/'C7'!$N30)*100</f>
        <v>8.1592668936123918</v>
      </c>
      <c r="J29" s="136">
        <f>('C7'!L30/'C7'!$N30)*100</f>
        <v>8.138442762029829</v>
      </c>
      <c r="K29" s="203">
        <f t="shared" si="0"/>
        <v>100</v>
      </c>
      <c r="L29" s="204">
        <v>3.5204135616790357</v>
      </c>
      <c r="M29" s="201" t="s">
        <v>26</v>
      </c>
      <c r="N29" s="201"/>
      <c r="O29" s="204">
        <v>0</v>
      </c>
      <c r="P29" s="201" t="s">
        <v>102</v>
      </c>
      <c r="Q29" s="119"/>
    </row>
    <row r="30" spans="1:17" ht="11.25" customHeight="1">
      <c r="A30" s="201"/>
      <c r="B30" s="202" t="s">
        <v>86</v>
      </c>
      <c r="C30" s="124" t="str">
        <f>'C7'!E31</f>
        <v>Letonia</v>
      </c>
      <c r="D30" s="136">
        <f>('C7'!F31/'C7'!$N31)*100</f>
        <v>0</v>
      </c>
      <c r="E30" s="136">
        <f>('C7'!G31/'C7'!$N31)*100</f>
        <v>47.523076923076921</v>
      </c>
      <c r="F30" s="136">
        <f>('C7'!H31/'C7'!$N31)*100</f>
        <v>0</v>
      </c>
      <c r="G30" s="136">
        <f>('C7'!I31/'C7'!$N31)*100</f>
        <v>37.184615384615384</v>
      </c>
      <c r="H30" s="136">
        <f>('C7'!J31/'C7'!$N31)*100</f>
        <v>1.846153846153846</v>
      </c>
      <c r="I30" s="136">
        <f>('C7'!K31/'C7'!$N31)*100</f>
        <v>0</v>
      </c>
      <c r="J30" s="136">
        <f>('C7'!L31/'C7'!$N31)*100</f>
        <v>13.446153846153846</v>
      </c>
      <c r="K30" s="203">
        <f t="shared" si="0"/>
        <v>99.999999999999986</v>
      </c>
      <c r="L30" s="204">
        <v>3.2255890743278148</v>
      </c>
      <c r="M30" s="201" t="s">
        <v>54</v>
      </c>
      <c r="N30" s="201"/>
      <c r="O30" s="204">
        <v>0</v>
      </c>
      <c r="P30" s="201" t="s">
        <v>92</v>
      </c>
      <c r="Q30" s="119"/>
    </row>
    <row r="31" spans="1:17" ht="11.25" customHeight="1">
      <c r="A31" s="201"/>
      <c r="B31" s="202" t="s">
        <v>87</v>
      </c>
      <c r="C31" s="124" t="str">
        <f>'C7'!E32</f>
        <v>Lituania</v>
      </c>
      <c r="D31" s="136">
        <f>('C7'!F32/'C7'!$N32)*100</f>
        <v>0</v>
      </c>
      <c r="E31" s="136">
        <f>('C7'!G32/'C7'!$N32)*100</f>
        <v>18.802358051504807</v>
      </c>
      <c r="F31" s="136">
        <f>('C7'!H32/'C7'!$N32)*100</f>
        <v>16.165063605336645</v>
      </c>
      <c r="G31" s="136">
        <f>('C7'!I32/'C7'!$N32)*100</f>
        <v>13.248526217809495</v>
      </c>
      <c r="H31" s="136">
        <f>('C7'!J32/'C7'!$N32)*100</f>
        <v>35.37077257213776</v>
      </c>
      <c r="I31" s="136">
        <f>('C7'!K32/'C7'!$N32)*100</f>
        <v>2.5131864722308412</v>
      </c>
      <c r="J31" s="136">
        <f>('C7'!L32/'C7'!$N32)*100</f>
        <v>13.900093080980454</v>
      </c>
      <c r="K31" s="203">
        <f t="shared" si="0"/>
        <v>100.00000000000001</v>
      </c>
      <c r="L31" s="204">
        <v>2.7107315261789826</v>
      </c>
      <c r="M31" s="201" t="s">
        <v>64</v>
      </c>
      <c r="N31" s="201"/>
      <c r="O31" s="204">
        <v>0</v>
      </c>
      <c r="P31" s="201" t="s">
        <v>63</v>
      </c>
      <c r="Q31" s="119"/>
    </row>
    <row r="32" spans="1:17" ht="11.25" customHeight="1">
      <c r="A32" s="201"/>
      <c r="B32" s="202" t="s">
        <v>47</v>
      </c>
      <c r="C32" s="124" t="str">
        <f>'C7'!E33</f>
        <v>Luxemburgo</v>
      </c>
      <c r="D32" s="136">
        <f>('C7'!F33/'C7'!$N33)*100</f>
        <v>0</v>
      </c>
      <c r="E32" s="136">
        <f>('C7'!G33/'C7'!$N33)*100</f>
        <v>15.930618955608653</v>
      </c>
      <c r="F32" s="136">
        <f>('C7'!H33/'C7'!$N33)*100</f>
        <v>61.834465013932828</v>
      </c>
      <c r="G32" s="136">
        <f>('C7'!I33/'C7'!$N33)*100</f>
        <v>3.9896087381968282</v>
      </c>
      <c r="H32" s="136">
        <f>('C7'!J33/'C7'!$N33)*100</f>
        <v>12.461566736041087</v>
      </c>
      <c r="I32" s="136">
        <f>('C7'!K33/'C7'!$N33)*100</f>
        <v>3.0518122618876125</v>
      </c>
      <c r="J32" s="136">
        <f>('C7'!L33/'C7'!$N33)*100</f>
        <v>2.7319282943329868</v>
      </c>
      <c r="K32" s="203">
        <f t="shared" si="0"/>
        <v>100</v>
      </c>
      <c r="L32" s="204">
        <v>2.4752475247524752</v>
      </c>
      <c r="M32" s="201" t="s">
        <v>34</v>
      </c>
      <c r="N32" s="201"/>
      <c r="O32" s="204">
        <v>0</v>
      </c>
      <c r="P32" s="201" t="s">
        <v>26</v>
      </c>
      <c r="Q32" s="119"/>
    </row>
    <row r="33" spans="1:17" ht="11.25" customHeight="1">
      <c r="A33" s="201"/>
      <c r="B33" s="202" t="s">
        <v>83</v>
      </c>
      <c r="C33" s="124" t="str">
        <f>'C7'!E34</f>
        <v>Macedonia</v>
      </c>
      <c r="D33" s="136">
        <f>('C7'!F34/'C7'!$N34)*100</f>
        <v>0</v>
      </c>
      <c r="E33" s="136">
        <f>('C7'!G34/'C7'!$N34)*100</f>
        <v>66.153757158558463</v>
      </c>
      <c r="F33" s="136">
        <f>('C7'!H34/'C7'!$N34)*100</f>
        <v>0</v>
      </c>
      <c r="G33" s="136">
        <f>('C7'!I34/'C7'!$N34)*100</f>
        <v>30.488613794566255</v>
      </c>
      <c r="H33" s="136">
        <f>('C7'!J34/'C7'!$N34)*100</f>
        <v>1.8761689901853031</v>
      </c>
      <c r="I33" s="136">
        <f>('C7'!K34/'C7'!$N34)*100</f>
        <v>0.43944389811226159</v>
      </c>
      <c r="J33" s="136">
        <f>('C7'!L34/'C7'!$N34)*100</f>
        <v>1.0420161585777366</v>
      </c>
      <c r="K33" s="203">
        <f t="shared" si="0"/>
        <v>100.00000000000003</v>
      </c>
      <c r="L33" s="204">
        <v>2.4152628374264258</v>
      </c>
      <c r="M33" s="201" t="s">
        <v>65</v>
      </c>
      <c r="N33" s="201"/>
      <c r="O33" s="204">
        <v>0</v>
      </c>
      <c r="P33" s="201" t="s">
        <v>65</v>
      </c>
      <c r="Q33" s="119"/>
    </row>
    <row r="34" spans="1:17" ht="11.25" customHeight="1">
      <c r="A34" s="201"/>
      <c r="B34" s="202" t="s">
        <v>101</v>
      </c>
      <c r="C34" s="124" t="str">
        <f>'C7'!E35</f>
        <v>Montenegro</v>
      </c>
      <c r="D34" s="136">
        <f>('C7'!F35/'C7'!$N35)*100</f>
        <v>0</v>
      </c>
      <c r="E34" s="136">
        <f>('C7'!G35/'C7'!$N35)*100</f>
        <v>39.620566400879845</v>
      </c>
      <c r="F34" s="136">
        <f>('C7'!H35/'C7'!$N35)*100</f>
        <v>55.980203464393732</v>
      </c>
      <c r="G34" s="136">
        <f>('C7'!I35/'C7'!$N35)*100</f>
        <v>0</v>
      </c>
      <c r="H34" s="136">
        <f>('C7'!J35/'C7'!$N35)*100</f>
        <v>4.3992301347264222</v>
      </c>
      <c r="I34" s="136">
        <f>('C7'!K35/'C7'!$N35)*100</f>
        <v>0</v>
      </c>
      <c r="J34" s="136">
        <f>('C7'!L35/'C7'!$N35)*100</f>
        <v>0</v>
      </c>
      <c r="K34" s="203">
        <f t="shared" si="0"/>
        <v>100</v>
      </c>
      <c r="L34" s="204">
        <v>1.7342435526134328</v>
      </c>
      <c r="M34" s="201" t="s">
        <v>27</v>
      </c>
      <c r="N34" s="201"/>
      <c r="O34" s="204">
        <v>0</v>
      </c>
      <c r="P34" s="201" t="s">
        <v>36</v>
      </c>
      <c r="Q34" s="119"/>
    </row>
    <row r="35" spans="1:17" ht="11.25" customHeight="1">
      <c r="A35" s="201"/>
      <c r="B35" s="202" t="s">
        <v>88</v>
      </c>
      <c r="C35" s="124" t="str">
        <f>'C7'!E36</f>
        <v>Noruega</v>
      </c>
      <c r="D35" s="136">
        <f>('C7'!F36/'C7'!$N36)*100</f>
        <v>0</v>
      </c>
      <c r="E35" s="136">
        <f>('C7'!G36/'C7'!$N36)*100</f>
        <v>2.9252338199902685</v>
      </c>
      <c r="F35" s="136">
        <f>('C7'!H36/'C7'!$N36)*100</f>
        <v>0</v>
      </c>
      <c r="G35" s="136">
        <f>('C7'!I36/'C7'!$N36)*100</f>
        <v>94.752068818791457</v>
      </c>
      <c r="H35" s="136">
        <f>('C7'!J36/'C7'!$N36)*100</f>
        <v>2.3226973612182764</v>
      </c>
      <c r="I35" s="136">
        <f>('C7'!K36/'C7'!$N36)*100</f>
        <v>0</v>
      </c>
      <c r="J35" s="136">
        <f>('C7'!L36/'C7'!$N36)*100</f>
        <v>0</v>
      </c>
      <c r="K35" s="203">
        <f t="shared" si="0"/>
        <v>100</v>
      </c>
      <c r="L35" s="204">
        <v>0.72599259822821705</v>
      </c>
      <c r="M35" s="201" t="s">
        <v>32</v>
      </c>
      <c r="N35" s="201"/>
      <c r="O35" s="204">
        <v>0</v>
      </c>
      <c r="P35" s="201" t="s">
        <v>94</v>
      </c>
      <c r="Q35" s="119"/>
    </row>
    <row r="36" spans="1:17" ht="11.25" customHeight="1">
      <c r="A36" s="201"/>
      <c r="B36" s="202" t="s">
        <v>48</v>
      </c>
      <c r="C36" s="124" t="str">
        <f>'C7'!E37</f>
        <v>Polonia</v>
      </c>
      <c r="D36" s="136">
        <f>('C7'!F37/'C7'!$N37)*100</f>
        <v>0</v>
      </c>
      <c r="E36" s="136">
        <f>('C7'!G37/'C7'!$N37)*100</f>
        <v>86.720329296593903</v>
      </c>
      <c r="F36" s="136">
        <f>('C7'!H37/'C7'!$N37)*100</f>
        <v>0.26457422939676167</v>
      </c>
      <c r="G36" s="136">
        <f>('C7'!I37/'C7'!$N37)*100</f>
        <v>1.2310108421260026</v>
      </c>
      <c r="H36" s="136">
        <f>('C7'!J37/'C7'!$N37)*100</f>
        <v>7.9305426601356501</v>
      </c>
      <c r="I36" s="136">
        <f>('C7'!K37/'C7'!$N37)*100</f>
        <v>0.17656530946196153</v>
      </c>
      <c r="J36" s="136">
        <f>('C7'!L37/'C7'!$N37)*100</f>
        <v>3.6769776622857422</v>
      </c>
      <c r="K36" s="203">
        <f t="shared" si="0"/>
        <v>100.00000000000001</v>
      </c>
      <c r="L36" s="204">
        <v>0.19996667222129647</v>
      </c>
      <c r="M36" s="201" t="s">
        <v>66</v>
      </c>
      <c r="N36" s="201"/>
      <c r="O36" s="204">
        <v>0</v>
      </c>
      <c r="P36" s="201" t="s">
        <v>95</v>
      </c>
      <c r="Q36" s="119"/>
    </row>
    <row r="37" spans="1:17" ht="11.25" customHeight="1">
      <c r="A37" s="201"/>
      <c r="B37" s="202" t="s">
        <v>49</v>
      </c>
      <c r="C37" s="124" t="str">
        <f>'C7'!E38</f>
        <v>Portugal</v>
      </c>
      <c r="D37" s="136">
        <f>('C7'!F38/'C7'!$N38)*100</f>
        <v>0</v>
      </c>
      <c r="E37" s="136">
        <f>('C7'!G38/'C7'!$N38)*100</f>
        <v>46.85601320347498</v>
      </c>
      <c r="F37" s="136">
        <f>('C7'!H38/'C7'!$N38)*100</f>
        <v>2.2906578159856354</v>
      </c>
      <c r="G37" s="136">
        <f>('C7'!I38/'C7'!$N38)*100</f>
        <v>21.934454177775358</v>
      </c>
      <c r="H37" s="136">
        <f>('C7'!J38/'C7'!$N38)*100</f>
        <v>22.404193191504792</v>
      </c>
      <c r="I37" s="136">
        <f>('C7'!K38/'C7'!$N38)*100</f>
        <v>1.4872045994522731</v>
      </c>
      <c r="J37" s="136">
        <f>('C7'!L38/'C7'!$N38)*100</f>
        <v>5.0274770118069521</v>
      </c>
      <c r="K37" s="203">
        <f t="shared" si="0"/>
        <v>99.999999999999972</v>
      </c>
      <c r="L37" s="204">
        <v>5.9988002399520089E-2</v>
      </c>
      <c r="M37" s="201" t="s">
        <v>95</v>
      </c>
      <c r="N37" s="201"/>
      <c r="O37" s="204">
        <v>0</v>
      </c>
      <c r="P37" s="201" t="s">
        <v>64</v>
      </c>
      <c r="Q37" s="119"/>
    </row>
    <row r="38" spans="1:17" ht="11.25" customHeight="1">
      <c r="A38" s="201"/>
      <c r="B38" s="202" t="s">
        <v>50</v>
      </c>
      <c r="C38" s="124" t="str">
        <f>'C7'!E39</f>
        <v>República Checa</v>
      </c>
      <c r="D38" s="136">
        <f>('C7'!F39/'C7'!$N39)*100</f>
        <v>34.523867707360942</v>
      </c>
      <c r="E38" s="136">
        <f>('C7'!G39/'C7'!$N39)*100</f>
        <v>53.316235514913956</v>
      </c>
      <c r="F38" s="136">
        <f>('C7'!H39/'C7'!$N39)*100</f>
        <v>1.3051850620946497</v>
      </c>
      <c r="G38" s="136">
        <f>('C7'!I39/'C7'!$N39)*100</f>
        <v>1.9659640188263356</v>
      </c>
      <c r="H38" s="136">
        <f>('C7'!J39/'C7'!$N39)*100</f>
        <v>0.73396804605903032</v>
      </c>
      <c r="I38" s="136">
        <f>('C7'!K39/'C7'!$N39)*100</f>
        <v>2.8078218242777613</v>
      </c>
      <c r="J38" s="136">
        <f>('C7'!L39/'C7'!$N39)*100</f>
        <v>5.3469578264673254</v>
      </c>
      <c r="K38" s="203">
        <f t="shared" si="0"/>
        <v>100.00000000000003</v>
      </c>
      <c r="L38" s="204">
        <v>2.865945403740059E-2</v>
      </c>
      <c r="M38" s="201" t="s">
        <v>29</v>
      </c>
      <c r="N38" s="201"/>
      <c r="O38" s="204">
        <v>0</v>
      </c>
      <c r="P38" s="201" t="s">
        <v>103</v>
      </c>
      <c r="Q38" s="119"/>
    </row>
    <row r="39" spans="1:17" ht="11.25" customHeight="1">
      <c r="A39" s="201"/>
      <c r="B39" s="202" t="s">
        <v>56</v>
      </c>
      <c r="C39" s="124" t="str">
        <f>'C7'!E40</f>
        <v>Rumania</v>
      </c>
      <c r="D39" s="136">
        <f>('C7'!F40/'C7'!$N40)*100</f>
        <v>17.201219009966231</v>
      </c>
      <c r="E39" s="136">
        <f>('C7'!G40/'C7'!$N40)*100</f>
        <v>39.963759163166138</v>
      </c>
      <c r="F39" s="136">
        <f>('C7'!H40/'C7'!$N40)*100</f>
        <v>0</v>
      </c>
      <c r="G39" s="136">
        <f>('C7'!I40/'C7'!$N40)*100</f>
        <v>29.126101639074214</v>
      </c>
      <c r="H39" s="136">
        <f>('C7'!J40/'C7'!$N40)*100</f>
        <v>10.312165390000825</v>
      </c>
      <c r="I39" s="136">
        <f>('C7'!K40/'C7'!$N40)*100</f>
        <v>2.8893830821184423</v>
      </c>
      <c r="J39" s="136">
        <f>('C7'!L40/'C7'!$N40)*100</f>
        <v>0.50737171567416195</v>
      </c>
      <c r="K39" s="203">
        <f t="shared" si="0"/>
        <v>100.00000000000003</v>
      </c>
      <c r="L39" s="204">
        <v>2.3811413604254306E-2</v>
      </c>
      <c r="M39" s="201" t="s">
        <v>33</v>
      </c>
      <c r="N39" s="201"/>
      <c r="O39" s="204">
        <v>0</v>
      </c>
      <c r="P39" s="201" t="s">
        <v>27</v>
      </c>
      <c r="Q39" s="119"/>
    </row>
    <row r="40" spans="1:17" ht="11.25" customHeight="1">
      <c r="A40" s="201"/>
      <c r="B40" s="202" t="s">
        <v>99</v>
      </c>
      <c r="C40" s="124" t="str">
        <f>'C7'!E41</f>
        <v>Serbia</v>
      </c>
      <c r="D40" s="136">
        <f>('C7'!F41/'C7'!$N41)*100</f>
        <v>0</v>
      </c>
      <c r="E40" s="136">
        <f>('C7'!G41/'C7'!$N41)*100</f>
        <v>71.605784737638743</v>
      </c>
      <c r="F40" s="136">
        <f>('C7'!H41/'C7'!$N41)*100</f>
        <v>1.9050204996001714</v>
      </c>
      <c r="G40" s="136">
        <f>('C7'!I41/'C7'!$N41)*100</f>
        <v>26.275565088411085</v>
      </c>
      <c r="H40" s="136">
        <f>('C7'!J41/'C7'!$N41)*100</f>
        <v>0.2136296743500033</v>
      </c>
      <c r="I40" s="136">
        <f>('C7'!K41/'C7'!$N41)*100</f>
        <v>0</v>
      </c>
      <c r="J40" s="136">
        <f>('C7'!L41/'C7'!$N41)*100</f>
        <v>0</v>
      </c>
      <c r="K40" s="203">
        <f t="shared" si="0"/>
        <v>100</v>
      </c>
      <c r="L40" s="204">
        <v>0</v>
      </c>
      <c r="M40" s="201" t="s">
        <v>67</v>
      </c>
      <c r="N40" s="201"/>
      <c r="O40" s="204">
        <v>0</v>
      </c>
      <c r="P40" s="201" t="s">
        <v>98</v>
      </c>
      <c r="Q40" s="119"/>
    </row>
    <row r="41" spans="1:17" ht="11.25" customHeight="1">
      <c r="A41" s="201"/>
      <c r="B41" s="202" t="s">
        <v>89</v>
      </c>
      <c r="C41" s="124" t="str">
        <f>'C7'!E42</f>
        <v>Suecia</v>
      </c>
      <c r="D41" s="136">
        <f>('C7'!F42/'C7'!$N42)*100</f>
        <v>41.573317664600665</v>
      </c>
      <c r="E41" s="136">
        <f>('C7'!G42/'C7'!$N42)*100</f>
        <v>2.3446236661043609</v>
      </c>
      <c r="F41" s="136">
        <f>('C7'!H42/'C7'!$N42)*100</f>
        <v>0</v>
      </c>
      <c r="G41" s="136">
        <f>('C7'!I42/'C7'!$N42)*100</f>
        <v>38.52549643978594</v>
      </c>
      <c r="H41" s="136">
        <f>('C7'!J42/'C7'!$N42)*100</f>
        <v>10.512582371412144</v>
      </c>
      <c r="I41" s="136">
        <f>('C7'!K42/'C7'!$N42)*100</f>
        <v>0</v>
      </c>
      <c r="J41" s="136">
        <f>('C7'!L42/'C7'!$N42)*100</f>
        <v>7.04397985809688</v>
      </c>
      <c r="K41" s="203">
        <f t="shared" si="0"/>
        <v>99.999999999999986</v>
      </c>
      <c r="L41" s="204">
        <v>0</v>
      </c>
      <c r="M41" s="201" t="s">
        <v>103</v>
      </c>
      <c r="N41" s="201"/>
      <c r="O41" s="204">
        <v>0</v>
      </c>
      <c r="P41" s="201" t="s">
        <v>30</v>
      </c>
      <c r="Q41" s="119"/>
    </row>
    <row r="42" spans="1:17" ht="11.25" customHeight="1">
      <c r="A42" s="201"/>
      <c r="B42" s="202" t="s">
        <v>90</v>
      </c>
      <c r="C42" s="149" t="str">
        <f>'C7'!E43</f>
        <v>Suiza</v>
      </c>
      <c r="D42" s="150">
        <f>('C7'!F43/'C7'!$N43)*100</f>
        <v>36.13956655613454</v>
      </c>
      <c r="E42" s="150">
        <f>('C7'!G43/'C7'!$N43)*100</f>
        <v>3.5572595926101376</v>
      </c>
      <c r="F42" s="150">
        <f>('C7'!H43/'C7'!$N43)*100</f>
        <v>0</v>
      </c>
      <c r="G42" s="150">
        <f>('C7'!I43/'C7'!$N43)*100</f>
        <v>55.409166271909051</v>
      </c>
      <c r="H42" s="150">
        <f>('C7'!J43/'C7'!$N43)*100</f>
        <v>0.18208195168166746</v>
      </c>
      <c r="I42" s="150">
        <f>('C7'!K43/'C7'!$N43)*100</f>
        <v>1.8000947418285174</v>
      </c>
      <c r="J42" s="150">
        <f>('C7'!L43/'C7'!$N43)*100</f>
        <v>2.9118308858360971</v>
      </c>
      <c r="K42" s="203">
        <f t="shared" si="0"/>
        <v>100.00000000000001</v>
      </c>
      <c r="L42" s="204">
        <v>0</v>
      </c>
      <c r="M42" s="201" t="s">
        <v>98</v>
      </c>
      <c r="N42" s="201"/>
      <c r="O42" s="204">
        <v>0</v>
      </c>
      <c r="P42" s="201" t="s">
        <v>66</v>
      </c>
      <c r="Q42" s="119"/>
    </row>
    <row r="43" spans="1:17" ht="11.25" customHeight="1">
      <c r="C43" s="6" t="s">
        <v>168</v>
      </c>
      <c r="F43" s="180"/>
      <c r="G43" s="176"/>
      <c r="H43" s="5"/>
      <c r="J43" s="119"/>
      <c r="K43" s="119"/>
      <c r="L43" s="119"/>
      <c r="M43" s="119"/>
      <c r="N43" s="119"/>
      <c r="O43" s="119"/>
      <c r="P43" s="119"/>
    </row>
    <row r="44" spans="1:17" ht="11.25" customHeight="1">
      <c r="C44" s="6" t="s">
        <v>141</v>
      </c>
      <c r="D44" s="176"/>
      <c r="E44" s="176"/>
      <c r="F44" s="180"/>
      <c r="G44" s="176"/>
      <c r="H44" s="5"/>
      <c r="J44" s="119"/>
      <c r="K44" s="119"/>
      <c r="L44" s="119"/>
      <c r="M44" s="119"/>
      <c r="N44" s="119"/>
      <c r="O44" s="119"/>
      <c r="P44" s="119"/>
    </row>
    <row r="45" spans="1:17" ht="11.25" customHeight="1">
      <c r="C45" s="6" t="s">
        <v>140</v>
      </c>
      <c r="D45" s="176"/>
      <c r="E45" s="176"/>
      <c r="F45" s="180"/>
      <c r="G45" s="176"/>
      <c r="H45" s="5"/>
      <c r="J45" s="119"/>
      <c r="K45" s="119"/>
      <c r="L45" s="119"/>
      <c r="M45" s="119"/>
      <c r="N45" s="119"/>
      <c r="O45" s="119"/>
      <c r="P45" s="119"/>
    </row>
    <row r="46" spans="1:17" ht="11.25" customHeight="1">
      <c r="C46" s="6"/>
      <c r="D46" s="176"/>
      <c r="E46" s="176"/>
      <c r="F46" s="180"/>
      <c r="G46" s="176"/>
      <c r="H46" s="5"/>
      <c r="J46" s="119"/>
      <c r="K46" s="119"/>
      <c r="L46" s="119"/>
      <c r="M46" s="119"/>
      <c r="N46" s="119"/>
      <c r="O46" s="119"/>
      <c r="P46" s="119"/>
    </row>
    <row r="47" spans="1:17">
      <c r="C47" s="28"/>
      <c r="D47" s="5"/>
      <c r="E47" s="5"/>
      <c r="F47" s="5"/>
    </row>
    <row r="48" spans="1:17" ht="22.5" customHeight="1">
      <c r="B48" s="6"/>
      <c r="C48" s="240" t="s">
        <v>160</v>
      </c>
      <c r="D48" s="240"/>
      <c r="E48" s="240"/>
      <c r="F48" s="240"/>
      <c r="G48" s="6"/>
    </row>
    <row r="49" spans="2:11" ht="11.25" customHeight="1">
      <c r="B49" s="6"/>
      <c r="C49" s="151"/>
      <c r="D49" s="148">
        <f>'C1'!F7</f>
        <v>2017</v>
      </c>
      <c r="E49" s="148">
        <f>'C1'!G7</f>
        <v>2018</v>
      </c>
      <c r="F49" s="152" t="s">
        <v>13</v>
      </c>
      <c r="G49" s="6"/>
    </row>
    <row r="50" spans="2:11" ht="11.25" customHeight="1">
      <c r="B50" s="6"/>
      <c r="C50" s="153" t="str">
        <f>'C1'!E31</f>
        <v>Lituania</v>
      </c>
      <c r="D50" s="153">
        <f>'C1'!F31</f>
        <v>3.8660000000000001</v>
      </c>
      <c r="E50" s="153">
        <f>'C1'!G31</f>
        <v>3.2229999999999999</v>
      </c>
      <c r="F50" s="154">
        <f t="shared" ref="F50:F84" si="1">(E50/D50-1)*100</f>
        <v>-16.632177961717542</v>
      </c>
      <c r="G50" s="6"/>
    </row>
    <row r="51" spans="2:11" ht="11.25" customHeight="1">
      <c r="B51" s="6"/>
      <c r="C51" s="153" t="str">
        <f>'C1'!E11</f>
        <v>Bélgica</v>
      </c>
      <c r="D51" s="153">
        <f>'C1'!F11</f>
        <v>80.29119</v>
      </c>
      <c r="E51" s="153">
        <f>'C1'!G11</f>
        <v>69.093019999999996</v>
      </c>
      <c r="F51" s="154">
        <f t="shared" si="1"/>
        <v>-13.946947354996242</v>
      </c>
      <c r="G51" s="6"/>
      <c r="J51" s="39"/>
      <c r="K51" s="39"/>
    </row>
    <row r="52" spans="2:11" ht="11.25" customHeight="1">
      <c r="B52" s="6"/>
      <c r="C52" s="153" t="str">
        <f>'C1'!E30</f>
        <v>Letonia</v>
      </c>
      <c r="D52" s="153">
        <f>'C1'!F30</f>
        <v>7.3439199999999998</v>
      </c>
      <c r="E52" s="153">
        <f>'C1'!G30</f>
        <v>6.5</v>
      </c>
      <c r="F52" s="136">
        <f t="shared" si="1"/>
        <v>-11.491410581814609</v>
      </c>
      <c r="G52" s="6"/>
      <c r="J52" s="39"/>
      <c r="K52" s="39"/>
    </row>
    <row r="53" spans="2:11" ht="11.25" customHeight="1">
      <c r="B53" s="6"/>
      <c r="C53" s="153" t="str">
        <f>'C1'!E23</f>
        <v>Gran Bretaña(2)</v>
      </c>
      <c r="D53" s="153">
        <f>'C1'!F23</f>
        <v>312.34699999999998</v>
      </c>
      <c r="E53" s="153">
        <f>'C1'!G23</f>
        <v>285.78399999999999</v>
      </c>
      <c r="F53" s="136">
        <f t="shared" si="1"/>
        <v>-8.5043237168917827</v>
      </c>
      <c r="G53" s="6"/>
      <c r="J53" s="39"/>
      <c r="K53" s="39"/>
    </row>
    <row r="54" spans="2:11" ht="11.25" customHeight="1">
      <c r="B54" s="6"/>
      <c r="C54" s="153" t="str">
        <f>'C1'!E20</f>
        <v>Estonia</v>
      </c>
      <c r="D54" s="153">
        <f>'C1'!F20</f>
        <v>11.238200000000003</v>
      </c>
      <c r="E54" s="153">
        <f>'C1'!G20</f>
        <v>10.3109</v>
      </c>
      <c r="F54" s="136">
        <f t="shared" si="1"/>
        <v>-8.2513213859870973</v>
      </c>
      <c r="G54" s="6"/>
      <c r="J54" s="39"/>
      <c r="K54" s="39"/>
    </row>
    <row r="55" spans="2:11" ht="11.25" customHeight="1">
      <c r="B55" s="6"/>
      <c r="C55" s="153" t="str">
        <f>'C1'!E32</f>
        <v>Luxemburgo</v>
      </c>
      <c r="D55" s="153">
        <f>'C1'!F32</f>
        <v>2.14785</v>
      </c>
      <c r="E55" s="153">
        <f>'C1'!G32</f>
        <v>2.0132300000000001</v>
      </c>
      <c r="F55" s="136">
        <f t="shared" si="1"/>
        <v>-6.2676630118490557</v>
      </c>
      <c r="G55" s="6"/>
      <c r="J55" s="39"/>
      <c r="K55" s="39"/>
    </row>
    <row r="56" spans="2:11" ht="11.25" customHeight="1">
      <c r="B56" s="6"/>
      <c r="C56" s="153" t="str">
        <f>'C1'!E10</f>
        <v>Austria</v>
      </c>
      <c r="D56" s="153">
        <f>'C1'!F10</f>
        <v>70.218389999999999</v>
      </c>
      <c r="E56" s="153">
        <f>'C1'!G10</f>
        <v>67.522019999999998</v>
      </c>
      <c r="F56" s="136">
        <f t="shared" si="1"/>
        <v>-3.8399769632997849</v>
      </c>
      <c r="G56" s="6"/>
      <c r="J56" s="39"/>
      <c r="K56" s="39"/>
    </row>
    <row r="57" spans="2:11" ht="11.25" customHeight="1">
      <c r="B57" s="6"/>
      <c r="C57" s="153" t="str">
        <f>'C1'!E17</f>
        <v>Eslovaquia</v>
      </c>
      <c r="D57" s="153">
        <f>'C1'!F17</f>
        <v>25.950200000000006</v>
      </c>
      <c r="E57" s="153">
        <f>'C1'!G17</f>
        <v>25.055410000000002</v>
      </c>
      <c r="F57" s="136">
        <f t="shared" si="1"/>
        <v>-3.448104446208522</v>
      </c>
      <c r="G57" s="6"/>
      <c r="J57" s="39"/>
      <c r="K57" s="39"/>
    </row>
    <row r="58" spans="2:11" ht="11.25" customHeight="1">
      <c r="B58" s="6"/>
      <c r="C58" s="153" t="str">
        <f>'C1'!E26</f>
        <v>Hungría</v>
      </c>
      <c r="D58" s="153">
        <f>'C1'!F26</f>
        <v>29.065740000000005</v>
      </c>
      <c r="E58" s="153">
        <f>'C1'!G26</f>
        <v>28.156230000000001</v>
      </c>
      <c r="F58" s="136">
        <f t="shared" si="1"/>
        <v>-3.1291479246700948</v>
      </c>
      <c r="G58" s="6"/>
      <c r="J58" s="39"/>
      <c r="K58" s="39"/>
    </row>
    <row r="59" spans="2:11" ht="11.25" customHeight="1">
      <c r="B59" s="6"/>
      <c r="C59" s="153" t="str">
        <f>'C1'!E25</f>
        <v>Holanda</v>
      </c>
      <c r="D59" s="153">
        <f>'C1'!F25</f>
        <v>111.514</v>
      </c>
      <c r="E59" s="153">
        <f>'C1'!G25</f>
        <v>108.55300000000001</v>
      </c>
      <c r="F59" s="136">
        <f t="shared" si="1"/>
        <v>-2.6552719837867778</v>
      </c>
      <c r="G59" s="6"/>
      <c r="J59" s="39"/>
      <c r="K59" s="39"/>
    </row>
    <row r="60" spans="2:11" ht="11.25" customHeight="1">
      <c r="B60" s="6"/>
      <c r="C60" s="153" t="str">
        <f>'C1'!E35</f>
        <v>Noruega</v>
      </c>
      <c r="D60" s="153">
        <f>'C1'!F35</f>
        <v>148.63354999999999</v>
      </c>
      <c r="E60" s="153">
        <f>'C1'!G35</f>
        <v>145.68579</v>
      </c>
      <c r="F60" s="136">
        <f t="shared" si="1"/>
        <v>-1.9832399885490126</v>
      </c>
      <c r="G60" s="6"/>
      <c r="J60" s="39"/>
      <c r="K60" s="39"/>
    </row>
    <row r="61" spans="2:11" ht="11.25" customHeight="1">
      <c r="B61" s="6"/>
      <c r="C61" s="153" t="str">
        <f>'C1'!E16</f>
        <v>Dinamarca</v>
      </c>
      <c r="D61" s="153">
        <f>'C1'!F16</f>
        <v>29.435169999999999</v>
      </c>
      <c r="E61" s="153">
        <f>'C1'!G16</f>
        <v>28.927290000000003</v>
      </c>
      <c r="F61" s="136">
        <f t="shared" si="1"/>
        <v>-1.725418946111057</v>
      </c>
      <c r="G61" s="6"/>
      <c r="J61" s="39"/>
      <c r="K61" s="39"/>
    </row>
    <row r="62" spans="2:11" ht="11.25" customHeight="1">
      <c r="B62" s="6"/>
      <c r="C62" s="153" t="str">
        <f>'C1'!E29</f>
        <v>Italia</v>
      </c>
      <c r="D62" s="153">
        <f>'C1'!F29</f>
        <v>285.11797000000001</v>
      </c>
      <c r="E62" s="153">
        <f>'C1'!G29</f>
        <v>280.53991000000002</v>
      </c>
      <c r="F62" s="136">
        <f t="shared" si="1"/>
        <v>-1.6056722064905271</v>
      </c>
      <c r="G62" s="6"/>
      <c r="J62" s="39"/>
      <c r="K62" s="39"/>
    </row>
    <row r="63" spans="2:11" ht="11.25" customHeight="1">
      <c r="B63" s="6"/>
      <c r="C63" s="153" t="str">
        <f>'C1'!E24</f>
        <v>Grecia</v>
      </c>
      <c r="D63" s="153">
        <f>'C1'!F24</f>
        <v>45.764920000000004</v>
      </c>
      <c r="E63" s="153">
        <f>'C1'!G24</f>
        <v>45.325009999999999</v>
      </c>
      <c r="F63" s="136">
        <f t="shared" si="1"/>
        <v>-0.96123843328034253</v>
      </c>
      <c r="G63" s="6"/>
      <c r="J63" s="39"/>
      <c r="K63" s="39"/>
    </row>
    <row r="64" spans="2:11" ht="11.25" customHeight="1">
      <c r="B64" s="6"/>
      <c r="C64" s="153" t="str">
        <f>'C1'!E9</f>
        <v>Alemania</v>
      </c>
      <c r="D64" s="153">
        <f>'C1'!F9</f>
        <v>602.29251999999985</v>
      </c>
      <c r="E64" s="153">
        <f>'C1'!G9</f>
        <v>597.5710499999999</v>
      </c>
      <c r="F64" s="136">
        <f t="shared" si="1"/>
        <v>-0.78391642652310134</v>
      </c>
      <c r="G64" s="6"/>
      <c r="J64" s="39"/>
      <c r="K64" s="39"/>
    </row>
    <row r="65" spans="2:13" ht="11.25" customHeight="1">
      <c r="B65" s="6"/>
      <c r="C65" s="153" t="str">
        <f>'C1'!E33</f>
        <v>Macedonia</v>
      </c>
      <c r="D65" s="153">
        <f>'C1'!F33</f>
        <v>5.2128300000000003</v>
      </c>
      <c r="E65" s="153">
        <f>'C1'!G33</f>
        <v>5.1860999999999997</v>
      </c>
      <c r="F65" s="154">
        <f t="shared" si="1"/>
        <v>-0.51277329205058342</v>
      </c>
      <c r="G65" s="6"/>
      <c r="J65" s="39"/>
      <c r="K65" s="39"/>
    </row>
    <row r="66" spans="2:13" ht="11.25" customHeight="1">
      <c r="B66" s="6"/>
      <c r="C66" s="153" t="str">
        <f>'C1'!E19</f>
        <v>España</v>
      </c>
      <c r="D66" s="153">
        <f>'C1'!F19</f>
        <v>262.30576000000002</v>
      </c>
      <c r="E66" s="153">
        <f>'C1'!G19</f>
        <v>260.97357</v>
      </c>
      <c r="F66" s="136">
        <f t="shared" si="1"/>
        <v>-0.5078767618370339</v>
      </c>
      <c r="G66" s="6"/>
      <c r="J66" s="39"/>
      <c r="K66" s="39"/>
    </row>
    <row r="67" spans="2:13" ht="11.25" customHeight="1">
      <c r="B67" s="6"/>
      <c r="C67" s="153" t="str">
        <f>'C1'!E41</f>
        <v>Suecia</v>
      </c>
      <c r="D67" s="153">
        <f>'C1'!F41</f>
        <v>159.08000000000001</v>
      </c>
      <c r="E67" s="153">
        <f>'C1'!G41</f>
        <v>158.27700000000002</v>
      </c>
      <c r="F67" s="136">
        <f t="shared" si="1"/>
        <v>-0.50477747045512</v>
      </c>
      <c r="G67" s="6"/>
      <c r="J67" s="39"/>
      <c r="K67" s="39"/>
    </row>
    <row r="68" spans="2:13" ht="11.25" customHeight="1">
      <c r="B68" s="6"/>
      <c r="C68" s="153" t="str">
        <f>'C1'!E36</f>
        <v>Polonia</v>
      </c>
      <c r="D68" s="153">
        <f>'C1'!F36</f>
        <v>157.68857</v>
      </c>
      <c r="E68" s="153">
        <f>'C1'!G36</f>
        <v>157.08641000000003</v>
      </c>
      <c r="F68" s="136">
        <f t="shared" si="1"/>
        <v>-0.38186661214567597</v>
      </c>
      <c r="G68" s="6"/>
      <c r="J68" s="39"/>
      <c r="K68" s="39"/>
    </row>
    <row r="69" spans="2:13" ht="11.25" customHeight="1">
      <c r="B69" s="6"/>
      <c r="C69" s="153" t="str">
        <f>'C1'!E27</f>
        <v>Irlanda</v>
      </c>
      <c r="D69" s="153">
        <f>'C1'!F27</f>
        <v>29.234140000000004</v>
      </c>
      <c r="E69" s="153">
        <f>'C1'!G27</f>
        <v>29.27027</v>
      </c>
      <c r="F69" s="136">
        <f t="shared" si="1"/>
        <v>0.1235883798873294</v>
      </c>
      <c r="G69" s="6"/>
      <c r="J69" s="39"/>
      <c r="K69" s="39"/>
    </row>
    <row r="70" spans="2:13" ht="11.25" customHeight="1">
      <c r="B70" s="6"/>
      <c r="C70" s="153" t="str">
        <f>'C1'!E18</f>
        <v>Eslovenia</v>
      </c>
      <c r="D70" s="153">
        <f>'C1'!F18</f>
        <v>14.984600000000002</v>
      </c>
      <c r="E70" s="153">
        <f>'C1'!G18</f>
        <v>15.009620000000002</v>
      </c>
      <c r="F70" s="136">
        <f t="shared" si="1"/>
        <v>0.16697142399531018</v>
      </c>
      <c r="G70" s="6"/>
      <c r="J70" s="39"/>
      <c r="K70" s="39"/>
    </row>
    <row r="71" spans="2:13" ht="11.25" customHeight="1">
      <c r="B71" s="6"/>
      <c r="C71" s="153" t="str">
        <f>'C1'!E40</f>
        <v>Serbia</v>
      </c>
      <c r="D71" s="153">
        <f>'C1'!F40</f>
        <v>39.242269999999998</v>
      </c>
      <c r="E71" s="153">
        <f>'C1'!G40</f>
        <v>39.554429999999996</v>
      </c>
      <c r="F71" s="136">
        <f t="shared" si="1"/>
        <v>0.7954687636571478</v>
      </c>
      <c r="G71" s="6"/>
      <c r="J71" s="39"/>
      <c r="K71" s="39"/>
    </row>
    <row r="72" spans="2:13" ht="11.25" customHeight="1">
      <c r="B72" s="6"/>
      <c r="C72" s="153" t="str">
        <f>'C1'!E37</f>
        <v>Portugal</v>
      </c>
      <c r="D72" s="153">
        <f>'C1'!F37</f>
        <v>54.543999999999997</v>
      </c>
      <c r="E72" s="153">
        <f>'C1'!G37</f>
        <v>55.137000000000008</v>
      </c>
      <c r="F72" s="136">
        <f t="shared" si="1"/>
        <v>1.0871956585509102</v>
      </c>
      <c r="G72" s="6"/>
      <c r="J72" s="39"/>
      <c r="K72" s="39"/>
      <c r="L72" s="39"/>
      <c r="M72" s="39"/>
    </row>
    <row r="73" spans="2:13" ht="11.25" customHeight="1">
      <c r="B73" s="6"/>
      <c r="C73" s="153" t="str">
        <f>'C1'!E38</f>
        <v>República Checa</v>
      </c>
      <c r="D73" s="153">
        <f>'C1'!F38</f>
        <v>80.881799999999984</v>
      </c>
      <c r="E73" s="153">
        <f>'C1'!G38</f>
        <v>81.842799999999997</v>
      </c>
      <c r="F73" s="136">
        <f t="shared" si="1"/>
        <v>1.1881535771953722</v>
      </c>
      <c r="G73" s="6"/>
      <c r="J73" s="39"/>
      <c r="K73" s="39"/>
      <c r="L73" s="39"/>
      <c r="M73" s="39"/>
    </row>
    <row r="74" spans="2:13" ht="11.25" customHeight="1">
      <c r="B74" s="6"/>
      <c r="C74" s="153" t="str">
        <f>'C1'!E39</f>
        <v>Rumania</v>
      </c>
      <c r="D74" s="153">
        <f>'C1'!F39</f>
        <v>59.823</v>
      </c>
      <c r="E74" s="153">
        <f>'C1'!G39</f>
        <v>60.704999999999991</v>
      </c>
      <c r="F74" s="136">
        <f t="shared" si="1"/>
        <v>1.4743493305250377</v>
      </c>
      <c r="G74" s="7"/>
      <c r="J74" s="39"/>
      <c r="K74" s="39"/>
      <c r="L74" s="39"/>
      <c r="M74" s="39"/>
    </row>
    <row r="75" spans="2:13" ht="11.25" customHeight="1">
      <c r="B75" s="6"/>
      <c r="C75" s="153" t="str">
        <f>'C1'!E28</f>
        <v>Islandia</v>
      </c>
      <c r="D75" s="153">
        <f>'C1'!F28</f>
        <v>18.646540000000002</v>
      </c>
      <c r="E75" s="153">
        <f>'C1'!G28</f>
        <v>19.285310000000003</v>
      </c>
      <c r="F75" s="136">
        <f t="shared" si="1"/>
        <v>3.4256757553948303</v>
      </c>
      <c r="G75" s="7"/>
      <c r="J75" s="39"/>
      <c r="K75" s="39"/>
      <c r="L75" s="39"/>
      <c r="M75" s="39"/>
    </row>
    <row r="76" spans="2:13" ht="11.25" customHeight="1">
      <c r="B76" s="6"/>
      <c r="C76" s="153" t="str">
        <f>'C1'!E13</f>
        <v>Bulgaria</v>
      </c>
      <c r="D76" s="153">
        <f>'C1'!F13</f>
        <v>40.818669999999997</v>
      </c>
      <c r="E76" s="153">
        <f>'C1'!G13</f>
        <v>42.294599999999996</v>
      </c>
      <c r="F76" s="136">
        <f t="shared" si="1"/>
        <v>3.6158208976431627</v>
      </c>
      <c r="G76" s="7"/>
      <c r="J76" s="39"/>
      <c r="K76" s="39"/>
      <c r="L76" s="39"/>
      <c r="M76" s="39"/>
    </row>
    <row r="77" spans="2:13" ht="11.25" customHeight="1">
      <c r="B77" s="6"/>
      <c r="C77" s="153" t="str">
        <f>'C1'!E22</f>
        <v>Francia</v>
      </c>
      <c r="D77" s="153">
        <f>'C1'!F22</f>
        <v>529.0942</v>
      </c>
      <c r="E77" s="153">
        <f>'C1'!G22</f>
        <v>548.64295447000006</v>
      </c>
      <c r="F77" s="136">
        <f t="shared" si="1"/>
        <v>3.6947587915346691</v>
      </c>
      <c r="G77" s="7"/>
      <c r="J77" s="39"/>
      <c r="K77" s="39"/>
      <c r="L77" s="39"/>
      <c r="M77" s="39"/>
    </row>
    <row r="78" spans="2:13" ht="11.25" customHeight="1">
      <c r="B78" s="6"/>
      <c r="C78" s="153" t="str">
        <f>'C1'!E21</f>
        <v>Finlandia</v>
      </c>
      <c r="D78" s="153">
        <f>'C1'!F21</f>
        <v>65.00033999999998</v>
      </c>
      <c r="E78" s="153">
        <f>'C1'!G21</f>
        <v>67.464069999999992</v>
      </c>
      <c r="F78" s="136">
        <f t="shared" si="1"/>
        <v>3.7903340197912971</v>
      </c>
      <c r="G78" s="7"/>
      <c r="J78" s="39"/>
      <c r="K78" s="39"/>
      <c r="L78" s="39"/>
      <c r="M78" s="39"/>
    </row>
    <row r="79" spans="2:13" ht="11.25" customHeight="1">
      <c r="B79" s="6"/>
      <c r="C79" s="153" t="str">
        <f>'C1'!E14</f>
        <v>Chipre</v>
      </c>
      <c r="D79" s="153">
        <f>'C1'!F14</f>
        <v>4.7651199999999996</v>
      </c>
      <c r="E79" s="153">
        <f>'C1'!G14</f>
        <v>5.0200000000000005</v>
      </c>
      <c r="F79" s="136">
        <f t="shared" si="1"/>
        <v>5.3488684440266221</v>
      </c>
      <c r="G79" s="7"/>
      <c r="J79" s="39"/>
      <c r="K79" s="39"/>
      <c r="L79" s="39"/>
      <c r="M79" s="39"/>
    </row>
    <row r="80" spans="2:13" ht="11.25" customHeight="1">
      <c r="B80" s="6"/>
      <c r="C80" s="153" t="str">
        <f>'C1'!E42</f>
        <v>Suiza</v>
      </c>
      <c r="D80" s="153">
        <f>'C1'!F42</f>
        <v>61.487000000000002</v>
      </c>
      <c r="E80" s="153">
        <f>'C1'!G42</f>
        <v>67.551999999999992</v>
      </c>
      <c r="F80" s="154">
        <f t="shared" si="1"/>
        <v>9.8638736643517966</v>
      </c>
      <c r="G80" s="7"/>
      <c r="J80" s="39"/>
      <c r="K80" s="39"/>
      <c r="L80" s="39"/>
      <c r="M80" s="39"/>
    </row>
    <row r="81" spans="2:17" ht="11.25" customHeight="1">
      <c r="B81" s="6"/>
      <c r="C81" s="153" t="str">
        <f>'C1'!E15</f>
        <v>Croacia</v>
      </c>
      <c r="D81" s="153">
        <f>'C1'!F15</f>
        <v>10.776</v>
      </c>
      <c r="E81" s="153">
        <f>'C1'!G15</f>
        <v>12.139999999999999</v>
      </c>
      <c r="F81" s="136">
        <f t="shared" si="1"/>
        <v>12.657757980697838</v>
      </c>
      <c r="G81" s="7"/>
      <c r="J81" s="39"/>
      <c r="K81" s="39"/>
      <c r="L81" s="39"/>
      <c r="M81" s="39"/>
    </row>
    <row r="82" spans="2:17" ht="11.25" customHeight="1">
      <c r="B82" s="6"/>
      <c r="C82" s="153" t="str">
        <f>'C1'!E12</f>
        <v>Bosnia-Herzegovina</v>
      </c>
      <c r="D82" s="153">
        <f>'C1'!F12</f>
        <v>14.722739999999998</v>
      </c>
      <c r="E82" s="153">
        <f>'C1'!G12</f>
        <v>17.33541</v>
      </c>
      <c r="F82" s="136">
        <f t="shared" si="1"/>
        <v>17.745813618932349</v>
      </c>
      <c r="G82" s="7"/>
      <c r="J82" s="39"/>
      <c r="K82" s="39"/>
      <c r="L82" s="39"/>
      <c r="M82" s="39"/>
    </row>
    <row r="83" spans="2:17" ht="11.25" customHeight="1">
      <c r="B83" s="6"/>
      <c r="C83" s="153" t="str">
        <f>'C1'!E34</f>
        <v>Montenegro</v>
      </c>
      <c r="D83" s="153">
        <f>'C1'!F34</f>
        <v>2.2149999999999999</v>
      </c>
      <c r="E83" s="153">
        <f>'C1'!G34</f>
        <v>3.6370000000000005</v>
      </c>
      <c r="F83" s="154">
        <f t="shared" si="1"/>
        <v>64.198645598194176</v>
      </c>
      <c r="G83" s="7"/>
      <c r="J83" s="39"/>
      <c r="K83" s="39"/>
      <c r="L83" s="39"/>
      <c r="M83" s="39"/>
    </row>
    <row r="84" spans="2:17" ht="11.25" customHeight="1">
      <c r="B84" s="6"/>
      <c r="C84" s="155" t="str">
        <f>'C1'!E8</f>
        <v>Albania(1)</v>
      </c>
      <c r="D84" s="197">
        <f>'C1'!F8</f>
        <v>4.2102599999999999</v>
      </c>
      <c r="E84" s="150">
        <f>'C1'!G8</f>
        <v>8.0749999999999993</v>
      </c>
      <c r="F84" s="208">
        <f t="shared" si="1"/>
        <v>91.793380931343904</v>
      </c>
      <c r="G84" s="7"/>
      <c r="J84" s="39"/>
      <c r="K84" s="39"/>
      <c r="L84" s="39"/>
      <c r="M84" s="39"/>
    </row>
    <row r="85" spans="2:17" ht="11.25" customHeight="1">
      <c r="B85" s="7"/>
      <c r="C85" s="6" t="s">
        <v>168</v>
      </c>
      <c r="F85" s="176"/>
      <c r="G85" s="7"/>
    </row>
    <row r="86" spans="2:17" ht="11.25" customHeight="1">
      <c r="B86" s="7"/>
      <c r="C86" s="6" t="s">
        <v>141</v>
      </c>
      <c r="D86" s="176"/>
      <c r="E86" s="176"/>
      <c r="F86" s="176"/>
      <c r="G86" s="7"/>
    </row>
    <row r="87" spans="2:17" ht="11.25" customHeight="1">
      <c r="B87" s="7"/>
      <c r="C87" s="6" t="s">
        <v>140</v>
      </c>
      <c r="D87" s="176"/>
      <c r="E87" s="176"/>
      <c r="F87" s="176"/>
      <c r="G87" s="7"/>
    </row>
    <row r="88" spans="2:17" ht="11.25" customHeight="1">
      <c r="B88" s="7"/>
      <c r="C88" s="6"/>
      <c r="D88" s="176"/>
      <c r="E88" s="176"/>
      <c r="F88" s="176"/>
      <c r="G88" s="7"/>
    </row>
    <row r="89" spans="2:17">
      <c r="B89" s="7"/>
      <c r="G89" s="7"/>
    </row>
    <row r="90" spans="2:17" ht="20.25" customHeight="1">
      <c r="C90" s="239" t="s">
        <v>161</v>
      </c>
      <c r="D90" s="239"/>
      <c r="E90" s="239"/>
      <c r="F90" s="239"/>
      <c r="G90" s="6"/>
      <c r="H90" s="241" t="s">
        <v>162</v>
      </c>
      <c r="I90" s="241"/>
      <c r="J90" s="241"/>
      <c r="K90" s="241"/>
      <c r="M90" s="160"/>
      <c r="N90"/>
      <c r="O90"/>
      <c r="P90"/>
      <c r="Q90"/>
    </row>
    <row r="91" spans="2:17" ht="11.25" customHeight="1">
      <c r="B91" s="6"/>
      <c r="C91" s="151"/>
      <c r="D91" s="148">
        <f>'C3'!F7</f>
        <v>2017</v>
      </c>
      <c r="E91" s="148">
        <f>'C3'!G7</f>
        <v>2018</v>
      </c>
      <c r="F91" s="152" t="s">
        <v>15</v>
      </c>
      <c r="G91" s="6"/>
      <c r="H91" s="158"/>
      <c r="I91" s="186">
        <v>2014</v>
      </c>
      <c r="J91" s="186">
        <v>2018</v>
      </c>
      <c r="K91" s="152" t="s">
        <v>15</v>
      </c>
      <c r="M91" s="161"/>
      <c r="N91"/>
      <c r="O91"/>
      <c r="P91"/>
      <c r="Q91"/>
    </row>
    <row r="92" spans="2:17" ht="11.25" customHeight="1">
      <c r="B92" s="6"/>
      <c r="C92" s="156" t="str">
        <f>'C3'!E23</f>
        <v>Gran Bretaña(2)</v>
      </c>
      <c r="D92" s="153">
        <f>'C3'!F23</f>
        <v>324.83999999999997</v>
      </c>
      <c r="E92" s="153">
        <f>'C3'!G23</f>
        <v>303.98599999999999</v>
      </c>
      <c r="F92" s="153">
        <f t="shared" ref="F92:F126" si="2">(E92/D92-1)*100</f>
        <v>-6.4197758896687551</v>
      </c>
      <c r="G92" s="6"/>
      <c r="H92" s="124" t="s">
        <v>151</v>
      </c>
      <c r="I92" s="153">
        <v>7.85</v>
      </c>
      <c r="J92" s="153">
        <v>7.0808999999999997</v>
      </c>
      <c r="K92" s="153">
        <f>(J92/I92-1)*100</f>
        <v>-9.7974522292993633</v>
      </c>
      <c r="M92" s="161"/>
      <c r="N92"/>
      <c r="O92"/>
      <c r="P92"/>
      <c r="Q92"/>
    </row>
    <row r="93" spans="2:17" ht="11.25" customHeight="1">
      <c r="B93" s="104"/>
      <c r="C93" s="156" t="str">
        <f>'C3'!E32</f>
        <v>Luxemburgo</v>
      </c>
      <c r="D93" s="153">
        <f>'C3'!F32</f>
        <v>6.4983299999999993</v>
      </c>
      <c r="E93" s="153">
        <f>'C3'!G32</f>
        <v>6.3639700000000001</v>
      </c>
      <c r="F93" s="153">
        <f t="shared" si="2"/>
        <v>-2.0676081393219414</v>
      </c>
      <c r="G93" s="6"/>
      <c r="H93" s="153" t="s">
        <v>166</v>
      </c>
      <c r="I93" s="153">
        <v>330.63600000000002</v>
      </c>
      <c r="J93" s="153">
        <v>303.98599999999999</v>
      </c>
      <c r="K93" s="153">
        <f t="shared" ref="K93:K125" si="3">(J93/I93-1)*100</f>
        <v>-8.0602233271634187</v>
      </c>
      <c r="M93" s="162"/>
      <c r="N93" s="42"/>
      <c r="O93" s="42"/>
      <c r="P93"/>
      <c r="Q93"/>
    </row>
    <row r="94" spans="2:17" ht="11.25" customHeight="1">
      <c r="B94" s="104"/>
      <c r="C94" s="153" t="str">
        <f>'C3'!E42</f>
        <v>Suiza</v>
      </c>
      <c r="D94" s="153">
        <f>'C3'!F42</f>
        <v>63.362000000000002</v>
      </c>
      <c r="E94" s="153">
        <f>'C3'!G42</f>
        <v>62.283999999999999</v>
      </c>
      <c r="F94" s="154">
        <f t="shared" si="2"/>
        <v>-1.70133518512674</v>
      </c>
      <c r="G94" s="6"/>
      <c r="H94" s="156" t="s">
        <v>66</v>
      </c>
      <c r="I94" s="207">
        <v>63.031999999999996</v>
      </c>
      <c r="J94" s="153">
        <v>62.283999999999999</v>
      </c>
      <c r="K94" s="207">
        <f t="shared" si="3"/>
        <v>-1.1866988196471584</v>
      </c>
      <c r="M94" s="162"/>
      <c r="N94" s="42"/>
      <c r="O94" s="42"/>
      <c r="P94"/>
      <c r="Q94"/>
    </row>
    <row r="95" spans="2:17" ht="11.25" customHeight="1">
      <c r="B95" s="104"/>
      <c r="C95" s="156" t="str">
        <f>'C3'!E40</f>
        <v>Serbia</v>
      </c>
      <c r="D95" s="153">
        <f>'C3'!F40</f>
        <v>39.630690000000001</v>
      </c>
      <c r="E95" s="153">
        <f>'C3'!G40</f>
        <v>39.094000000000001</v>
      </c>
      <c r="F95" s="153">
        <f t="shared" si="2"/>
        <v>-1.3542282508833381</v>
      </c>
      <c r="G95" s="6"/>
      <c r="H95" s="124" t="s">
        <v>64</v>
      </c>
      <c r="I95" s="153">
        <v>7.3719999999999999</v>
      </c>
      <c r="J95" s="153">
        <v>7.407</v>
      </c>
      <c r="K95" s="153">
        <f t="shared" si="3"/>
        <v>0.47476939772110871</v>
      </c>
      <c r="M95" s="162"/>
      <c r="N95" s="42"/>
      <c r="O95" s="42"/>
      <c r="P95"/>
      <c r="Q95"/>
    </row>
    <row r="96" spans="2:17" ht="11.25" customHeight="1">
      <c r="B96" s="104"/>
      <c r="C96" s="156" t="str">
        <f>'C3'!E33</f>
        <v>Macedonia</v>
      </c>
      <c r="D96" s="153">
        <f>'C3'!F33</f>
        <v>7.1580600000000008</v>
      </c>
      <c r="E96" s="153">
        <f>'C3'!G33</f>
        <v>7.0808999999999997</v>
      </c>
      <c r="F96" s="153">
        <f t="shared" si="2"/>
        <v>-1.0779457003713411</v>
      </c>
      <c r="G96" s="6"/>
      <c r="H96" s="156" t="s">
        <v>2</v>
      </c>
      <c r="I96" s="153">
        <v>83.727999999999994</v>
      </c>
      <c r="J96" s="153">
        <v>85.071619999999996</v>
      </c>
      <c r="K96" s="153">
        <f t="shared" si="3"/>
        <v>1.6047439327345758</v>
      </c>
      <c r="M96" s="162"/>
      <c r="N96" s="42"/>
      <c r="O96" s="42"/>
      <c r="P96"/>
      <c r="Q96"/>
    </row>
    <row r="97" spans="2:17" ht="11.25" customHeight="1">
      <c r="B97" s="104"/>
      <c r="C97" s="156" t="str">
        <f>'C3'!E13</f>
        <v>Bulgaria</v>
      </c>
      <c r="D97" s="153">
        <f>'C3'!F13</f>
        <v>34.361779999999996</v>
      </c>
      <c r="E97" s="153">
        <f>'C3'!G13</f>
        <v>34.059510000000003</v>
      </c>
      <c r="F97" s="153">
        <f t="shared" si="2"/>
        <v>-0.87966921387655495</v>
      </c>
      <c r="G97" s="6"/>
      <c r="H97" s="124" t="s">
        <v>0</v>
      </c>
      <c r="I97" s="153">
        <v>529.36900000000003</v>
      </c>
      <c r="J97" s="153">
        <v>538.42240000000004</v>
      </c>
      <c r="K97" s="153">
        <f t="shared" si="3"/>
        <v>1.7102248148266996</v>
      </c>
      <c r="M97" s="162"/>
      <c r="N97" s="42"/>
      <c r="O97" s="42"/>
      <c r="P97"/>
      <c r="Q97"/>
    </row>
    <row r="98" spans="2:17" ht="11.25" customHeight="1">
      <c r="B98" s="104"/>
      <c r="C98" s="156" t="str">
        <f>'C3'!E22</f>
        <v>Francia</v>
      </c>
      <c r="D98" s="153">
        <f>'C3'!F22</f>
        <v>481.69893999999999</v>
      </c>
      <c r="E98" s="153">
        <f>'C3'!G22</f>
        <v>478.31782272000004</v>
      </c>
      <c r="F98" s="153">
        <f t="shared" si="2"/>
        <v>-0.70191503431582536</v>
      </c>
      <c r="G98" s="6"/>
      <c r="H98" s="124" t="s">
        <v>7</v>
      </c>
      <c r="I98" s="153">
        <v>6.2539999999999996</v>
      </c>
      <c r="J98" s="153">
        <v>6.3639700000000001</v>
      </c>
      <c r="K98" s="153">
        <f t="shared" si="3"/>
        <v>1.7583946274384532</v>
      </c>
      <c r="M98" s="162"/>
      <c r="N98" s="42"/>
      <c r="O98" s="42"/>
      <c r="P98"/>
      <c r="Q98"/>
    </row>
    <row r="99" spans="2:17" ht="11.25" customHeight="1">
      <c r="B99" s="104"/>
      <c r="C99" s="156" t="str">
        <f>'C3'!E24</f>
        <v>Grecia</v>
      </c>
      <c r="D99" s="153">
        <f>'C3'!F24</f>
        <v>51.8919</v>
      </c>
      <c r="E99" s="153">
        <f>'C3'!G24</f>
        <v>51.58198999999999</v>
      </c>
      <c r="F99" s="153">
        <f t="shared" si="2"/>
        <v>-0.59722230251736397</v>
      </c>
      <c r="G99" s="6"/>
      <c r="H99" s="124" t="s">
        <v>62</v>
      </c>
      <c r="I99" s="153">
        <v>33.348999999999997</v>
      </c>
      <c r="J99" s="153">
        <v>34.105290000000004</v>
      </c>
      <c r="K99" s="153">
        <f t="shared" si="3"/>
        <v>2.2678041320579601</v>
      </c>
      <c r="M99" s="162"/>
      <c r="N99" s="42"/>
      <c r="O99" s="42"/>
      <c r="P99"/>
      <c r="Q99"/>
    </row>
    <row r="100" spans="2:17" ht="11.25" customHeight="1">
      <c r="B100" s="104"/>
      <c r="C100" s="156" t="str">
        <f>'C3'!E17</f>
        <v>Eslovaquia</v>
      </c>
      <c r="D100" s="153">
        <f>'C3'!F17</f>
        <v>28.55714</v>
      </c>
      <c r="E100" s="153">
        <f>'C3'!G17</f>
        <v>28.460260000000002</v>
      </c>
      <c r="F100" s="153">
        <f t="shared" si="2"/>
        <v>-0.33924965875433699</v>
      </c>
      <c r="G100" s="6"/>
      <c r="H100" s="124" t="s">
        <v>98</v>
      </c>
      <c r="I100" s="153">
        <v>38.210999999999999</v>
      </c>
      <c r="J100" s="153">
        <v>39.094000000000001</v>
      </c>
      <c r="K100" s="153">
        <f t="shared" si="3"/>
        <v>2.3108528957630048</v>
      </c>
      <c r="M100" s="162"/>
      <c r="N100" s="42"/>
      <c r="O100" s="42"/>
      <c r="P100"/>
      <c r="Q100"/>
    </row>
    <row r="101" spans="2:17" ht="11.25" customHeight="1">
      <c r="B101" s="104"/>
      <c r="C101" s="156" t="str">
        <f>'C3'!E12</f>
        <v>Bosnia-Herzegovina</v>
      </c>
      <c r="D101" s="153">
        <f>'C3'!F12</f>
        <v>12.61542</v>
      </c>
      <c r="E101" s="153">
        <f>'C3'!G12</f>
        <v>12.592160000000002</v>
      </c>
      <c r="F101" s="153">
        <f t="shared" si="2"/>
        <v>-0.18437753162399151</v>
      </c>
      <c r="G101" s="6"/>
      <c r="H101" s="124" t="s">
        <v>4</v>
      </c>
      <c r="I101" s="153">
        <v>465.05099999999999</v>
      </c>
      <c r="J101" s="153">
        <v>478.67516999999992</v>
      </c>
      <c r="K101" s="153">
        <f t="shared" si="3"/>
        <v>2.92960772044355</v>
      </c>
      <c r="M101" s="162"/>
      <c r="N101" s="42"/>
      <c r="O101" s="42"/>
      <c r="P101"/>
      <c r="Q101"/>
    </row>
    <row r="102" spans="2:17" ht="11.25" customHeight="1">
      <c r="B102" s="104"/>
      <c r="C102" s="156" t="str">
        <f>'C3'!E9</f>
        <v>Alemania</v>
      </c>
      <c r="D102" s="153">
        <f>'C3'!F9</f>
        <v>538.68277999999998</v>
      </c>
      <c r="E102" s="153">
        <f>'C3'!G9</f>
        <v>538.08837999999992</v>
      </c>
      <c r="F102" s="153">
        <f t="shared" si="2"/>
        <v>-0.1103432339158994</v>
      </c>
      <c r="G102" s="6"/>
      <c r="H102" s="124" t="s">
        <v>1</v>
      </c>
      <c r="I102" s="153">
        <v>69.293999999999997</v>
      </c>
      <c r="J102" s="153">
        <v>71.350049999999996</v>
      </c>
      <c r="K102" s="153">
        <f t="shared" si="3"/>
        <v>2.9671400121222602</v>
      </c>
      <c r="M102" s="162"/>
      <c r="N102" s="42"/>
      <c r="O102" s="42"/>
      <c r="P102"/>
      <c r="Q102"/>
    </row>
    <row r="103" spans="2:17" ht="11.25" customHeight="1">
      <c r="B103" s="104"/>
      <c r="C103" s="156" t="str">
        <f>'C3'!E16</f>
        <v>Dinamarca</v>
      </c>
      <c r="D103" s="153">
        <f>'C3'!F16</f>
        <v>34.125169999999997</v>
      </c>
      <c r="E103" s="153">
        <f>'C3'!G16</f>
        <v>34.105290000000004</v>
      </c>
      <c r="F103" s="153">
        <f t="shared" si="2"/>
        <v>-5.8256120042754489E-2</v>
      </c>
      <c r="G103" s="6"/>
      <c r="H103" s="156" t="s">
        <v>30</v>
      </c>
      <c r="I103" s="153">
        <v>135.53299999999999</v>
      </c>
      <c r="J103" s="153">
        <v>141.05500000000001</v>
      </c>
      <c r="K103" s="153">
        <f t="shared" si="3"/>
        <v>4.0742844915998555</v>
      </c>
      <c r="M103" s="162"/>
      <c r="N103" s="42"/>
      <c r="O103" s="42"/>
      <c r="P103"/>
      <c r="Q103"/>
    </row>
    <row r="104" spans="2:17" ht="11.25" customHeight="1">
      <c r="B104" s="104"/>
      <c r="C104" s="156" t="str">
        <f>'C3'!E11</f>
        <v>Bélgica</v>
      </c>
      <c r="D104" s="153">
        <f>'C3'!F11</f>
        <v>84.827210000000008</v>
      </c>
      <c r="E104" s="153">
        <f>'C3'!G11</f>
        <v>85.071619999999996</v>
      </c>
      <c r="F104" s="153">
        <f t="shared" si="2"/>
        <v>0.28812688758712568</v>
      </c>
      <c r="G104" s="6"/>
      <c r="H104" s="124" t="s">
        <v>103</v>
      </c>
      <c r="I104" s="153">
        <v>3.2530000000000001</v>
      </c>
      <c r="J104" s="153">
        <v>3.3860000000000001</v>
      </c>
      <c r="K104" s="153">
        <f t="shared" si="3"/>
        <v>4.0885336612357825</v>
      </c>
      <c r="M104" s="162"/>
      <c r="N104" s="42"/>
      <c r="O104" s="42"/>
      <c r="P104"/>
      <c r="Q104"/>
    </row>
    <row r="105" spans="2:17" ht="11.25" customHeight="1">
      <c r="B105" s="104"/>
      <c r="C105" s="156" t="str">
        <f>'C3'!E10</f>
        <v>Austria</v>
      </c>
      <c r="D105" s="153">
        <f>'C3'!F10</f>
        <v>71.112230000000011</v>
      </c>
      <c r="E105" s="153">
        <f>'C3'!G10</f>
        <v>71.350049999999996</v>
      </c>
      <c r="F105" s="153">
        <f t="shared" si="2"/>
        <v>0.33442911296690525</v>
      </c>
      <c r="G105" s="6"/>
      <c r="H105" s="124" t="s">
        <v>8</v>
      </c>
      <c r="I105" s="153">
        <v>48.796999999999997</v>
      </c>
      <c r="J105" s="153">
        <v>50.896000000000001</v>
      </c>
      <c r="K105" s="153">
        <f t="shared" si="3"/>
        <v>4.3014939442998612</v>
      </c>
      <c r="M105" s="162"/>
      <c r="N105" s="42"/>
      <c r="O105" s="42"/>
      <c r="P105"/>
      <c r="Q105"/>
    </row>
    <row r="106" spans="2:17" ht="11.25" customHeight="1">
      <c r="B106" s="104"/>
      <c r="C106" s="156" t="str">
        <f>'C3'!E38</f>
        <v>República Checa</v>
      </c>
      <c r="D106" s="153">
        <f>'C3'!F38</f>
        <v>66.325999999999993</v>
      </c>
      <c r="E106" s="153">
        <f>'C3'!G38</f>
        <v>66.574100000000001</v>
      </c>
      <c r="F106" s="153">
        <f t="shared" si="2"/>
        <v>0.37406145403011681</v>
      </c>
      <c r="G106" s="6"/>
      <c r="H106" s="124" t="s">
        <v>3</v>
      </c>
      <c r="I106" s="153">
        <v>257.66899999999998</v>
      </c>
      <c r="J106" s="153">
        <v>268.87743</v>
      </c>
      <c r="K106" s="153">
        <f t="shared" si="3"/>
        <v>4.3499334417411495</v>
      </c>
      <c r="M106" s="162"/>
      <c r="N106" s="42"/>
      <c r="O106" s="42"/>
      <c r="P106"/>
      <c r="Q106"/>
    </row>
    <row r="107" spans="2:17" ht="11.25" customHeight="1">
      <c r="B107" s="104"/>
      <c r="C107" s="156" t="str">
        <f>'C3'!E19</f>
        <v>España</v>
      </c>
      <c r="D107" s="153">
        <f>'C3'!F19</f>
        <v>267.86718999999999</v>
      </c>
      <c r="E107" s="153">
        <f>'C3'!G19</f>
        <v>268.87743</v>
      </c>
      <c r="F107" s="153">
        <f t="shared" si="2"/>
        <v>0.37714212031716432</v>
      </c>
      <c r="G107" s="6"/>
      <c r="H107" s="124" t="s">
        <v>6</v>
      </c>
      <c r="I107" s="153">
        <v>308.428</v>
      </c>
      <c r="J107" s="153">
        <v>322.21890999999999</v>
      </c>
      <c r="K107" s="153">
        <f t="shared" si="3"/>
        <v>4.4713547408147036</v>
      </c>
      <c r="M107" s="162"/>
      <c r="N107" s="42"/>
      <c r="O107" s="42"/>
      <c r="P107"/>
      <c r="Q107"/>
    </row>
    <row r="108" spans="2:17" ht="11.25" customHeight="1">
      <c r="B108" s="104"/>
      <c r="C108" s="156" t="str">
        <f>'C3'!E8</f>
        <v>Albania(1)</v>
      </c>
      <c r="D108" s="207">
        <f>'C3'!F8</f>
        <v>7.1230500000000001</v>
      </c>
      <c r="E108" s="153">
        <f>'C3'!G8</f>
        <v>7.16</v>
      </c>
      <c r="F108" s="153">
        <f t="shared" si="2"/>
        <v>0.51873846175445326</v>
      </c>
      <c r="G108" s="6"/>
      <c r="H108" s="124" t="s">
        <v>5</v>
      </c>
      <c r="I108" s="153">
        <v>49.258000000000003</v>
      </c>
      <c r="J108" s="153">
        <v>51.58198999999999</v>
      </c>
      <c r="K108" s="153">
        <f t="shared" si="3"/>
        <v>4.7179950464898868</v>
      </c>
      <c r="M108" s="162"/>
      <c r="N108" s="42"/>
      <c r="O108" s="42"/>
      <c r="P108"/>
      <c r="Q108"/>
    </row>
    <row r="109" spans="2:17" ht="11.25" customHeight="1">
      <c r="B109" s="104"/>
      <c r="C109" s="156" t="str">
        <f>'C3'!E29</f>
        <v>Italia</v>
      </c>
      <c r="D109" s="153">
        <f>'C3'!F29</f>
        <v>320.43797000000001</v>
      </c>
      <c r="E109" s="153">
        <f>'C3'!G29</f>
        <v>322.21890999999999</v>
      </c>
      <c r="F109" s="153">
        <f t="shared" si="2"/>
        <v>0.55578307402208704</v>
      </c>
      <c r="G109" s="6"/>
      <c r="H109" s="124" t="s">
        <v>26</v>
      </c>
      <c r="I109" s="153">
        <v>83.346000000000004</v>
      </c>
      <c r="J109" s="153">
        <v>87.399870000000007</v>
      </c>
      <c r="K109" s="153">
        <f t="shared" si="3"/>
        <v>4.8639046864876523</v>
      </c>
      <c r="M109" s="162"/>
      <c r="N109" s="42"/>
      <c r="O109" s="42"/>
      <c r="P109"/>
      <c r="Q109"/>
    </row>
    <row r="110" spans="2:17" ht="11.25" customHeight="1">
      <c r="B110" s="104"/>
      <c r="C110" s="156" t="str">
        <f>'C3'!E41</f>
        <v>Suecia</v>
      </c>
      <c r="D110" s="153">
        <f>'C3'!F41</f>
        <v>140.08699999999999</v>
      </c>
      <c r="E110" s="153">
        <f>'C3'!G41</f>
        <v>141.05500000000001</v>
      </c>
      <c r="F110" s="153">
        <f t="shared" si="2"/>
        <v>0.69099916480475088</v>
      </c>
      <c r="G110" s="6"/>
      <c r="H110" s="124" t="s">
        <v>12</v>
      </c>
      <c r="I110" s="153">
        <v>110.941</v>
      </c>
      <c r="J110" s="153">
        <v>116.523</v>
      </c>
      <c r="K110" s="153">
        <f t="shared" si="3"/>
        <v>5.0315032314473429</v>
      </c>
      <c r="M110" s="162"/>
      <c r="N110" s="42"/>
      <c r="O110" s="42"/>
      <c r="P110"/>
      <c r="Q110"/>
    </row>
    <row r="111" spans="2:17" ht="11.25" customHeight="1">
      <c r="B111" s="104"/>
      <c r="C111" s="156" t="str">
        <f>'C3'!E18</f>
        <v>Eslovenia</v>
      </c>
      <c r="D111" s="153">
        <f>'C3'!F18</f>
        <v>14.19374</v>
      </c>
      <c r="E111" s="153">
        <f>'C3'!G18</f>
        <v>14.370579999999999</v>
      </c>
      <c r="F111" s="154">
        <f t="shared" si="2"/>
        <v>1.2459013621497927</v>
      </c>
      <c r="G111" s="6"/>
      <c r="H111" s="124" t="s">
        <v>63</v>
      </c>
      <c r="I111" s="153">
        <v>8.1929999999999996</v>
      </c>
      <c r="J111" s="153">
        <v>8.714599999999999</v>
      </c>
      <c r="K111" s="153">
        <f t="shared" si="3"/>
        <v>6.3664103502990343</v>
      </c>
      <c r="M111" s="162"/>
      <c r="N111" s="42"/>
      <c r="O111" s="42"/>
      <c r="P111"/>
      <c r="Q111"/>
    </row>
    <row r="112" spans="2:17" ht="11.25" customHeight="1">
      <c r="B112" s="104"/>
      <c r="C112" s="156" t="str">
        <f>'C3'!E34</f>
        <v>Montenegro</v>
      </c>
      <c r="D112" s="153">
        <f>'C3'!F34</f>
        <v>3.3439999999999999</v>
      </c>
      <c r="E112" s="153">
        <f>'C3'!G34</f>
        <v>3.3860000000000001</v>
      </c>
      <c r="F112" s="153">
        <f t="shared" si="2"/>
        <v>1.2559808612440326</v>
      </c>
      <c r="G112" s="6"/>
      <c r="H112" s="124" t="s">
        <v>32</v>
      </c>
      <c r="I112" s="153">
        <v>62</v>
      </c>
      <c r="J112" s="153">
        <v>66.574100000000001</v>
      </c>
      <c r="K112" s="153">
        <f t="shared" si="3"/>
        <v>7.3775806451612969</v>
      </c>
      <c r="M112" s="162"/>
      <c r="N112" s="42"/>
      <c r="O112" s="42"/>
      <c r="P112"/>
      <c r="Q112"/>
    </row>
    <row r="113" spans="2:17" ht="11.25" customHeight="1">
      <c r="B113" s="104"/>
      <c r="C113" s="156" t="str">
        <f>'C3'!E25</f>
        <v>Holanda</v>
      </c>
      <c r="D113" s="153">
        <f>'C3'!F25</f>
        <v>115.02200000000001</v>
      </c>
      <c r="E113" s="153">
        <f>'C3'!G25</f>
        <v>116.523</v>
      </c>
      <c r="F113" s="153">
        <f t="shared" si="2"/>
        <v>1.304967745300889</v>
      </c>
      <c r="G113" s="6"/>
      <c r="H113" s="124" t="s">
        <v>34</v>
      </c>
      <c r="I113" s="153">
        <v>39.521000000000001</v>
      </c>
      <c r="J113" s="153">
        <v>42.504429999999999</v>
      </c>
      <c r="K113" s="153">
        <f t="shared" si="3"/>
        <v>7.5489739632094377</v>
      </c>
      <c r="M113" s="162"/>
      <c r="N113" s="42"/>
      <c r="O113" s="42"/>
      <c r="P113"/>
      <c r="Q113"/>
    </row>
    <row r="114" spans="2:17" ht="11.25" customHeight="1">
      <c r="B114" s="104"/>
      <c r="C114" s="156" t="str">
        <f>'C3'!E26</f>
        <v>Hungría</v>
      </c>
      <c r="D114" s="153">
        <f>'C3'!F26</f>
        <v>41.941989999999997</v>
      </c>
      <c r="E114" s="153">
        <f>'C3'!G26</f>
        <v>42.504429999999999</v>
      </c>
      <c r="F114" s="153">
        <f t="shared" si="2"/>
        <v>1.3409950267023518</v>
      </c>
      <c r="G114" s="6"/>
      <c r="H114" s="156" t="s">
        <v>27</v>
      </c>
      <c r="I114" s="153">
        <v>125.188</v>
      </c>
      <c r="J114" s="153">
        <v>135.47073999999998</v>
      </c>
      <c r="K114" s="154">
        <f t="shared" si="3"/>
        <v>8.2138383870658416</v>
      </c>
      <c r="M114" s="162"/>
      <c r="N114" s="42"/>
      <c r="O114" s="42"/>
      <c r="P114"/>
      <c r="Q114"/>
    </row>
    <row r="115" spans="2:17" ht="11.25" customHeight="1">
      <c r="B115" s="104"/>
      <c r="C115" s="156" t="str">
        <f>'C3'!E35</f>
        <v>Noruega</v>
      </c>
      <c r="D115" s="153">
        <f>'C3'!F35</f>
        <v>133.45622999999998</v>
      </c>
      <c r="E115" s="153">
        <f>'C3'!G35</f>
        <v>135.47073999999998</v>
      </c>
      <c r="F115" s="153">
        <f t="shared" si="2"/>
        <v>1.5094911642566267</v>
      </c>
      <c r="G115" s="6"/>
      <c r="H115" s="124" t="s">
        <v>67</v>
      </c>
      <c r="I115" s="153">
        <v>11.635</v>
      </c>
      <c r="J115" s="153">
        <v>12.592160000000002</v>
      </c>
      <c r="K115" s="153">
        <f t="shared" si="3"/>
        <v>8.2265577997421744</v>
      </c>
      <c r="M115" s="162"/>
      <c r="N115" s="42"/>
      <c r="O115" s="42"/>
      <c r="P115"/>
      <c r="Q115"/>
    </row>
    <row r="116" spans="2:17" ht="11.25" customHeight="1">
      <c r="B116" s="104"/>
      <c r="C116" s="156" t="str">
        <f>'C3'!E15</f>
        <v>Croacia</v>
      </c>
      <c r="D116" s="153">
        <f>'C3'!F15</f>
        <v>17.872</v>
      </c>
      <c r="E116" s="153">
        <f>'C3'!G15</f>
        <v>18.178000000000001</v>
      </c>
      <c r="F116" s="153">
        <f t="shared" si="2"/>
        <v>1.7121754700089475</v>
      </c>
      <c r="G116" s="6"/>
      <c r="H116" s="124" t="s">
        <v>38</v>
      </c>
      <c r="I116" s="153">
        <v>53.29</v>
      </c>
      <c r="J116" s="153">
        <v>57.933999999999997</v>
      </c>
      <c r="K116" s="153">
        <f t="shared" si="3"/>
        <v>8.7145805967348444</v>
      </c>
      <c r="M116" s="162"/>
      <c r="N116" s="42"/>
      <c r="O116" s="42"/>
      <c r="P116"/>
      <c r="Q116"/>
    </row>
    <row r="117" spans="2:17" ht="11.25" customHeight="1">
      <c r="B117" s="104"/>
      <c r="C117" s="156" t="str">
        <f>'C3'!E30</f>
        <v>Letonia</v>
      </c>
      <c r="D117" s="153">
        <f>'C3'!F30</f>
        <v>7.2792200000000005</v>
      </c>
      <c r="E117" s="153">
        <f>'C3'!G30</f>
        <v>7.407</v>
      </c>
      <c r="F117" s="153">
        <f t="shared" si="2"/>
        <v>1.7554078596333067</v>
      </c>
      <c r="G117" s="6"/>
      <c r="H117" s="124" t="s">
        <v>33</v>
      </c>
      <c r="I117" s="153">
        <v>26.145</v>
      </c>
      <c r="J117" s="153">
        <v>28.460260000000002</v>
      </c>
      <c r="K117" s="153">
        <f t="shared" si="3"/>
        <v>8.8554599349780041</v>
      </c>
      <c r="M117" s="162"/>
      <c r="N117" s="42"/>
      <c r="O117" s="42"/>
      <c r="P117"/>
      <c r="Q117"/>
    </row>
    <row r="118" spans="2:17" ht="11.25" customHeight="1">
      <c r="B118" s="104"/>
      <c r="C118" s="156" t="str">
        <f>'C3'!E36</f>
        <v>Polonia</v>
      </c>
      <c r="D118" s="153">
        <f>'C3'!F36</f>
        <v>159.28527</v>
      </c>
      <c r="E118" s="153">
        <f>'C3'!G36</f>
        <v>162.17447000000001</v>
      </c>
      <c r="F118" s="153">
        <f t="shared" si="2"/>
        <v>1.8138525928982796</v>
      </c>
      <c r="G118" s="6"/>
      <c r="H118" s="124" t="s">
        <v>29</v>
      </c>
      <c r="I118" s="153">
        <v>13.180999999999999</v>
      </c>
      <c r="J118" s="153">
        <v>14.370579999999999</v>
      </c>
      <c r="K118" s="153">
        <f t="shared" si="3"/>
        <v>9.0249601699415862</v>
      </c>
      <c r="M118" s="162"/>
      <c r="N118" s="42"/>
      <c r="O118" s="42"/>
      <c r="P118"/>
      <c r="Q118"/>
    </row>
    <row r="119" spans="2:17" ht="11.25" customHeight="1">
      <c r="B119" s="104"/>
      <c r="C119" s="156" t="str">
        <f>'C3'!E39</f>
        <v>Rumania</v>
      </c>
      <c r="D119" s="153">
        <f>'C3'!F39</f>
        <v>56.765000000000001</v>
      </c>
      <c r="E119" s="153">
        <f>'C3'!G39</f>
        <v>57.933999999999997</v>
      </c>
      <c r="F119" s="153">
        <f t="shared" si="2"/>
        <v>2.0593675680436796</v>
      </c>
      <c r="G119" s="6"/>
      <c r="H119" s="124" t="s">
        <v>95</v>
      </c>
      <c r="I119" s="153">
        <v>17.681999999999999</v>
      </c>
      <c r="J119" s="153">
        <v>19.285309999999999</v>
      </c>
      <c r="K119" s="153">
        <f t="shared" si="3"/>
        <v>9.0674697432417073</v>
      </c>
      <c r="M119" s="162"/>
      <c r="N119" s="42"/>
      <c r="O119" s="42"/>
      <c r="P119"/>
      <c r="Q119"/>
    </row>
    <row r="120" spans="2:17" ht="11.25" customHeight="1">
      <c r="B120" s="104"/>
      <c r="C120" s="156" t="str">
        <f>'C3'!E27</f>
        <v>Irlanda</v>
      </c>
      <c r="D120" s="153">
        <f>'C3'!F27</f>
        <v>28.157019999999992</v>
      </c>
      <c r="E120" s="153">
        <f>'C3'!G27</f>
        <v>28.743200000000002</v>
      </c>
      <c r="F120" s="153">
        <f t="shared" si="2"/>
        <v>2.0818254204458153</v>
      </c>
      <c r="G120" s="6"/>
      <c r="H120" s="124" t="s">
        <v>54</v>
      </c>
      <c r="I120" s="153">
        <v>31.221</v>
      </c>
      <c r="J120" s="153">
        <v>34.059510000000003</v>
      </c>
      <c r="K120" s="153">
        <f t="shared" si="3"/>
        <v>9.0916690688959356</v>
      </c>
      <c r="M120" s="162"/>
      <c r="N120" s="42"/>
      <c r="O120" s="42"/>
      <c r="P120"/>
      <c r="Q120"/>
    </row>
    <row r="121" spans="2:17" ht="11.25" customHeight="1">
      <c r="B121" s="104"/>
      <c r="C121" s="156" t="str">
        <f>'C3'!E21</f>
        <v>Finlandia</v>
      </c>
      <c r="D121" s="153">
        <f>'C3'!F21</f>
        <v>85.425909999999988</v>
      </c>
      <c r="E121" s="153">
        <f>'C3'!G21</f>
        <v>87.399870000000007</v>
      </c>
      <c r="F121" s="153">
        <f t="shared" si="2"/>
        <v>2.3107275064439214</v>
      </c>
      <c r="G121" s="6"/>
      <c r="H121" s="124" t="s">
        <v>36</v>
      </c>
      <c r="I121" s="153">
        <v>26.187999999999999</v>
      </c>
      <c r="J121" s="153">
        <v>28.743200000000002</v>
      </c>
      <c r="K121" s="153">
        <f t="shared" si="3"/>
        <v>9.7571406751183929</v>
      </c>
      <c r="M121" s="162"/>
      <c r="N121" s="42"/>
      <c r="O121" s="42"/>
      <c r="P121"/>
      <c r="Q121"/>
    </row>
    <row r="122" spans="2:17" ht="11.25" customHeight="1">
      <c r="B122" s="104"/>
      <c r="C122" s="156" t="str">
        <f>'C3'!E20</f>
        <v>Estonia</v>
      </c>
      <c r="D122" s="153">
        <f>'C3'!F20</f>
        <v>8.5038999999999998</v>
      </c>
      <c r="E122" s="153">
        <f>'C3'!G20</f>
        <v>8.714599999999999</v>
      </c>
      <c r="F122" s="153">
        <f t="shared" si="2"/>
        <v>2.4776867084514098</v>
      </c>
      <c r="G122" s="6"/>
      <c r="H122" s="124" t="s">
        <v>28</v>
      </c>
      <c r="I122" s="153">
        <v>146.90899999999999</v>
      </c>
      <c r="J122" s="153">
        <v>162.17447000000001</v>
      </c>
      <c r="K122" s="153">
        <f t="shared" si="3"/>
        <v>10.391106058852785</v>
      </c>
      <c r="M122" s="162"/>
      <c r="N122" s="42"/>
      <c r="O122" s="42"/>
      <c r="P122"/>
      <c r="Q122"/>
    </row>
    <row r="123" spans="2:17" ht="11.25" customHeight="1">
      <c r="B123" s="104"/>
      <c r="C123" s="156" t="str">
        <f>'C3'!E37</f>
        <v>Portugal</v>
      </c>
      <c r="D123" s="153">
        <f>'C3'!F37</f>
        <v>49.640999999999998</v>
      </c>
      <c r="E123" s="153">
        <f>'C3'!G37</f>
        <v>50.896000000000001</v>
      </c>
      <c r="F123" s="153">
        <f t="shared" si="2"/>
        <v>2.5281521323099909</v>
      </c>
      <c r="G123" s="6"/>
      <c r="H123" s="124" t="s">
        <v>92</v>
      </c>
      <c r="I123" s="153">
        <v>16.407</v>
      </c>
      <c r="J123" s="153">
        <v>18.178000000000001</v>
      </c>
      <c r="K123" s="153">
        <f t="shared" si="3"/>
        <v>10.794173218748092</v>
      </c>
      <c r="M123" s="162"/>
      <c r="N123" s="42"/>
      <c r="O123" s="42"/>
      <c r="P123"/>
      <c r="Q123"/>
    </row>
    <row r="124" spans="2:17" ht="11.25" customHeight="1">
      <c r="B124" s="104"/>
      <c r="C124" s="156" t="str">
        <f>'C3'!E31</f>
        <v>Lituania</v>
      </c>
      <c r="D124" s="153">
        <f>'C3'!F31</f>
        <v>11.728</v>
      </c>
      <c r="E124" s="153">
        <f>'C3'!G31</f>
        <v>12.108000000000001</v>
      </c>
      <c r="F124" s="153">
        <f t="shared" si="2"/>
        <v>3.2401091405184212</v>
      </c>
      <c r="G124" s="6"/>
      <c r="H124" s="124" t="s">
        <v>37</v>
      </c>
      <c r="I124" s="153">
        <v>10.715</v>
      </c>
      <c r="J124" s="153">
        <v>12.108000000000001</v>
      </c>
      <c r="K124" s="153">
        <f t="shared" si="3"/>
        <v>13.000466635557629</v>
      </c>
      <c r="M124" s="162"/>
      <c r="N124" s="42"/>
      <c r="O124" s="42"/>
      <c r="P124"/>
      <c r="Q124"/>
    </row>
    <row r="125" spans="2:17" ht="11.25" customHeight="1">
      <c r="B125" s="104"/>
      <c r="C125" s="156" t="str">
        <f>'C3'!E28</f>
        <v>Islandia</v>
      </c>
      <c r="D125" s="153">
        <f>'C3'!F28</f>
        <v>18.646540000000002</v>
      </c>
      <c r="E125" s="153">
        <f>'C3'!G28</f>
        <v>19.285309999999999</v>
      </c>
      <c r="F125" s="153">
        <f t="shared" si="2"/>
        <v>3.4256757553948303</v>
      </c>
      <c r="G125" s="6"/>
      <c r="H125" s="156" t="s">
        <v>102</v>
      </c>
      <c r="I125" s="153">
        <v>4.2009999999999996</v>
      </c>
      <c r="J125" s="153">
        <v>5.0199999999999996</v>
      </c>
      <c r="K125" s="153">
        <f t="shared" si="3"/>
        <v>19.495358248036187</v>
      </c>
      <c r="M125" s="162"/>
      <c r="N125" s="42"/>
      <c r="O125" s="42"/>
      <c r="P125"/>
      <c r="Q125"/>
    </row>
    <row r="126" spans="2:17" ht="11.25" customHeight="1">
      <c r="B126" s="104"/>
      <c r="C126" s="157" t="str">
        <f>'C3'!E14</f>
        <v>Chipre</v>
      </c>
      <c r="D126" s="150">
        <f>'C3'!F14</f>
        <v>4.7651199999999996</v>
      </c>
      <c r="E126" s="150">
        <f>'C3'!G14</f>
        <v>5.0199999999999996</v>
      </c>
      <c r="F126" s="150">
        <f t="shared" si="2"/>
        <v>5.3488684440265999</v>
      </c>
      <c r="G126" s="6"/>
      <c r="H126" s="159" t="s">
        <v>165</v>
      </c>
      <c r="I126" s="150">
        <v>0</v>
      </c>
      <c r="J126" s="150">
        <v>7.16</v>
      </c>
      <c r="K126" s="198" t="s">
        <v>127</v>
      </c>
      <c r="M126" s="162"/>
      <c r="N126" s="42"/>
      <c r="O126" s="42"/>
      <c r="P126"/>
      <c r="Q126"/>
    </row>
    <row r="127" spans="2:17" ht="11.25" customHeight="1">
      <c r="B127" s="104"/>
      <c r="C127" s="6" t="s">
        <v>168</v>
      </c>
      <c r="G127" s="177"/>
      <c r="H127" s="6" t="s">
        <v>168</v>
      </c>
      <c r="I127" s="209"/>
      <c r="J127" s="209"/>
      <c r="K127" s="179"/>
      <c r="M127" s="163"/>
      <c r="N127"/>
      <c r="O127" s="42"/>
      <c r="P127"/>
      <c r="Q127"/>
    </row>
    <row r="128" spans="2:17" ht="11.25" customHeight="1">
      <c r="B128" s="104"/>
      <c r="C128" s="6" t="s">
        <v>141</v>
      </c>
      <c r="D128" s="176"/>
      <c r="E128" s="176"/>
      <c r="F128" s="176"/>
      <c r="G128" s="177"/>
      <c r="H128" s="6" t="s">
        <v>141</v>
      </c>
      <c r="I128" s="111"/>
      <c r="J128" s="111"/>
      <c r="K128" s="179"/>
      <c r="M128" s="163"/>
      <c r="N128"/>
      <c r="O128" s="42"/>
      <c r="P128"/>
      <c r="Q128"/>
    </row>
    <row r="129" spans="2:17" ht="11.25" customHeight="1">
      <c r="B129" s="104"/>
      <c r="C129" s="6" t="s">
        <v>140</v>
      </c>
      <c r="D129" s="176"/>
      <c r="E129" s="176"/>
      <c r="F129" s="176"/>
      <c r="G129" s="177"/>
      <c r="H129" s="6" t="s">
        <v>140</v>
      </c>
      <c r="I129" s="111"/>
      <c r="J129" s="111"/>
      <c r="K129" s="179"/>
      <c r="M129" s="163"/>
      <c r="N129"/>
      <c r="O129" s="42"/>
      <c r="P129"/>
      <c r="Q129"/>
    </row>
    <row r="130" spans="2:17" ht="11.25" customHeight="1">
      <c r="B130" s="104"/>
      <c r="C130" s="6"/>
      <c r="D130" s="176"/>
      <c r="E130" s="176"/>
      <c r="F130" s="176"/>
      <c r="G130" s="177"/>
      <c r="H130" s="6"/>
      <c r="I130" s="111"/>
      <c r="J130" s="111"/>
      <c r="K130" s="179"/>
      <c r="M130" s="163"/>
      <c r="N130"/>
      <c r="O130" s="42"/>
      <c r="P130"/>
      <c r="Q130"/>
    </row>
    <row r="131" spans="2:17" ht="11.25" customHeight="1">
      <c r="B131" s="104"/>
      <c r="C131" s="177"/>
      <c r="D131" s="176"/>
      <c r="E131" s="176"/>
      <c r="F131" s="176"/>
      <c r="G131" s="177"/>
      <c r="H131" s="177"/>
      <c r="I131" s="111"/>
      <c r="J131" s="111"/>
      <c r="K131" s="179"/>
      <c r="M131" s="163"/>
      <c r="N131"/>
      <c r="O131" s="42"/>
      <c r="P131"/>
      <c r="Q131"/>
    </row>
    <row r="132" spans="2:17" ht="11.25" customHeight="1">
      <c r="B132" s="6"/>
      <c r="C132" s="9" t="s">
        <v>107</v>
      </c>
      <c r="D132" s="4"/>
      <c r="E132" s="4"/>
      <c r="F132" s="4"/>
      <c r="L132" s="176"/>
      <c r="M132" s="39"/>
      <c r="N132" s="39"/>
      <c r="O132" s="42"/>
    </row>
    <row r="133" spans="2:17" ht="21" customHeight="1">
      <c r="C133" s="147"/>
      <c r="D133" s="148" t="s">
        <v>9</v>
      </c>
      <c r="E133" s="181" t="s">
        <v>100</v>
      </c>
      <c r="F133" s="181" t="s">
        <v>16</v>
      </c>
      <c r="G133" s="181" t="s">
        <v>68</v>
      </c>
      <c r="H133" s="181" t="s">
        <v>69</v>
      </c>
      <c r="I133" s="182" t="s">
        <v>70</v>
      </c>
      <c r="O133" s="42"/>
    </row>
    <row r="134" spans="2:17" ht="12.75">
      <c r="C134" s="124" t="str">
        <f>'C11'!E9</f>
        <v>Albania(1)</v>
      </c>
      <c r="D134" s="136">
        <f>('C11'!F9/'C11'!$L9)*100</f>
        <v>0</v>
      </c>
      <c r="E134" s="136">
        <f>('C11'!G9/'C11'!$L9)*100</f>
        <v>5.020703933747412</v>
      </c>
      <c r="F134" s="136">
        <f>('C11'!H9/'C11'!$L9)*100</f>
        <v>94.979296066252601</v>
      </c>
      <c r="G134" s="136">
        <f>('C11'!I9/'C11'!$L9)*100</f>
        <v>0</v>
      </c>
      <c r="H134" s="136">
        <f>('C11'!J9/'C11'!$L9)*100</f>
        <v>0</v>
      </c>
      <c r="I134" s="132">
        <f>('C11'!K9/'C11'!$L9)*100</f>
        <v>0</v>
      </c>
      <c r="J134" s="111"/>
      <c r="K134" s="68"/>
      <c r="O134" s="42"/>
    </row>
    <row r="135" spans="2:17" ht="12.75">
      <c r="C135" s="124" t="str">
        <f>'C11'!E10</f>
        <v>Alemania</v>
      </c>
      <c r="D135" s="136">
        <f>('C11'!F10/'C11'!$L10)*100</f>
        <v>4.4251094175266035</v>
      </c>
      <c r="E135" s="136">
        <f>('C11'!G10/'C11'!$L10)*100</f>
        <v>39.090391695191244</v>
      </c>
      <c r="F135" s="136">
        <f>('C11'!H10/'C11'!$L10)*100</f>
        <v>4.8084933455719812</v>
      </c>
      <c r="G135" s="136">
        <f>('C11'!I10/'C11'!$L10)*100</f>
        <v>27.0773403195128</v>
      </c>
      <c r="H135" s="136">
        <f>('C11'!J10/'C11'!$L10)*100</f>
        <v>20.424316655175296</v>
      </c>
      <c r="I135" s="132">
        <f>('C11'!K10/'C11'!$L10)*100</f>
        <v>4.174348567022065</v>
      </c>
      <c r="J135" s="111">
        <f>SUM(D135:I135)</f>
        <v>100</v>
      </c>
      <c r="K135" s="68"/>
      <c r="O135" s="42"/>
    </row>
    <row r="136" spans="2:17" ht="11.25" customHeight="1">
      <c r="C136" s="124" t="str">
        <f>'C11'!E11</f>
        <v>Austria</v>
      </c>
      <c r="D136" s="136">
        <f>('C11'!F11/'C11'!$L11)*100</f>
        <v>0</v>
      </c>
      <c r="E136" s="136">
        <f>('C11'!G11/'C11'!$L11)*100</f>
        <v>25.868649903592644</v>
      </c>
      <c r="F136" s="136">
        <f>('C11'!H11/'C11'!$L11)*100</f>
        <v>55.680163695746266</v>
      </c>
      <c r="G136" s="136">
        <f>('C11'!I11/'C11'!$L11)*100</f>
        <v>11.360327391492541</v>
      </c>
      <c r="H136" s="136">
        <f>('C11'!J11/'C11'!$L11)*100</f>
        <v>4.6944477236060278</v>
      </c>
      <c r="I136" s="132">
        <f>('C11'!K11/'C11'!$L11)*100</f>
        <v>2.396411285562507</v>
      </c>
      <c r="J136" s="111">
        <f t="shared" ref="J136:J167" si="4">SUM(D136:I136)</f>
        <v>100</v>
      </c>
      <c r="K136" s="68"/>
      <c r="L136" s="68" t="str">
        <f>IF(D135="Alemania","DE",IF(D135="Austria","AT",IF(D135="Bélgica","BE",IF(D135="Bulgaria","BG",IF(D135="Croacia","HR",IF(D135="Eslovaquia","SK",IF(D135="Eslovenia","SI",IF(D135="Finlandia","FI",IF(D135="Francia","FR",IF(D135="Grecia","GR",IF(D135="Holanda","NL",IF(D135="Hungría","HU",IF(D135="Italia","IT",IF(D135="Luxemburgo","LU",IF(D135="Polonia","PL",IF(D135="Portugal","PT",IF(D135="República Checa","CZ",IF(D135="Rumania","RO",""))))))))))))))))))</f>
        <v/>
      </c>
      <c r="M136" s="68"/>
      <c r="O136" s="42"/>
    </row>
    <row r="137" spans="2:17" ht="11.25" customHeight="1">
      <c r="C137" s="124" t="str">
        <f>'C11'!E12</f>
        <v>Bélgica</v>
      </c>
      <c r="D137" s="136">
        <f>('C11'!F12/'C11'!$L12)*100</f>
        <v>26.108244012174143</v>
      </c>
      <c r="E137" s="136">
        <f>('C11'!G12/'C11'!$L12)*100</f>
        <v>33.875876670636494</v>
      </c>
      <c r="F137" s="136">
        <f>('C11'!H12/'C11'!$L12)*100</f>
        <v>6.3208504256539193</v>
      </c>
      <c r="G137" s="136">
        <f>('C11'!I12/'C11'!$L12)*100</f>
        <v>14.322261920515194</v>
      </c>
      <c r="H137" s="136">
        <f>('C11'!J12/'C11'!$L12)*100</f>
        <v>15.795509681972565</v>
      </c>
      <c r="I137" s="132">
        <f>('C11'!K12/'C11'!$L12)*100</f>
        <v>3.5772572890476826</v>
      </c>
      <c r="J137" s="111">
        <f t="shared" si="4"/>
        <v>99.999999999999986</v>
      </c>
      <c r="K137" s="68"/>
      <c r="L137" s="68"/>
      <c r="M137" s="68"/>
      <c r="O137" s="42"/>
    </row>
    <row r="138" spans="2:17" ht="11.25" customHeight="1">
      <c r="C138" s="124" t="str">
        <f>'C11'!E13</f>
        <v>Bosnia-Herzegovina</v>
      </c>
      <c r="D138" s="136">
        <f>('C11'!F13/'C11'!$L13)*100</f>
        <v>0</v>
      </c>
      <c r="E138" s="136">
        <f>('C11'!G13/'C11'!$L13)*100</f>
        <v>46.691067365713721</v>
      </c>
      <c r="F138" s="136">
        <f>('C11'!H13/'C11'!$L13)*100</f>
        <v>52.057572460183998</v>
      </c>
      <c r="G138" s="136">
        <f>('C11'!I13/'C11'!$L13)*100</f>
        <v>1.2513601741022851</v>
      </c>
      <c r="H138" s="136">
        <f>('C11'!J13/'C11'!$L13)*100</f>
        <v>0</v>
      </c>
      <c r="I138" s="132">
        <f>('C11'!K13/'C11'!$L13)*100</f>
        <v>0</v>
      </c>
      <c r="J138" s="111">
        <f t="shared" si="4"/>
        <v>100.00000000000001</v>
      </c>
      <c r="K138" s="68"/>
      <c r="L138" s="68"/>
      <c r="M138" s="68"/>
      <c r="O138" s="42"/>
    </row>
    <row r="139" spans="2:17" ht="11.25" customHeight="1">
      <c r="C139" s="124" t="str">
        <f>'C11'!E14</f>
        <v>Bulgaria</v>
      </c>
      <c r="D139" s="136">
        <f>('C11'!F14/'C11'!$L14)*100</f>
        <v>17.024174327545115</v>
      </c>
      <c r="E139" s="136">
        <f>('C11'!G14/'C11'!$L14)*100</f>
        <v>39.178299852457158</v>
      </c>
      <c r="F139" s="136">
        <f>('C11'!H14/'C11'!$L14)*100</f>
        <v>27.82972333534131</v>
      </c>
      <c r="G139" s="136">
        <f>('C11'!I14/'C11'!$L14)*100</f>
        <v>6.1112420662982458</v>
      </c>
      <c r="H139" s="136">
        <f>('C11'!J14/'C11'!$L14)*100</f>
        <v>9.1843237910653652</v>
      </c>
      <c r="I139" s="132">
        <f>('C11'!K14/'C11'!$L14)*100</f>
        <v>0.67223662729280509</v>
      </c>
      <c r="J139" s="111">
        <f t="shared" si="4"/>
        <v>100</v>
      </c>
      <c r="K139" s="68"/>
      <c r="L139" s="68"/>
      <c r="M139" s="68"/>
      <c r="O139" s="42"/>
    </row>
    <row r="140" spans="2:17" ht="11.25" customHeight="1">
      <c r="C140" s="124" t="str">
        <f>'C11'!E15</f>
        <v>Chipre</v>
      </c>
      <c r="D140" s="136">
        <f>('C11'!F15/'C11'!$L15)*100</f>
        <v>0</v>
      </c>
      <c r="E140" s="136">
        <f>('C11'!G15/'C11'!$L15)*100</f>
        <v>83.606742844213144</v>
      </c>
      <c r="F140" s="136">
        <f>('C11'!H15/'C11'!$L15)*100</f>
        <v>0</v>
      </c>
      <c r="G140" s="136">
        <f>('C11'!I15/'C11'!$L15)*100</f>
        <v>8.7679601764905524</v>
      </c>
      <c r="H140" s="136">
        <f>('C11'!J15/'C11'!$L15)*100</f>
        <v>0</v>
      </c>
      <c r="I140" s="132">
        <f>('C11'!K15/'C11'!$L15)*100</f>
        <v>7.6252969792963006</v>
      </c>
      <c r="J140" s="111">
        <f t="shared" si="4"/>
        <v>99.999999999999986</v>
      </c>
      <c r="K140" s="68"/>
      <c r="L140" s="68"/>
      <c r="M140" s="68"/>
      <c r="O140" s="42"/>
    </row>
    <row r="141" spans="2:17" ht="11.25" customHeight="1">
      <c r="C141" s="124" t="str">
        <f>'C11'!E16</f>
        <v>Croacia</v>
      </c>
      <c r="D141" s="136">
        <f>('C11'!F16/'C11'!$L16)*100</f>
        <v>0</v>
      </c>
      <c r="E141" s="136">
        <f>('C11'!G16/'C11'!$L16)*100</f>
        <v>41.76324503311259</v>
      </c>
      <c r="F141" s="136">
        <f>('C11'!H16/'C11'!$L16)*100</f>
        <v>43.356788079470206</v>
      </c>
      <c r="G141" s="136">
        <f>('C11'!I16/'C11'!$L16)*100</f>
        <v>11.506622516556295</v>
      </c>
      <c r="H141" s="136">
        <f>('C11'!J16/'C11'!$L16)*100</f>
        <v>1.076158940397351</v>
      </c>
      <c r="I141" s="132">
        <f>('C11'!K16/'C11'!$L16)*100</f>
        <v>2.2971854304635766</v>
      </c>
      <c r="J141" s="111">
        <f t="shared" si="4"/>
        <v>100.00000000000001</v>
      </c>
      <c r="K141" s="68"/>
      <c r="L141" s="68"/>
      <c r="M141" s="68"/>
      <c r="O141" s="42"/>
    </row>
    <row r="142" spans="2:17" ht="11.25" customHeight="1">
      <c r="C142" s="124" t="str">
        <f>'C11'!E17</f>
        <v>Dinamarca</v>
      </c>
      <c r="D142" s="136">
        <f>('C11'!F17/'C11'!$L17)*100</f>
        <v>0</v>
      </c>
      <c r="E142" s="136">
        <f>('C11'!G17/'C11'!$L17)*100</f>
        <v>40.711090958578858</v>
      </c>
      <c r="F142" s="136">
        <f>('C11'!H17/'C11'!$L17)*100</f>
        <v>4.1107843937184731E-2</v>
      </c>
      <c r="G142" s="136">
        <f>('C11'!I17/'C11'!$L17)*100</f>
        <v>38.139359328023787</v>
      </c>
      <c r="H142" s="136">
        <f>('C11'!J17/'C11'!$L17)*100</f>
        <v>6.2290840487240065</v>
      </c>
      <c r="I142" s="132">
        <f>('C11'!K17/'C11'!$L17)*100</f>
        <v>14.879357820736166</v>
      </c>
      <c r="J142" s="111">
        <f t="shared" si="4"/>
        <v>100</v>
      </c>
      <c r="K142" s="68"/>
      <c r="L142" s="68"/>
      <c r="M142" s="68"/>
      <c r="O142" s="42"/>
    </row>
    <row r="143" spans="2:17" ht="11.25" customHeight="1">
      <c r="C143" s="124" t="str">
        <f>'C11'!E18</f>
        <v>Eslovaquia</v>
      </c>
      <c r="D143" s="136">
        <f>('C11'!F18/'C11'!$L18)*100</f>
        <v>25.11651993785603</v>
      </c>
      <c r="E143" s="136">
        <f>('C11'!G18/'C11'!$L18)*100</f>
        <v>30.644743656136715</v>
      </c>
      <c r="F143" s="136">
        <f>('C11'!H18/'C11'!$L18)*100</f>
        <v>32.923355774210258</v>
      </c>
      <c r="G143" s="136">
        <f>('C11'!I18/'C11'!$L18)*100</f>
        <v>3.8839979285344384E-2</v>
      </c>
      <c r="H143" s="136">
        <f>('C11'!J18/'C11'!$L18)*100</f>
        <v>6.8746763335059553</v>
      </c>
      <c r="I143" s="132">
        <f>('C11'!K18/'C11'!$L18)*100</f>
        <v>4.4018643190056963</v>
      </c>
      <c r="J143" s="111">
        <f t="shared" si="4"/>
        <v>100</v>
      </c>
      <c r="K143" s="68"/>
      <c r="L143" s="68"/>
      <c r="M143" s="68"/>
      <c r="O143" s="42"/>
    </row>
    <row r="144" spans="2:17" ht="11.25" customHeight="1">
      <c r="C144" s="124" t="str">
        <f>'C11'!E19</f>
        <v>Eslovenia</v>
      </c>
      <c r="D144" s="136">
        <f>('C11'!F19/'C11'!$L19)*100</f>
        <v>17.58419443672469</v>
      </c>
      <c r="E144" s="136">
        <f>('C11'!G19/'C11'!$L19)*100</f>
        <v>40.90093731841035</v>
      </c>
      <c r="F144" s="136">
        <f>('C11'!H19/'C11'!$L19)*100</f>
        <v>32.886991233167429</v>
      </c>
      <c r="G144" s="136">
        <f>('C11'!I19/'C11'!$L19)*100</f>
        <v>8.3373335691367068E-2</v>
      </c>
      <c r="H144" s="136">
        <f>('C11'!J19/'C11'!$L19)*100</f>
        <v>7.3318006114044625</v>
      </c>
      <c r="I144" s="132">
        <f>('C11'!K19/'C11'!$L19)*100</f>
        <v>1.212703064601703</v>
      </c>
      <c r="J144" s="111">
        <f t="shared" si="4"/>
        <v>99.999999999999986</v>
      </c>
      <c r="K144" s="68"/>
      <c r="L144" s="68"/>
      <c r="M144" s="68"/>
      <c r="O144" s="42"/>
    </row>
    <row r="145" spans="3:15" ht="11.25" customHeight="1">
      <c r="C145" s="124" t="str">
        <f>'C11'!E20</f>
        <v>España</v>
      </c>
      <c r="D145" s="136">
        <f>('C11'!F20/'C11'!$L20)*100</f>
        <v>6.8373359627392372</v>
      </c>
      <c r="E145" s="136">
        <f>('C11'!G20/'C11'!$L20)*100</f>
        <v>43.264605071795827</v>
      </c>
      <c r="F145" s="136">
        <f>('C11'!H20/'C11'!$L20)*100</f>
        <v>19.576031353820937</v>
      </c>
      <c r="G145" s="136">
        <f>('C11'!I20/'C11'!$L20)*100</f>
        <v>22.582741891525671</v>
      </c>
      <c r="H145" s="136">
        <f>('C11'!J20/'C11'!$L20)*100</f>
        <v>6.741884224611697</v>
      </c>
      <c r="I145" s="132">
        <f>('C11'!K20/'C11'!$L20)*100</f>
        <v>0.99740149550663693</v>
      </c>
      <c r="J145" s="111">
        <f t="shared" si="4"/>
        <v>100.00000000000001</v>
      </c>
      <c r="K145" s="68"/>
      <c r="L145" s="68"/>
      <c r="M145" s="68"/>
      <c r="O145" s="42"/>
    </row>
    <row r="146" spans="3:15" ht="11.25" customHeight="1">
      <c r="C146" s="124" t="str">
        <f>'C11'!E21</f>
        <v>Estonia</v>
      </c>
      <c r="D146" s="136">
        <f>('C11'!F21/'C11'!$L21)*100</f>
        <v>0</v>
      </c>
      <c r="E146" s="136">
        <f>('C11'!G21/'C11'!$L21)*100</f>
        <v>83.972460058257553</v>
      </c>
      <c r="F146" s="136">
        <f>('C11'!H21/'C11'!$L21)*100</f>
        <v>0.3283608438520611</v>
      </c>
      <c r="G146" s="136">
        <f>('C11'!I21/'C11'!$L21)*100</f>
        <v>12.029305322623356</v>
      </c>
      <c r="H146" s="136">
        <f>('C11'!J21/'C11'!$L21)*100</f>
        <v>0.31423779680466057</v>
      </c>
      <c r="I146" s="132">
        <f>('C11'!K21/'C11'!$L21)*100</f>
        <v>3.3556359784623546</v>
      </c>
      <c r="J146" s="111">
        <f t="shared" si="4"/>
        <v>100</v>
      </c>
      <c r="K146" s="68"/>
      <c r="L146" s="68"/>
      <c r="M146" s="68"/>
      <c r="O146" s="42"/>
    </row>
    <row r="147" spans="3:15" ht="11.25" customHeight="1">
      <c r="C147" s="124" t="str">
        <f>'C11'!E22</f>
        <v>Finlandia</v>
      </c>
      <c r="D147" s="136">
        <f>('C11'!F22/'C11'!$L22)*100</f>
        <v>16.032929391784922</v>
      </c>
      <c r="E147" s="136">
        <f>('C11'!G22/'C11'!$L22)*100</f>
        <v>41.740306842059816</v>
      </c>
      <c r="F147" s="136">
        <f>('C11'!H22/'C11'!$L22)*100</f>
        <v>18.122679255058866</v>
      </c>
      <c r="G147" s="136">
        <f>('C11'!I22/'C11'!$L22)*100</f>
        <v>11.588612878155494</v>
      </c>
      <c r="H147" s="136">
        <f>('C11'!J22/'C11'!$L22)*100</f>
        <v>0.6505281943524942</v>
      </c>
      <c r="I147" s="132">
        <f>('C11'!K22/'C11'!$L22)*100</f>
        <v>11.864943438588412</v>
      </c>
      <c r="J147" s="111">
        <f t="shared" si="4"/>
        <v>100.00000000000001</v>
      </c>
      <c r="K147" s="68"/>
      <c r="L147" s="68"/>
      <c r="M147" s="68"/>
      <c r="O147" s="42"/>
    </row>
    <row r="148" spans="3:15" ht="11.25" customHeight="1">
      <c r="C148" s="124" t="str">
        <f>'C11'!E23</f>
        <v>Francia</v>
      </c>
      <c r="D148" s="136">
        <f>('C11'!F23/'C11'!$L23)*100</f>
        <v>47.512810132473668</v>
      </c>
      <c r="E148" s="136">
        <f>('C11'!G23/'C11'!$L23)*100</f>
        <v>13.989839498822265</v>
      </c>
      <c r="F148" s="136">
        <f>('C11'!H23/'C11'!$L23)*100</f>
        <v>17.902680849914084</v>
      </c>
      <c r="G148" s="136">
        <f>('C11'!I23/'C11'!$L23)*100</f>
        <v>11.352355466565935</v>
      </c>
      <c r="H148" s="136">
        <f>('C11'!J23/'C11'!$L23)*100</f>
        <v>6.4169613732820263</v>
      </c>
      <c r="I148" s="132">
        <f>('C11'!K23/'C11'!$L23)*100</f>
        <v>2.825352678942028</v>
      </c>
      <c r="J148" s="111">
        <f t="shared" si="4"/>
        <v>100</v>
      </c>
      <c r="K148" s="68"/>
      <c r="L148" s="68"/>
      <c r="M148" s="68"/>
      <c r="O148" s="42"/>
    </row>
    <row r="149" spans="3:15" ht="11.25" customHeight="1">
      <c r="C149" s="124" t="str">
        <f>'C11'!E25</f>
        <v>Grecia</v>
      </c>
      <c r="D149" s="136">
        <f>('C11'!F25/'C11'!$L25)*100</f>
        <v>0</v>
      </c>
      <c r="E149" s="136">
        <f>('C11'!G25/'C11'!$L25)*100</f>
        <v>49.854780529793317</v>
      </c>
      <c r="F149" s="136">
        <f>('C11'!H25/'C11'!$L25)*100</f>
        <v>20.736705906323831</v>
      </c>
      <c r="G149" s="136">
        <f>('C11'!I25/'C11'!$L25)*100</f>
        <v>12.699825468219169</v>
      </c>
      <c r="H149" s="136">
        <f>('C11'!J25/'C11'!$L25)*100</f>
        <v>14.935247550241176</v>
      </c>
      <c r="I149" s="132">
        <f>('C11'!K25/'C11'!$L25)*100</f>
        <v>1.7734405454224933</v>
      </c>
      <c r="J149" s="111">
        <f t="shared" si="4"/>
        <v>99.999999999999986</v>
      </c>
      <c r="K149" s="68"/>
      <c r="L149" s="68"/>
      <c r="M149" s="68"/>
      <c r="O149" s="42"/>
    </row>
    <row r="150" spans="3:15" ht="11.25" customHeight="1">
      <c r="C150" s="124" t="str">
        <f>'C11'!E26</f>
        <v>Holanda</v>
      </c>
      <c r="D150" s="136">
        <f>('C11'!F26/'C11'!$L26)*100</f>
        <v>1.5918247027611279</v>
      </c>
      <c r="E150" s="136">
        <f>('C11'!G26/'C11'!$L26)*100</f>
        <v>66.165536667649278</v>
      </c>
      <c r="F150" s="136">
        <f>('C11'!H26/'C11'!$L26)*100</f>
        <v>0.12446365988667255</v>
      </c>
      <c r="G150" s="136">
        <f>('C11'!I26/'C11'!$L26)*100</f>
        <v>15.151812911467033</v>
      </c>
      <c r="H150" s="136">
        <f>('C11'!J26/'C11'!$L26)*100</f>
        <v>12.895090236153417</v>
      </c>
      <c r="I150" s="132">
        <f>('C11'!K26/'C11'!$L26)*100</f>
        <v>4.0712718220824735</v>
      </c>
      <c r="J150" s="111">
        <f t="shared" si="4"/>
        <v>100.00000000000001</v>
      </c>
      <c r="K150" s="68"/>
      <c r="L150" s="68"/>
      <c r="M150" s="68"/>
      <c r="O150" s="42"/>
    </row>
    <row r="151" spans="3:15" ht="11.25" customHeight="1">
      <c r="C151" s="124" t="str">
        <f>'C11'!E27</f>
        <v>Hungría</v>
      </c>
      <c r="D151" s="136">
        <f>('C11'!F27/'C11'!$L27)*100</f>
        <v>22.409723861222563</v>
      </c>
      <c r="E151" s="136">
        <f>('C11'!G27/'C11'!$L27)*100</f>
        <v>64.939815907481716</v>
      </c>
      <c r="F151" s="136">
        <f>('C11'!H27/'C11'!$L27)*100</f>
        <v>0.66084493745574702</v>
      </c>
      <c r="G151" s="136">
        <f>('C11'!I27/'C11'!$L27)*100</f>
        <v>3.8352607977342461</v>
      </c>
      <c r="H151" s="136">
        <f>('C11'!J27/'C11'!$L27)*100</f>
        <v>3.9650696247344825</v>
      </c>
      <c r="I151" s="132">
        <f>('C11'!K27/'C11'!$L27)*100</f>
        <v>4.1892848713712532</v>
      </c>
      <c r="J151" s="111">
        <f t="shared" si="4"/>
        <v>100.00000000000001</v>
      </c>
      <c r="K151" s="68"/>
      <c r="L151" s="68"/>
      <c r="M151" s="68"/>
      <c r="O151" s="42"/>
    </row>
    <row r="152" spans="3:15" ht="11.25" customHeight="1">
      <c r="C152" s="124" t="str">
        <f>'C11'!E28</f>
        <v>Irlanda</v>
      </c>
      <c r="D152" s="136">
        <f>('C11'!F28/'C11'!$L28)*100</f>
        <v>0</v>
      </c>
      <c r="E152" s="136">
        <f>('C11'!G28/'C11'!$L28)*100</f>
        <v>62.059942911512842</v>
      </c>
      <c r="F152" s="136">
        <f>('C11'!H28/'C11'!$L28)*100</f>
        <v>5.0428163653663187</v>
      </c>
      <c r="G152" s="136">
        <f>('C11'!I28/'C11'!$L28)*100</f>
        <v>29.305423406279736</v>
      </c>
      <c r="H152" s="136">
        <f>('C11'!J28/'C11'!$L28)*100</f>
        <v>0</v>
      </c>
      <c r="I152" s="132">
        <f>('C11'!K28/'C11'!$L28)*100</f>
        <v>3.5918173168411038</v>
      </c>
      <c r="J152" s="111">
        <f t="shared" si="4"/>
        <v>99.999999999999986</v>
      </c>
      <c r="K152" s="68"/>
      <c r="L152" s="68"/>
      <c r="M152" s="68"/>
      <c r="O152" s="42"/>
    </row>
    <row r="153" spans="3:15" ht="11.25" customHeight="1">
      <c r="C153" s="124" t="str">
        <f>'C11'!E29</f>
        <v>Islandia</v>
      </c>
      <c r="D153" s="136">
        <f>('C11'!F29/'C11'!$L29)*100</f>
        <v>0</v>
      </c>
      <c r="E153" s="136">
        <f>('C11'!G29/'C11'!$L29)*100</f>
        <v>0.39514122640128796</v>
      </c>
      <c r="F153" s="136">
        <f>('C11'!H29/'C11'!$L29)*100</f>
        <v>72.171813259183381</v>
      </c>
      <c r="G153" s="136">
        <f>('C11'!I29/'C11'!$L29)*100</f>
        <v>6.5856871066881317E-2</v>
      </c>
      <c r="H153" s="136">
        <f>('C11'!J29/'C11'!$L29)*100</f>
        <v>0</v>
      </c>
      <c r="I153" s="132">
        <f>('C11'!K29/'C11'!$L29)*100</f>
        <v>27.367188643348456</v>
      </c>
      <c r="J153" s="111">
        <f t="shared" si="4"/>
        <v>100.00000000000001</v>
      </c>
      <c r="L153" s="68"/>
      <c r="M153" s="68"/>
    </row>
    <row r="154" spans="3:15" ht="11.25" customHeight="1">
      <c r="C154" s="124" t="str">
        <f>'C11'!E30</f>
        <v>Italia</v>
      </c>
      <c r="D154" s="136">
        <f>('C11'!F30/'C11'!$L30)*100</f>
        <v>0</v>
      </c>
      <c r="E154" s="136">
        <f>('C11'!G30/'C11'!$L30)*100</f>
        <v>53.190896246229045</v>
      </c>
      <c r="F154" s="136">
        <f>('C11'!H30/'C11'!$L30)*100</f>
        <v>20.390269981288426</v>
      </c>
      <c r="G154" s="136">
        <f>('C11'!I30/'C11'!$L30)*100</f>
        <v>7.8741360216901519</v>
      </c>
      <c r="H154" s="136">
        <f>('C11'!J30/'C11'!$L30)*100</f>
        <v>15.366403177148968</v>
      </c>
      <c r="I154" s="132">
        <f>('C11'!K30/'C11'!$L30)*100</f>
        <v>3.1782945736434107</v>
      </c>
      <c r="J154" s="111">
        <f t="shared" si="4"/>
        <v>100</v>
      </c>
    </row>
    <row r="155" spans="3:15" ht="11.25" customHeight="1">
      <c r="C155" s="124" t="str">
        <f>'C11'!E31</f>
        <v>Letonia</v>
      </c>
      <c r="D155" s="136">
        <f>('C11'!F31/'C11'!$L31)*100</f>
        <v>0</v>
      </c>
      <c r="E155" s="136">
        <f>('C11'!G31/'C11'!$L31)*100</f>
        <v>39.625309296571231</v>
      </c>
      <c r="F155" s="136">
        <f>('C11'!H31/'C11'!$L31)*100</f>
        <v>55.037115588547195</v>
      </c>
      <c r="G155" s="136">
        <f>('C11'!I31/'C11'!$L31)*100</f>
        <v>2.7218098267939204</v>
      </c>
      <c r="H155" s="136">
        <f>('C11'!J31/'C11'!$L31)*100</f>
        <v>0</v>
      </c>
      <c r="I155" s="132">
        <f>('C11'!K31/'C11'!$L31)*100</f>
        <v>2.6157652880876636</v>
      </c>
      <c r="J155" s="111">
        <f t="shared" si="4"/>
        <v>100</v>
      </c>
    </row>
    <row r="156" spans="3:15" ht="11.25" customHeight="1">
      <c r="C156" s="124" t="str">
        <f>'C11'!E32</f>
        <v>Lituania</v>
      </c>
      <c r="D156" s="136">
        <f>('C11'!F32/'C11'!$L32)*100</f>
        <v>0</v>
      </c>
      <c r="E156" s="136">
        <f>('C11'!G32/'C11'!$L32)*100</f>
        <v>51.158110432141676</v>
      </c>
      <c r="F156" s="136">
        <f>('C11'!H32/'C11'!$L32)*100</f>
        <v>28.896044494858941</v>
      </c>
      <c r="G156" s="136">
        <f>('C11'!I32/'C11'!$L32)*100</f>
        <v>14.992245487323979</v>
      </c>
      <c r="H156" s="136">
        <f>('C11'!J32/'C11'!$L32)*100</f>
        <v>2.3339535067004062</v>
      </c>
      <c r="I156" s="132">
        <f>('C11'!K32/'C11'!$L32)*100</f>
        <v>2.6196460789749998</v>
      </c>
      <c r="J156" s="111">
        <f t="shared" si="4"/>
        <v>100</v>
      </c>
    </row>
    <row r="157" spans="3:15" ht="11.25" customHeight="1">
      <c r="C157" s="124" t="str">
        <f>'C11'!E33</f>
        <v>Luxemburgo</v>
      </c>
      <c r="D157" s="136">
        <f>('C11'!F33/'C11'!$L33)*100</f>
        <v>0</v>
      </c>
      <c r="E157" s="136">
        <f>('C11'!G33/'C11'!$L33)*100</f>
        <v>9.0022935779816518</v>
      </c>
      <c r="F157" s="136">
        <f>('C11'!H33/'C11'!$L33)*100</f>
        <v>76.146788990825684</v>
      </c>
      <c r="G157" s="136">
        <f>('C11'!I33/'C11'!$L33)*100</f>
        <v>6.8807339449541285</v>
      </c>
      <c r="H157" s="136">
        <f>('C11'!J33/'C11'!$L33)*100</f>
        <v>7.3394495412844041</v>
      </c>
      <c r="I157" s="132">
        <f>('C11'!K33/'C11'!$L33)*100</f>
        <v>0.63073394495412838</v>
      </c>
      <c r="J157" s="111">
        <f t="shared" si="4"/>
        <v>100</v>
      </c>
    </row>
    <row r="158" spans="3:15" ht="11.25" customHeight="1">
      <c r="C158" s="124" t="str">
        <f>'C11'!E34</f>
        <v>Macedonia</v>
      </c>
      <c r="D158" s="136">
        <f>('C11'!F34/'C11'!$L34)*100</f>
        <v>0</v>
      </c>
      <c r="E158" s="136">
        <f>('C11'!G34/'C11'!$L34)*100</f>
        <v>61.094096525504284</v>
      </c>
      <c r="F158" s="136">
        <f>('C11'!H34/'C11'!$L34)*100</f>
        <v>35.695427183440707</v>
      </c>
      <c r="G158" s="136">
        <f>('C11'!I34/'C11'!$L34)*100</f>
        <v>1.9431830182701448</v>
      </c>
      <c r="H158" s="136">
        <f>('C11'!J34/'C11'!$L34)*100</f>
        <v>0.89766606822262118</v>
      </c>
      <c r="I158" s="132">
        <f>('C11'!K34/'C11'!$L34)*100</f>
        <v>0.36962720456225578</v>
      </c>
      <c r="J158" s="111">
        <f t="shared" si="4"/>
        <v>100</v>
      </c>
    </row>
    <row r="159" spans="3:15" ht="11.25" customHeight="1">
      <c r="C159" s="124" t="str">
        <f>'C11'!E35</f>
        <v>Montenegro</v>
      </c>
      <c r="D159" s="136">
        <f>('C11'!F35/'C11'!$L35)*100</f>
        <v>0</v>
      </c>
      <c r="E159" s="136">
        <f>('C11'!G35/'C11'!$L35)*100</f>
        <v>23.109243697478991</v>
      </c>
      <c r="F159" s="136">
        <f>('C11'!H35/'C11'!$L35)*100</f>
        <v>69.327731092436977</v>
      </c>
      <c r="G159" s="136">
        <f>('C11'!I35/'C11'!$L35)*100</f>
        <v>7.5630252100840334</v>
      </c>
      <c r="H159" s="136">
        <f>('C11'!J35/'C11'!$L35)*100</f>
        <v>0</v>
      </c>
      <c r="I159" s="132">
        <f>('C11'!K35/'C11'!$L35)*100</f>
        <v>0</v>
      </c>
      <c r="J159" s="111">
        <f t="shared" si="4"/>
        <v>100</v>
      </c>
    </row>
    <row r="160" spans="3:15" ht="11.25" customHeight="1">
      <c r="C160" s="124" t="str">
        <f>'C11'!E36</f>
        <v>Noruega</v>
      </c>
      <c r="D160" s="136">
        <f>('C11'!F36/'C11'!$L36)*100</f>
        <v>0</v>
      </c>
      <c r="E160" s="136">
        <f>('C11'!G36/'C11'!$L36)*100</f>
        <v>1.5473069321292185</v>
      </c>
      <c r="F160" s="136">
        <f>('C11'!H36/'C11'!$L36)*100</f>
        <v>93.011734862575508</v>
      </c>
      <c r="G160" s="136">
        <f>('C11'!I36/'C11'!$L36)*100</f>
        <v>4.9929273311111206</v>
      </c>
      <c r="H160" s="136">
        <f>('C11'!J36/'C11'!$L36)*100</f>
        <v>0.12849014937408165</v>
      </c>
      <c r="I160" s="132">
        <f>('C11'!K36/'C11'!$L36)*100</f>
        <v>0.31954072481008844</v>
      </c>
      <c r="J160" s="111">
        <f t="shared" si="4"/>
        <v>100.00000000000001</v>
      </c>
    </row>
    <row r="161" spans="2:14" ht="11.25" customHeight="1">
      <c r="C161" s="124" t="str">
        <f>'C11'!E37</f>
        <v>Polonia</v>
      </c>
      <c r="D161" s="136">
        <f>('C11'!F37/'C11'!$L37)*100</f>
        <v>0</v>
      </c>
      <c r="E161" s="136">
        <f>('C11'!G37/'C11'!$L37)*100</f>
        <v>76.86443653142085</v>
      </c>
      <c r="F161" s="136">
        <f>('C11'!H37/'C11'!$L37)*100</f>
        <v>5.9055118110236231</v>
      </c>
      <c r="G161" s="136">
        <f>('C11'!I37/'C11'!$L37)*100</f>
        <v>14.062891820051156</v>
      </c>
      <c r="H161" s="136">
        <f>('C11'!J37/'C11'!$L37)*100</f>
        <v>1.0005516826320278</v>
      </c>
      <c r="I161" s="132">
        <f>('C11'!K37/'C11'!$L37)*100</f>
        <v>2.1666081548723612</v>
      </c>
      <c r="J161" s="111">
        <f t="shared" si="4"/>
        <v>100.00000000000003</v>
      </c>
    </row>
    <row r="162" spans="2:14" ht="11.25" customHeight="1">
      <c r="C162" s="124" t="str">
        <f>'C11'!E38</f>
        <v>Portugal</v>
      </c>
      <c r="D162" s="136">
        <f>('C11'!F38/'C11'!$L38)*100</f>
        <v>0</v>
      </c>
      <c r="E162" s="136">
        <f>('C11'!G38/'C11'!$L38)*100</f>
        <v>32.018734880023779</v>
      </c>
      <c r="F162" s="136">
        <f>('C11'!H38/'C11'!$L38)*100</f>
        <v>36.115450669771462</v>
      </c>
      <c r="G162" s="136">
        <f>('C11'!I38/'C11'!$L38)*100</f>
        <v>25.776928386686965</v>
      </c>
      <c r="H162" s="136">
        <f>('C11'!J38/'C11'!$L38)*100</f>
        <v>2.7941140400976887</v>
      </c>
      <c r="I162" s="132">
        <f>('C11'!K38/'C11'!$L38)*100</f>
        <v>3.2947720234200983</v>
      </c>
      <c r="J162" s="111">
        <f t="shared" si="4"/>
        <v>99.999999999999972</v>
      </c>
    </row>
    <row r="163" spans="2:14" ht="11.25" customHeight="1">
      <c r="C163" s="124" t="str">
        <f>'C11'!E39</f>
        <v>República Checa</v>
      </c>
      <c r="D163" s="136">
        <f>('C11'!F39/'C11'!$L39)*100</f>
        <v>19.404418828049952</v>
      </c>
      <c r="E163" s="136">
        <f>('C11'!G39/'C11'!$L39)*100</f>
        <v>54.543707973102784</v>
      </c>
      <c r="F163" s="136">
        <f>('C11'!H39/'C11'!$L39)*100</f>
        <v>10.850144092219018</v>
      </c>
      <c r="G163" s="136">
        <f>('C11'!I39/'C11'!$L39)*100</f>
        <v>1.5177713736791547</v>
      </c>
      <c r="H163" s="136">
        <f>('C11'!J39/'C11'!$L39)*100</f>
        <v>9.8414985590778095</v>
      </c>
      <c r="I163" s="132">
        <f>('C11'!K39/'C11'!$L39)*100</f>
        <v>3.8424591738712781</v>
      </c>
      <c r="J163" s="111">
        <f t="shared" si="4"/>
        <v>99.999999999999986</v>
      </c>
    </row>
    <row r="164" spans="2:14" ht="11.25" customHeight="1">
      <c r="C164" s="124" t="str">
        <f>'C11'!E40</f>
        <v>Rumania</v>
      </c>
      <c r="D164" s="136">
        <f>('C11'!F40/'C11'!$L40)*100</f>
        <v>6.5769503187291312</v>
      </c>
      <c r="E164" s="136">
        <f>('C11'!G40/'C11'!$L40)*100</f>
        <v>39.345340483658816</v>
      </c>
      <c r="F164" s="136">
        <f>('C11'!H40/'C11'!$L40)*100</f>
        <v>32.019629667105129</v>
      </c>
      <c r="G164" s="136">
        <f>('C11'!I40/'C11'!$L40)*100</f>
        <v>15.061216229889709</v>
      </c>
      <c r="H164" s="136">
        <f>('C11'!J40/'C11'!$L40)*100</f>
        <v>6.384701001720126</v>
      </c>
      <c r="I164" s="132">
        <f>('C11'!K40/'C11'!$L40)*100</f>
        <v>0.61216229889709606</v>
      </c>
      <c r="J164" s="111">
        <f t="shared" si="4"/>
        <v>100.00000000000001</v>
      </c>
    </row>
    <row r="165" spans="2:14" ht="11.25" customHeight="1">
      <c r="C165" s="156" t="str">
        <f>'C11'!E41</f>
        <v>Serbia</v>
      </c>
      <c r="D165" s="154">
        <f>('C11'!F41/'C11'!$L41)*100</f>
        <v>0</v>
      </c>
      <c r="E165" s="154">
        <f>('C11'!G41/'C11'!$L41)*100</f>
        <v>62.996617439864011</v>
      </c>
      <c r="F165" s="154">
        <f>('C11'!H41/'C11'!$L41)*100</f>
        <v>34.277255848178378</v>
      </c>
      <c r="G165" s="154">
        <f>('C11'!I41/'C11'!$L41)*100</f>
        <v>2.7261267119576065</v>
      </c>
      <c r="H165" s="154">
        <f>('C11'!J41/'C11'!$L41)*100</f>
        <v>0</v>
      </c>
      <c r="I165" s="153">
        <f>('C11'!K41/'C11'!$L41)*100</f>
        <v>2.5939464773258042E-15</v>
      </c>
      <c r="J165" s="111">
        <f t="shared" si="4"/>
        <v>99.999999999999986</v>
      </c>
    </row>
    <row r="166" spans="2:14" ht="11.25" customHeight="1">
      <c r="C166" s="156" t="str">
        <f>'C11'!E42</f>
        <v>Suecia</v>
      </c>
      <c r="D166" s="154">
        <f>('C11'!F42/'C11'!$L42)*100</f>
        <v>21.584644682770374</v>
      </c>
      <c r="E166" s="154">
        <f>('C11'!G42/'C11'!$L42)*100</f>
        <v>10.809862684173599</v>
      </c>
      <c r="F166" s="154">
        <f>('C11'!H42/'C11'!$L42)*100</f>
        <v>41.670842938759137</v>
      </c>
      <c r="G166" s="154">
        <f>('C11'!I42/'C11'!$L42)*100</f>
        <v>18.054024255788313</v>
      </c>
      <c r="H166" s="154">
        <f>('C11'!J42/'C11'!$L42)*100</f>
        <v>0</v>
      </c>
      <c r="I166" s="153">
        <f>('C11'!K42/'C11'!$L42)*100</f>
        <v>7.8806254385085692</v>
      </c>
      <c r="J166" s="111">
        <f t="shared" si="4"/>
        <v>99.999999999999986</v>
      </c>
    </row>
    <row r="167" spans="2:14" ht="11.25" customHeight="1">
      <c r="C167" s="159" t="str">
        <f>'C11'!E43</f>
        <v>Suiza</v>
      </c>
      <c r="D167" s="164">
        <f>('C11'!F43/'C11'!$L43)*100</f>
        <v>18.625366374312303</v>
      </c>
      <c r="E167" s="164">
        <f>('C11'!G43/'C11'!$L43)*100</f>
        <v>1.1791036018541543</v>
      </c>
      <c r="F167" s="164">
        <f>('C11'!H43/'C11'!$L43)*100</f>
        <v>68.203319931041989</v>
      </c>
      <c r="G167" s="164">
        <f>('C11'!I43/'C11'!$L43)*100</f>
        <v>0.41911265468749559</v>
      </c>
      <c r="H167" s="164">
        <f>('C11'!J43/'C11'!$L43)*100</f>
        <v>9.2987127653332351</v>
      </c>
      <c r="I167" s="150">
        <f>('C11'!K43/'C11'!$L43)*100</f>
        <v>2.2743846727708146</v>
      </c>
      <c r="J167" s="111">
        <f t="shared" si="4"/>
        <v>100</v>
      </c>
    </row>
    <row r="168" spans="2:14" ht="11.25" customHeight="1">
      <c r="C168" s="6" t="s">
        <v>168</v>
      </c>
      <c r="F168" s="176"/>
      <c r="G168" s="178"/>
      <c r="H168" s="68"/>
      <c r="K168" s="64"/>
    </row>
    <row r="169" spans="2:14" ht="11.25" customHeight="1">
      <c r="C169" s="6" t="s">
        <v>141</v>
      </c>
      <c r="F169" s="176"/>
      <c r="G169" s="178"/>
      <c r="H169" s="68"/>
      <c r="K169" s="64"/>
    </row>
    <row r="170" spans="2:14" ht="11.25" customHeight="1">
      <c r="C170" s="6" t="s">
        <v>140</v>
      </c>
      <c r="D170" s="176"/>
      <c r="E170" s="176"/>
      <c r="F170" s="176"/>
      <c r="G170" s="178"/>
      <c r="H170" s="68"/>
      <c r="K170" s="64"/>
    </row>
    <row r="171" spans="2:14" ht="11.25" customHeight="1">
      <c r="C171" s="177"/>
      <c r="D171" s="176"/>
      <c r="E171" s="176"/>
      <c r="F171" s="176"/>
      <c r="G171" s="178"/>
      <c r="H171" s="68"/>
      <c r="K171" s="64"/>
    </row>
    <row r="172" spans="2:14" ht="12.75">
      <c r="C172" s="9" t="s">
        <v>108</v>
      </c>
      <c r="D172" s="4"/>
      <c r="E172" s="4"/>
      <c r="F172" s="4"/>
      <c r="L172" s="64"/>
      <c r="M172" s="64"/>
      <c r="N172" s="6"/>
    </row>
    <row r="173" spans="2:14" ht="20.25" customHeight="1">
      <c r="C173" s="36" t="s">
        <v>163</v>
      </c>
    </row>
    <row r="174" spans="2:14" ht="22.5">
      <c r="C174" s="147"/>
      <c r="D174" s="148"/>
      <c r="E174" s="185" t="s">
        <v>112</v>
      </c>
      <c r="F174" s="185" t="s">
        <v>113</v>
      </c>
    </row>
    <row r="175" spans="2:14">
      <c r="B175" s="77" t="s">
        <v>139</v>
      </c>
      <c r="C175" s="156" t="s">
        <v>138</v>
      </c>
      <c r="D175" s="165"/>
      <c r="E175" s="216">
        <v>6.07681</v>
      </c>
      <c r="F175" s="216" t="s">
        <v>127</v>
      </c>
      <c r="G175" s="76"/>
      <c r="H175" s="214"/>
      <c r="I175" s="215"/>
      <c r="J175" s="68"/>
      <c r="K175" s="68"/>
      <c r="L175" s="74"/>
      <c r="M175" s="74"/>
      <c r="N175" s="74"/>
    </row>
    <row r="176" spans="2:14">
      <c r="B176" s="77" t="s">
        <v>51</v>
      </c>
      <c r="C176" s="156" t="s">
        <v>0</v>
      </c>
      <c r="D176" s="165"/>
      <c r="E176" s="216">
        <v>18.489999999999998</v>
      </c>
      <c r="F176" s="216">
        <v>6.81</v>
      </c>
      <c r="G176" s="76"/>
      <c r="H176" s="214"/>
      <c r="I176" s="215"/>
      <c r="J176" s="68"/>
      <c r="K176" s="68"/>
      <c r="L176" s="74"/>
      <c r="M176" s="74"/>
      <c r="N176" s="74"/>
    </row>
    <row r="177" spans="2:14">
      <c r="B177" s="77" t="s">
        <v>52</v>
      </c>
      <c r="C177" s="156" t="s">
        <v>1</v>
      </c>
      <c r="D177" s="165"/>
      <c r="E177" s="216">
        <v>9.43</v>
      </c>
      <c r="F177" s="216">
        <v>1.63</v>
      </c>
      <c r="G177" s="76"/>
      <c r="H177" s="214"/>
      <c r="I177" s="215"/>
      <c r="J177" s="68"/>
      <c r="K177" s="68"/>
      <c r="L177" s="74"/>
      <c r="M177" s="74"/>
      <c r="N177" s="74"/>
    </row>
    <row r="178" spans="2:14">
      <c r="B178" s="77" t="s">
        <v>53</v>
      </c>
      <c r="C178" s="124" t="s">
        <v>2</v>
      </c>
      <c r="D178" s="165"/>
      <c r="E178" s="216">
        <v>6.1714000000000002</v>
      </c>
      <c r="F178" s="216">
        <v>9.1856000000000009</v>
      </c>
      <c r="G178" s="76"/>
      <c r="H178" s="214"/>
      <c r="I178" s="215"/>
      <c r="J178" s="68"/>
      <c r="K178" s="68"/>
      <c r="L178" s="74"/>
      <c r="M178" s="74"/>
      <c r="N178" s="74"/>
    </row>
    <row r="179" spans="2:14">
      <c r="B179" s="77" t="s">
        <v>93</v>
      </c>
      <c r="C179" s="124" t="s">
        <v>67</v>
      </c>
      <c r="D179" s="165"/>
      <c r="E179" s="216">
        <v>6.4775600000000004</v>
      </c>
      <c r="F179" s="216" t="s">
        <v>127</v>
      </c>
      <c r="G179" s="76"/>
      <c r="H179" s="214"/>
      <c r="I179" s="215"/>
      <c r="J179" s="68"/>
      <c r="K179" s="68"/>
      <c r="L179" s="74"/>
      <c r="M179" s="74"/>
      <c r="N179" s="74"/>
    </row>
    <row r="180" spans="2:14">
      <c r="B180" s="77" t="s">
        <v>55</v>
      </c>
      <c r="C180" s="124" t="s">
        <v>54</v>
      </c>
      <c r="D180" s="165"/>
      <c r="E180" s="216">
        <v>4.87</v>
      </c>
      <c r="F180" s="216">
        <v>18.920000000000002</v>
      </c>
      <c r="G180" s="76"/>
      <c r="H180" s="214"/>
      <c r="I180" s="215"/>
      <c r="J180" s="68"/>
      <c r="K180" s="68"/>
      <c r="L180" s="74"/>
      <c r="M180" s="74"/>
      <c r="N180" s="74"/>
    </row>
    <row r="181" spans="2:14">
      <c r="B181" s="77" t="s">
        <v>105</v>
      </c>
      <c r="C181" s="124" t="s">
        <v>102</v>
      </c>
      <c r="D181" s="165"/>
      <c r="E181" s="216">
        <v>14</v>
      </c>
      <c r="F181" s="216" t="s">
        <v>127</v>
      </c>
      <c r="G181" s="76"/>
      <c r="H181" s="214"/>
      <c r="I181" s="215"/>
      <c r="J181" s="68"/>
      <c r="K181" s="68"/>
      <c r="L181" s="74"/>
      <c r="M181" s="74"/>
      <c r="N181" s="74"/>
    </row>
    <row r="182" spans="2:14">
      <c r="B182" s="77" t="s">
        <v>97</v>
      </c>
      <c r="C182" s="124" t="s">
        <v>92</v>
      </c>
      <c r="D182" s="165"/>
      <c r="E182" s="216">
        <v>11.454700000000001</v>
      </c>
      <c r="F182" s="216">
        <v>7.0000000000000001E-3</v>
      </c>
      <c r="G182" s="76"/>
      <c r="H182" s="214"/>
      <c r="I182" s="215"/>
      <c r="J182" s="68"/>
      <c r="K182" s="68"/>
      <c r="L182" s="74"/>
      <c r="M182" s="74"/>
      <c r="N182" s="74"/>
    </row>
    <row r="183" spans="2:14">
      <c r="B183" s="77" t="s">
        <v>80</v>
      </c>
      <c r="C183" s="124" t="s">
        <v>62</v>
      </c>
      <c r="D183" s="165"/>
      <c r="E183" s="216">
        <v>11.05</v>
      </c>
      <c r="F183" s="216">
        <v>0.09</v>
      </c>
      <c r="G183" s="76"/>
      <c r="H183" s="214"/>
      <c r="I183" s="215"/>
      <c r="J183" s="68"/>
      <c r="K183" s="68"/>
      <c r="L183" s="74"/>
      <c r="M183" s="74"/>
      <c r="N183" s="74"/>
    </row>
    <row r="184" spans="2:14">
      <c r="B184" s="77" t="s">
        <v>39</v>
      </c>
      <c r="C184" s="124" t="s">
        <v>33</v>
      </c>
      <c r="D184" s="165"/>
      <c r="E184" s="216">
        <v>15.1593</v>
      </c>
      <c r="F184" s="216" t="s">
        <v>127</v>
      </c>
      <c r="G184" s="76"/>
      <c r="H184" s="214"/>
      <c r="I184" s="215"/>
      <c r="J184" s="68"/>
      <c r="K184" s="68"/>
      <c r="L184" s="74"/>
      <c r="M184" s="74"/>
      <c r="N184" s="74"/>
    </row>
    <row r="185" spans="2:14">
      <c r="B185" s="77" t="s">
        <v>40</v>
      </c>
      <c r="C185" s="124" t="s">
        <v>29</v>
      </c>
      <c r="D185" s="165"/>
      <c r="E185" s="216">
        <v>1.7225600000000001</v>
      </c>
      <c r="F185" s="216">
        <v>2.4799600000000002</v>
      </c>
      <c r="G185" s="76"/>
      <c r="H185" s="214"/>
      <c r="I185" s="215"/>
      <c r="J185" s="68"/>
      <c r="K185" s="68"/>
      <c r="L185" s="74"/>
      <c r="M185" s="74"/>
      <c r="N185" s="74"/>
    </row>
    <row r="186" spans="2:14">
      <c r="B186" s="77" t="s">
        <v>41</v>
      </c>
      <c r="C186" s="124" t="s">
        <v>3</v>
      </c>
      <c r="D186" s="165"/>
      <c r="E186" s="216">
        <v>9.2473600000000005</v>
      </c>
      <c r="F186" s="216">
        <v>0.113729</v>
      </c>
      <c r="G186" s="76"/>
      <c r="H186" s="214"/>
      <c r="I186" s="215"/>
      <c r="J186" s="68"/>
      <c r="K186" s="68"/>
      <c r="L186" s="74"/>
      <c r="M186" s="74"/>
      <c r="N186" s="74"/>
    </row>
    <row r="187" spans="2:14">
      <c r="B187" s="77" t="s">
        <v>81</v>
      </c>
      <c r="C187" s="124" t="s">
        <v>63</v>
      </c>
      <c r="D187" s="165"/>
      <c r="E187" s="216">
        <v>5.12</v>
      </c>
      <c r="F187" s="216">
        <v>8.9</v>
      </c>
      <c r="G187" s="76"/>
      <c r="H187" s="214"/>
      <c r="I187" s="215"/>
      <c r="J187" s="68"/>
      <c r="K187" s="68"/>
      <c r="L187" s="74"/>
      <c r="M187" s="74"/>
      <c r="N187" s="74"/>
    </row>
    <row r="188" spans="2:14">
      <c r="B188" s="77" t="s">
        <v>82</v>
      </c>
      <c r="C188" s="124" t="s">
        <v>26</v>
      </c>
      <c r="D188" s="165"/>
      <c r="E188" s="216">
        <v>5.782</v>
      </c>
      <c r="F188" s="216">
        <v>0.186</v>
      </c>
      <c r="G188" s="76"/>
      <c r="H188" s="214"/>
      <c r="I188" s="215"/>
      <c r="J188" s="68"/>
      <c r="K188" s="68"/>
      <c r="L188" s="74"/>
      <c r="M188" s="74"/>
      <c r="N188" s="74"/>
    </row>
    <row r="189" spans="2:14">
      <c r="B189" s="77" t="s">
        <v>42</v>
      </c>
      <c r="C189" s="124" t="s">
        <v>4</v>
      </c>
      <c r="D189" s="165"/>
      <c r="E189" s="216">
        <v>3.3416700000000001</v>
      </c>
      <c r="F189" s="216" t="s">
        <v>127</v>
      </c>
      <c r="G189" s="76"/>
      <c r="H189" s="214"/>
      <c r="I189" s="215"/>
      <c r="J189" s="68"/>
      <c r="K189" s="68"/>
      <c r="L189" s="74"/>
      <c r="M189" s="74"/>
      <c r="N189" s="74"/>
    </row>
    <row r="190" spans="2:14">
      <c r="B190" s="77" t="s">
        <v>84</v>
      </c>
      <c r="C190" s="124" t="s">
        <v>35</v>
      </c>
      <c r="D190" s="165"/>
      <c r="E190" s="216">
        <v>13.338699999999999</v>
      </c>
      <c r="F190" s="216">
        <v>0.2999</v>
      </c>
      <c r="G190" s="76"/>
      <c r="H190" s="214"/>
      <c r="I190" s="215"/>
      <c r="J190" s="68"/>
      <c r="K190" s="68"/>
      <c r="L190" s="74"/>
      <c r="M190" s="74"/>
      <c r="N190" s="74"/>
    </row>
    <row r="191" spans="2:14">
      <c r="B191" s="77" t="s">
        <v>43</v>
      </c>
      <c r="C191" s="124" t="s">
        <v>5</v>
      </c>
      <c r="D191" s="165"/>
      <c r="E191" s="216">
        <v>7.7283799999999996</v>
      </c>
      <c r="F191" s="216">
        <v>2.54</v>
      </c>
      <c r="G191" s="76"/>
      <c r="H191" s="214"/>
      <c r="I191" s="215"/>
      <c r="J191" s="68"/>
      <c r="K191" s="68"/>
      <c r="L191" s="74"/>
      <c r="M191" s="74"/>
      <c r="N191" s="74"/>
    </row>
    <row r="192" spans="2:14">
      <c r="B192" s="77" t="s">
        <v>44</v>
      </c>
      <c r="C192" s="124" t="s">
        <v>12</v>
      </c>
      <c r="D192" s="165"/>
      <c r="E192" s="216">
        <v>3.12</v>
      </c>
      <c r="F192" s="216" t="s">
        <v>127</v>
      </c>
      <c r="G192" s="76"/>
      <c r="H192" s="214"/>
      <c r="I192" s="215"/>
      <c r="J192" s="68"/>
      <c r="K192" s="68"/>
      <c r="L192" s="74"/>
      <c r="M192" s="74"/>
      <c r="N192" s="74"/>
    </row>
    <row r="193" spans="2:14">
      <c r="B193" s="77" t="s">
        <v>45</v>
      </c>
      <c r="C193" s="124" t="s">
        <v>34</v>
      </c>
      <c r="D193" s="165"/>
      <c r="E193" s="216">
        <v>4.9298599999999997</v>
      </c>
      <c r="F193" s="216">
        <v>8.3089300000000001</v>
      </c>
      <c r="G193" s="76"/>
      <c r="H193" s="214"/>
      <c r="I193" s="215"/>
      <c r="J193" s="68"/>
      <c r="K193" s="68"/>
      <c r="L193" s="74"/>
      <c r="M193" s="74"/>
      <c r="N193" s="74"/>
    </row>
    <row r="194" spans="2:14">
      <c r="B194" s="77" t="s">
        <v>85</v>
      </c>
      <c r="C194" s="124" t="s">
        <v>36</v>
      </c>
      <c r="D194" s="165"/>
      <c r="E194" s="216">
        <v>16.739999999999998</v>
      </c>
      <c r="F194" s="216">
        <v>8.3000000000000007</v>
      </c>
      <c r="G194" s="76"/>
      <c r="H194" s="214"/>
      <c r="I194" s="215"/>
      <c r="J194" s="68"/>
      <c r="K194" s="68"/>
      <c r="L194" s="74"/>
      <c r="M194" s="74"/>
      <c r="N194" s="74"/>
    </row>
    <row r="195" spans="2:14">
      <c r="B195" s="77" t="s">
        <v>96</v>
      </c>
      <c r="C195" s="124" t="s">
        <v>95</v>
      </c>
      <c r="D195" s="165"/>
      <c r="E195" s="216">
        <v>7.89</v>
      </c>
      <c r="F195" s="216" t="s">
        <v>127</v>
      </c>
      <c r="G195" s="76"/>
      <c r="H195" s="214"/>
      <c r="I195" s="215"/>
      <c r="J195" s="68"/>
      <c r="K195" s="68"/>
      <c r="L195" s="74"/>
      <c r="M195" s="74"/>
      <c r="N195" s="74"/>
    </row>
    <row r="196" spans="2:14">
      <c r="B196" s="77" t="s">
        <v>46</v>
      </c>
      <c r="C196" s="124" t="s">
        <v>6</v>
      </c>
      <c r="D196" s="165"/>
      <c r="E196" s="216">
        <v>10.54</v>
      </c>
      <c r="F196" s="216">
        <v>2.69</v>
      </c>
      <c r="G196" s="76"/>
      <c r="H196" s="214"/>
      <c r="I196" s="215"/>
      <c r="J196" s="68"/>
      <c r="K196" s="68"/>
      <c r="L196" s="74"/>
      <c r="M196" s="74"/>
      <c r="N196" s="74"/>
    </row>
    <row r="197" spans="2:14">
      <c r="B197" s="77" t="s">
        <v>86</v>
      </c>
      <c r="C197" s="124" t="s">
        <v>64</v>
      </c>
      <c r="D197" s="165"/>
      <c r="E197" s="216">
        <v>5.85</v>
      </c>
      <c r="F197" s="216" t="s">
        <v>127</v>
      </c>
      <c r="G197" s="76"/>
      <c r="H197" s="214"/>
      <c r="I197" s="215"/>
      <c r="J197" s="68"/>
      <c r="K197" s="68"/>
      <c r="L197" s="74"/>
      <c r="M197" s="74"/>
      <c r="N197" s="74"/>
    </row>
    <row r="198" spans="2:14">
      <c r="B198" s="77" t="s">
        <v>87</v>
      </c>
      <c r="C198" s="124" t="s">
        <v>37</v>
      </c>
      <c r="D198" s="165"/>
      <c r="E198" s="216">
        <v>14.09</v>
      </c>
      <c r="F198" s="216" t="s">
        <v>127</v>
      </c>
      <c r="G198" s="76"/>
      <c r="H198" s="214"/>
      <c r="I198" s="215"/>
      <c r="J198" s="68"/>
      <c r="K198" s="68"/>
      <c r="L198" s="74"/>
      <c r="M198" s="74"/>
      <c r="N198" s="74"/>
    </row>
    <row r="199" spans="2:14">
      <c r="B199" s="77" t="s">
        <v>47</v>
      </c>
      <c r="C199" s="124" t="s">
        <v>7</v>
      </c>
      <c r="D199" s="165"/>
      <c r="E199" s="216">
        <v>6.8579999999999997</v>
      </c>
      <c r="F199" s="216">
        <v>0.85</v>
      </c>
      <c r="G199" s="76"/>
      <c r="H199" s="214"/>
      <c r="I199" s="215"/>
      <c r="J199" s="68"/>
      <c r="K199" s="68"/>
      <c r="L199" s="74"/>
      <c r="M199" s="74"/>
      <c r="N199" s="74"/>
    </row>
    <row r="200" spans="2:14">
      <c r="B200" s="77" t="s">
        <v>83</v>
      </c>
      <c r="C200" s="124" t="s">
        <v>151</v>
      </c>
      <c r="D200" s="165"/>
      <c r="E200" s="216">
        <v>4.04</v>
      </c>
      <c r="F200" s="216" t="s">
        <v>127</v>
      </c>
      <c r="G200" s="76"/>
      <c r="H200" s="214"/>
      <c r="I200" s="215"/>
      <c r="J200" s="68"/>
      <c r="K200" s="68"/>
      <c r="L200" s="74"/>
      <c r="M200" s="74"/>
      <c r="N200" s="74"/>
    </row>
    <row r="201" spans="2:14">
      <c r="B201" s="77" t="s">
        <v>101</v>
      </c>
      <c r="C201" s="124" t="s">
        <v>103</v>
      </c>
      <c r="D201" s="165"/>
      <c r="E201" s="216">
        <v>7.7440600000000002</v>
      </c>
      <c r="F201" s="216" t="s">
        <v>127</v>
      </c>
      <c r="G201" s="76"/>
      <c r="H201" s="214"/>
      <c r="I201" s="215"/>
      <c r="J201" s="68"/>
      <c r="K201" s="68"/>
      <c r="L201" s="74"/>
      <c r="M201" s="74"/>
      <c r="N201" s="74"/>
    </row>
    <row r="202" spans="2:14">
      <c r="B202" s="77" t="s">
        <v>88</v>
      </c>
      <c r="C202" s="124" t="s">
        <v>27</v>
      </c>
      <c r="D202" s="165"/>
      <c r="E202" s="216">
        <v>5.9</v>
      </c>
      <c r="F202" s="216" t="s">
        <v>127</v>
      </c>
      <c r="G202" s="76"/>
      <c r="H202" s="214"/>
      <c r="I202" s="215"/>
      <c r="J202" s="68"/>
      <c r="K202" s="68"/>
      <c r="L202" s="74"/>
      <c r="M202" s="74"/>
      <c r="N202" s="74"/>
    </row>
    <row r="203" spans="2:14">
      <c r="B203" s="77" t="s">
        <v>48</v>
      </c>
      <c r="C203" s="124" t="s">
        <v>28</v>
      </c>
      <c r="D203" s="165"/>
      <c r="E203" s="216">
        <v>6.9963800000000003</v>
      </c>
      <c r="F203" s="216">
        <v>2.1934900000000002</v>
      </c>
      <c r="G203" s="76"/>
      <c r="H203" s="214"/>
      <c r="I203" s="215"/>
      <c r="J203" s="68"/>
      <c r="K203" s="68"/>
      <c r="L203" s="74"/>
      <c r="M203" s="74"/>
      <c r="N203" s="74"/>
    </row>
    <row r="204" spans="2:14">
      <c r="B204" s="77" t="s">
        <v>49</v>
      </c>
      <c r="C204" s="124" t="s">
        <v>8</v>
      </c>
      <c r="D204" s="165"/>
      <c r="E204" s="216">
        <v>7.1498699999999999</v>
      </c>
      <c r="F204" s="216">
        <v>4.2494699999999996</v>
      </c>
      <c r="G204" s="76"/>
      <c r="H204" s="214"/>
      <c r="I204" s="215"/>
      <c r="J204" s="68"/>
      <c r="K204" s="68"/>
      <c r="L204" s="74"/>
      <c r="M204" s="74"/>
      <c r="N204" s="74"/>
    </row>
    <row r="205" spans="2:14">
      <c r="B205" s="77" t="s">
        <v>50</v>
      </c>
      <c r="C205" s="124" t="s">
        <v>32</v>
      </c>
      <c r="D205" s="165"/>
      <c r="E205" s="216">
        <v>12.52</v>
      </c>
      <c r="F205" s="216" t="s">
        <v>127</v>
      </c>
      <c r="G205" s="76"/>
      <c r="H205" s="214"/>
      <c r="I205" s="215"/>
      <c r="J205" s="68"/>
      <c r="K205" s="68"/>
      <c r="L205" s="74"/>
      <c r="M205" s="74"/>
      <c r="N205" s="74"/>
    </row>
    <row r="206" spans="2:14">
      <c r="B206" s="77" t="s">
        <v>56</v>
      </c>
      <c r="C206" s="124" t="s">
        <v>38</v>
      </c>
      <c r="D206" s="165"/>
      <c r="E206" s="216">
        <v>6.4</v>
      </c>
      <c r="F206" s="216">
        <v>1.93</v>
      </c>
      <c r="G206" s="76"/>
      <c r="H206" s="214"/>
      <c r="I206" s="215"/>
      <c r="J206" s="68"/>
      <c r="K206" s="68"/>
      <c r="L206" s="74"/>
      <c r="M206" s="74"/>
      <c r="N206" s="74"/>
    </row>
    <row r="207" spans="2:14">
      <c r="B207" s="77" t="s">
        <v>99</v>
      </c>
      <c r="C207" s="124" t="s">
        <v>98</v>
      </c>
      <c r="D207" s="165"/>
      <c r="E207" s="216">
        <v>4.0079700000000003</v>
      </c>
      <c r="F207" s="216">
        <v>2.8254000000000001E-2</v>
      </c>
      <c r="G207" s="76"/>
      <c r="H207" s="214"/>
      <c r="I207" s="215"/>
      <c r="J207" s="68"/>
      <c r="K207" s="68"/>
      <c r="L207" s="74"/>
      <c r="M207" s="74"/>
      <c r="N207" s="74"/>
    </row>
    <row r="208" spans="2:14">
      <c r="B208" s="77" t="s">
        <v>89</v>
      </c>
      <c r="C208" s="124" t="s">
        <v>30</v>
      </c>
      <c r="D208" s="165"/>
      <c r="E208" s="216">
        <v>2.93</v>
      </c>
      <c r="F208" s="216" t="s">
        <v>127</v>
      </c>
      <c r="G208" s="76"/>
      <c r="H208" s="214"/>
      <c r="I208" s="215"/>
      <c r="J208" s="68"/>
      <c r="K208" s="68"/>
      <c r="L208" s="74"/>
      <c r="M208" s="74"/>
      <c r="N208" s="74"/>
    </row>
    <row r="209" spans="2:14">
      <c r="B209" s="77" t="s">
        <v>90</v>
      </c>
      <c r="C209" s="166" t="s">
        <v>66</v>
      </c>
      <c r="D209" s="167"/>
      <c r="E209" s="217">
        <v>11.26</v>
      </c>
      <c r="F209" s="217">
        <v>20.38</v>
      </c>
      <c r="G209" s="76"/>
      <c r="H209" s="214"/>
      <c r="I209" s="215"/>
      <c r="J209" s="68"/>
      <c r="K209" s="68"/>
      <c r="L209" s="74"/>
      <c r="M209" s="74"/>
      <c r="N209" s="74"/>
    </row>
    <row r="210" spans="2:14">
      <c r="B210" s="77" t="s">
        <v>90</v>
      </c>
      <c r="C210" s="189" t="s">
        <v>129</v>
      </c>
      <c r="G210" s="74"/>
      <c r="I210" s="103"/>
      <c r="L210" s="74"/>
      <c r="M210" s="74"/>
      <c r="N210" s="74"/>
    </row>
    <row r="211" spans="2:14">
      <c r="B211" s="77"/>
      <c r="C211" s="189" t="s">
        <v>130</v>
      </c>
      <c r="G211" s="74"/>
      <c r="I211" s="103"/>
      <c r="L211" s="74"/>
      <c r="M211" s="74"/>
      <c r="N211" s="74"/>
    </row>
    <row r="212" spans="2:14">
      <c r="B212" s="77"/>
      <c r="C212" s="189" t="s">
        <v>131</v>
      </c>
      <c r="G212" s="74"/>
      <c r="I212" s="103"/>
      <c r="L212" s="74"/>
      <c r="M212" s="74"/>
      <c r="N212" s="74"/>
    </row>
    <row r="213" spans="2:14">
      <c r="B213" s="77"/>
      <c r="C213" s="189" t="s">
        <v>132</v>
      </c>
      <c r="G213" s="74"/>
      <c r="I213" s="103"/>
      <c r="L213" s="74"/>
      <c r="M213" s="74"/>
      <c r="N213" s="74"/>
    </row>
    <row r="214" spans="2:14">
      <c r="C214" s="190" t="s">
        <v>133</v>
      </c>
    </row>
    <row r="215" spans="2:14">
      <c r="C215" s="190" t="s">
        <v>134</v>
      </c>
    </row>
    <row r="216" spans="2:14">
      <c r="C216" s="190" t="s">
        <v>135</v>
      </c>
    </row>
    <row r="217" spans="2:14">
      <c r="C217" s="190" t="s">
        <v>136</v>
      </c>
    </row>
    <row r="218" spans="2:14">
      <c r="C218" s="218" t="s">
        <v>167</v>
      </c>
      <c r="D218" s="219"/>
      <c r="E218" s="219"/>
      <c r="F218" s="219"/>
    </row>
  </sheetData>
  <sortState ref="C92:F126">
    <sortCondition ref="F92:F126"/>
  </sortState>
  <dataConsolidate/>
  <customSheetViews>
    <customSheetView guid="{C12C280E-DC25-11D6-846E-0008C7298EBA}" showGridLines="0" showRowCol="0" outlineSymbols="0" showRuler="0">
      <pane ySplit="4" topLeftCell="A20" activePane="bottomLeft" state="frozenSplit"/>
      <selection pane="bottomLeft"/>
    </customSheetView>
    <customSheetView guid="{C12C280F-DC25-11D6-846E-0008C7298EBA}" showGridLines="0" showRowCol="0" outlineSymbols="0" showRuler="0">
      <pane ySplit="4" topLeftCell="A34" activePane="bottomLeft" state="frozenSplit"/>
      <selection pane="bottomLeft"/>
    </customSheetView>
    <customSheetView guid="{C12C2810-DC25-11D6-846E-0008C7298EBA}" showGridLines="0" showRowCol="0" outlineSymbols="0" showRuler="0">
      <pane ySplit="4" topLeftCell="A6" activePane="bottomLeft" state="frozenSplit"/>
      <selection pane="bottomLeft"/>
    </customSheetView>
    <customSheetView guid="{C12C2811-DC25-11D6-846E-0008C7298EBA}" showGridLines="0" showRowCol="0" outlineSymbols="0" showRuler="0">
      <pane ySplit="4" topLeftCell="A47" activePane="bottomLeft" state="frozenSplit"/>
      <selection pane="bottomLeft"/>
    </customSheetView>
    <customSheetView guid="{C12C2812-DC25-11D6-846E-0008C7298EBA}" showGridLines="0" showRowCol="0" outlineSymbols="0" showRuler="0">
      <pane ySplit="4" topLeftCell="A61" activePane="bottomLeft" state="frozenSplit"/>
      <selection pane="bottomLeft"/>
    </customSheetView>
    <customSheetView guid="{C12C2813-DC25-11D6-846E-0008C7298EBA}" showGridLines="0" showRowCol="0" outlineSymbols="0" showRuler="0">
      <pane ySplit="4" topLeftCell="A76" activePane="bottomLeft" state="frozenSplit"/>
      <selection pane="bottomLeft"/>
    </customSheetView>
  </customSheetViews>
  <mergeCells count="3">
    <mergeCell ref="C90:F90"/>
    <mergeCell ref="C48:F48"/>
    <mergeCell ref="H90:K90"/>
  </mergeCells>
  <phoneticPr fontId="0" type="noConversion"/>
  <hyperlinks>
    <hyperlink ref="C4" location="Indice!A1" display="Indice!A1" xr:uid="{00000000-0004-0000-1000-000000000000}"/>
  </hyperlinks>
  <pageMargins left="0.39370078740157483" right="0.75" top="0.39370078740157483" bottom="1" header="0" footer="0"/>
  <pageSetup paperSize="9" orientation="portrait" horizontalDpi="4294967292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57">
    <tabColor rgb="FFFF0000"/>
    <pageSetUpPr autoPageBreaks="0"/>
  </sheetPr>
  <dimension ref="B1:E27"/>
  <sheetViews>
    <sheetView showGridLines="0" showRowColHeaders="0" showOutlineSymbols="0" zoomScaleNormal="100" workbookViewId="0">
      <selection activeCell="E42" sqref="E4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3.57031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">
        <v>91</v>
      </c>
    </row>
    <row r="4" spans="2:5" s="12" customFormat="1" ht="20.25" customHeight="1">
      <c r="B4" s="13"/>
      <c r="C4" s="14" t="s">
        <v>22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1"/>
      <c r="E6" s="31"/>
    </row>
    <row r="7" spans="2:5" s="12" customFormat="1" ht="12.75" customHeight="1">
      <c r="B7" s="13"/>
      <c r="C7" s="229" t="s">
        <v>79</v>
      </c>
      <c r="E7" s="35"/>
    </row>
    <row r="8" spans="2:5" s="12" customFormat="1" ht="12.75" customHeight="1">
      <c r="B8" s="13"/>
      <c r="C8" s="229"/>
      <c r="D8" s="31"/>
      <c r="E8" s="35"/>
    </row>
    <row r="9" spans="2:5" s="12" customFormat="1" ht="12.75" customHeight="1">
      <c r="B9" s="13"/>
      <c r="C9" s="229"/>
      <c r="D9" s="31"/>
      <c r="E9" s="35"/>
    </row>
    <row r="10" spans="2:5" s="12" customFormat="1" ht="12.75" customHeight="1">
      <c r="B10" s="13"/>
      <c r="C10" s="229"/>
      <c r="D10" s="31"/>
      <c r="E10" s="35"/>
    </row>
    <row r="11" spans="2:5" s="12" customFormat="1" ht="12.75" customHeight="1">
      <c r="B11" s="13"/>
      <c r="C11" s="86"/>
      <c r="D11" s="31"/>
      <c r="E11" s="18"/>
    </row>
    <row r="12" spans="2:5" s="12" customFormat="1" ht="12.75" customHeight="1">
      <c r="B12" s="13"/>
      <c r="D12" s="31"/>
      <c r="E12" s="18"/>
    </row>
    <row r="13" spans="2:5" s="12" customFormat="1" ht="12.75" customHeight="1">
      <c r="B13" s="13"/>
      <c r="D13" s="31"/>
      <c r="E13" s="18"/>
    </row>
    <row r="14" spans="2:5" s="12" customFormat="1" ht="12.75" customHeight="1">
      <c r="B14" s="13"/>
      <c r="D14" s="31"/>
      <c r="E14" s="18"/>
    </row>
    <row r="15" spans="2:5" s="12" customFormat="1" ht="12.75" customHeight="1">
      <c r="B15" s="13"/>
      <c r="C15" s="51" t="s">
        <v>74</v>
      </c>
      <c r="D15" s="31"/>
      <c r="E15" s="18"/>
    </row>
    <row r="16" spans="2:5" s="12" customFormat="1" ht="12.75" customHeight="1">
      <c r="B16" s="13"/>
      <c r="C16" s="6"/>
      <c r="D16" s="31"/>
      <c r="E16" s="18"/>
    </row>
    <row r="17" spans="2:5" s="12" customFormat="1" ht="12.75" customHeight="1">
      <c r="B17" s="13"/>
      <c r="D17" s="31"/>
      <c r="E17" s="18"/>
    </row>
    <row r="18" spans="2:5" s="12" customFormat="1" ht="12.75" customHeight="1">
      <c r="B18" s="13"/>
      <c r="C18" s="43"/>
      <c r="D18" s="31"/>
      <c r="E18" s="18"/>
    </row>
    <row r="19" spans="2:5" s="12" customFormat="1" ht="12.75" customHeight="1">
      <c r="B19" s="13"/>
      <c r="C19"/>
      <c r="D19" s="31"/>
      <c r="E19" s="18"/>
    </row>
    <row r="20" spans="2:5" s="12" customFormat="1" ht="12.75" customHeight="1">
      <c r="B20" s="13"/>
      <c r="C20" s="37"/>
      <c r="D20" s="31"/>
      <c r="E20" s="18"/>
    </row>
    <row r="21" spans="2:5" s="12" customFormat="1" ht="12.75" customHeight="1">
      <c r="B21" s="13"/>
      <c r="C21" s="37"/>
      <c r="D21" s="31"/>
      <c r="E21" s="18"/>
    </row>
    <row r="22" spans="2:5" ht="12.75" customHeight="1">
      <c r="E22" s="48"/>
    </row>
    <row r="23" spans="2:5" ht="12.75" customHeight="1">
      <c r="E23" s="48"/>
    </row>
    <row r="24" spans="2:5" ht="12.75" customHeight="1">
      <c r="E24" s="48"/>
    </row>
    <row r="25" spans="2:5">
      <c r="E25" s="50" t="s">
        <v>76</v>
      </c>
    </row>
    <row r="26" spans="2:5">
      <c r="E26" s="49" t="s">
        <v>75</v>
      </c>
    </row>
    <row r="27" spans="2:5">
      <c r="E27" s="6" t="s">
        <v>73</v>
      </c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7">
    <pageSetUpPr autoPageBreaks="0"/>
  </sheetPr>
  <dimension ref="B1:O72"/>
  <sheetViews>
    <sheetView showGridLines="0" showRowColHeaders="0" showOutlineSymbols="0" zoomScaleNormal="100" workbookViewId="0">
      <selection activeCell="H18" sqref="H18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1.28515625" style="21" customWidth="1"/>
    <col min="5" max="5" width="15.5703125" style="21" customWidth="1"/>
    <col min="6" max="7" width="15.7109375" style="21" customWidth="1"/>
    <col min="8" max="8" width="15.5703125" style="21" customWidth="1"/>
    <col min="9" max="16384" width="11.42578125" style="21"/>
  </cols>
  <sheetData>
    <row r="1" spans="2:15" s="10" customFormat="1" ht="0.75" customHeight="1"/>
    <row r="2" spans="2:15" s="10" customFormat="1" ht="21" customHeight="1">
      <c r="E2" s="228" t="s">
        <v>18</v>
      </c>
      <c r="F2" s="228"/>
      <c r="G2" s="228"/>
      <c r="H2" s="228"/>
    </row>
    <row r="3" spans="2:15" s="10" customFormat="1" ht="15" customHeight="1">
      <c r="E3" s="227" t="str">
        <f>Indice!E3</f>
        <v>Informe 2018</v>
      </c>
      <c r="F3" s="227"/>
      <c r="G3" s="227"/>
      <c r="H3" s="227"/>
    </row>
    <row r="4" spans="2:15" s="12" customFormat="1" ht="20.25" customHeight="1">
      <c r="B4" s="13"/>
      <c r="C4" s="14" t="str">
        <f>Indice!C4</f>
        <v>Panorama europeo</v>
      </c>
    </row>
    <row r="5" spans="2:15" s="12" customFormat="1" ht="12.75" customHeight="1">
      <c r="B5" s="13"/>
      <c r="C5" s="15"/>
    </row>
    <row r="6" spans="2:15" s="12" customFormat="1" ht="13.5" customHeight="1">
      <c r="B6" s="13"/>
      <c r="C6" s="20"/>
      <c r="D6" s="31"/>
      <c r="E6" s="31"/>
    </row>
    <row r="7" spans="2:15" ht="12.75" customHeight="1">
      <c r="C7" s="229" t="s">
        <v>153</v>
      </c>
      <c r="E7" s="29"/>
      <c r="F7" s="30">
        <v>2017</v>
      </c>
      <c r="G7" s="30">
        <v>2018</v>
      </c>
      <c r="H7" s="56" t="s">
        <v>159</v>
      </c>
    </row>
    <row r="8" spans="2:15" ht="12.75" customHeight="1">
      <c r="C8" s="229"/>
      <c r="E8" s="124" t="s">
        <v>142</v>
      </c>
      <c r="F8" s="125">
        <v>4.2102599999999999</v>
      </c>
      <c r="G8" s="125">
        <v>8.0749999999999993</v>
      </c>
      <c r="H8" s="125">
        <f>(G8/F8-1)*100</f>
        <v>91.793380931343904</v>
      </c>
      <c r="K8" s="22"/>
    </row>
    <row r="9" spans="2:15" ht="12.75" customHeight="1">
      <c r="C9" s="229"/>
      <c r="D9" s="104"/>
      <c r="E9" s="124" t="s">
        <v>0</v>
      </c>
      <c r="F9" s="125">
        <v>602.29251999999985</v>
      </c>
      <c r="G9" s="125">
        <v>597.5710499999999</v>
      </c>
      <c r="H9" s="125">
        <f t="shared" ref="H9:H42" si="0">(G9/F9-1)*100</f>
        <v>-0.78391642652310134</v>
      </c>
      <c r="I9" s="222" t="s">
        <v>147</v>
      </c>
      <c r="J9" s="62"/>
      <c r="K9" s="22"/>
      <c r="L9"/>
      <c r="M9"/>
      <c r="N9" s="42"/>
      <c r="O9"/>
    </row>
    <row r="10" spans="2:15" ht="12.75" customHeight="1">
      <c r="C10" s="229"/>
      <c r="D10" s="104"/>
      <c r="E10" s="124" t="s">
        <v>1</v>
      </c>
      <c r="F10" s="125">
        <v>70.218389999999999</v>
      </c>
      <c r="G10" s="125">
        <v>67.522019999999998</v>
      </c>
      <c r="H10" s="125">
        <f t="shared" si="0"/>
        <v>-3.8399769632997849</v>
      </c>
      <c r="I10" s="62"/>
      <c r="J10" s="62"/>
      <c r="K10" s="22"/>
      <c r="L10"/>
      <c r="M10"/>
      <c r="N10" s="42"/>
      <c r="O10"/>
    </row>
    <row r="11" spans="2:15" ht="12.75" customHeight="1">
      <c r="C11" s="229"/>
      <c r="D11" s="104"/>
      <c r="E11" s="124" t="s">
        <v>2</v>
      </c>
      <c r="F11" s="125">
        <v>80.29119</v>
      </c>
      <c r="G11" s="125">
        <v>69.093019999999996</v>
      </c>
      <c r="H11" s="125">
        <f t="shared" si="0"/>
        <v>-13.946947354996242</v>
      </c>
      <c r="I11" s="62"/>
      <c r="J11" s="62"/>
      <c r="K11" s="22"/>
      <c r="L11"/>
      <c r="M11"/>
      <c r="N11" s="42"/>
      <c r="O11"/>
    </row>
    <row r="12" spans="2:15" ht="12.75" customHeight="1">
      <c r="C12" s="229"/>
      <c r="D12" s="104"/>
      <c r="E12" s="124" t="s">
        <v>67</v>
      </c>
      <c r="F12" s="125">
        <v>14.722739999999998</v>
      </c>
      <c r="G12" s="125">
        <v>17.33541</v>
      </c>
      <c r="H12" s="125">
        <f t="shared" si="0"/>
        <v>17.745813618932349</v>
      </c>
      <c r="I12" s="62"/>
      <c r="J12" s="62"/>
      <c r="K12" s="22"/>
      <c r="L12"/>
      <c r="M12"/>
      <c r="N12" s="42"/>
      <c r="O12"/>
    </row>
    <row r="13" spans="2:15" ht="12.75" customHeight="1">
      <c r="C13" s="229"/>
      <c r="D13" s="104"/>
      <c r="E13" s="124" t="s">
        <v>54</v>
      </c>
      <c r="F13" s="125">
        <v>40.818669999999997</v>
      </c>
      <c r="G13" s="125">
        <v>42.294599999999996</v>
      </c>
      <c r="H13" s="125">
        <f t="shared" si="0"/>
        <v>3.6158208976431627</v>
      </c>
      <c r="I13" s="62"/>
      <c r="J13" s="62"/>
      <c r="K13" s="22"/>
      <c r="L13"/>
      <c r="M13"/>
      <c r="N13" s="42"/>
      <c r="O13"/>
    </row>
    <row r="14" spans="2:15" ht="12.75" customHeight="1">
      <c r="C14" s="86"/>
      <c r="D14" s="104"/>
      <c r="E14" s="124" t="s">
        <v>102</v>
      </c>
      <c r="F14" s="125">
        <v>4.7651199999999996</v>
      </c>
      <c r="G14" s="125">
        <v>5.0200000000000005</v>
      </c>
      <c r="H14" s="125">
        <f t="shared" si="0"/>
        <v>5.3488684440266221</v>
      </c>
      <c r="I14" s="62"/>
      <c r="J14" s="62"/>
      <c r="K14" s="22"/>
      <c r="L14"/>
      <c r="M14"/>
      <c r="N14" s="42"/>
      <c r="O14"/>
    </row>
    <row r="15" spans="2:15" ht="12.75" customHeight="1">
      <c r="C15" s="86"/>
      <c r="D15" s="104"/>
      <c r="E15" s="124" t="s">
        <v>92</v>
      </c>
      <c r="F15" s="125">
        <v>10.776</v>
      </c>
      <c r="G15" s="125">
        <v>12.139999999999999</v>
      </c>
      <c r="H15" s="125">
        <f t="shared" si="0"/>
        <v>12.657757980697838</v>
      </c>
      <c r="I15" s="62"/>
      <c r="J15" s="62"/>
      <c r="K15" s="22"/>
      <c r="L15"/>
      <c r="M15"/>
      <c r="N15" s="42"/>
      <c r="O15"/>
    </row>
    <row r="16" spans="2:15" ht="12.75" customHeight="1">
      <c r="C16" s="86"/>
      <c r="D16" s="104"/>
      <c r="E16" s="124" t="s">
        <v>62</v>
      </c>
      <c r="F16" s="125">
        <v>29.435169999999999</v>
      </c>
      <c r="G16" s="125">
        <v>28.927290000000003</v>
      </c>
      <c r="H16" s="125">
        <f t="shared" si="0"/>
        <v>-1.725418946111057</v>
      </c>
      <c r="I16" s="62"/>
      <c r="J16" s="62"/>
      <c r="K16" s="22"/>
      <c r="L16"/>
      <c r="M16"/>
      <c r="N16" s="42"/>
      <c r="O16"/>
    </row>
    <row r="17" spans="3:15" ht="12.75" customHeight="1">
      <c r="C17" s="86"/>
      <c r="D17" s="104"/>
      <c r="E17" s="124" t="s">
        <v>33</v>
      </c>
      <c r="F17" s="125">
        <v>25.950200000000006</v>
      </c>
      <c r="G17" s="125">
        <v>25.055410000000002</v>
      </c>
      <c r="H17" s="125">
        <f t="shared" si="0"/>
        <v>-3.448104446208522</v>
      </c>
      <c r="I17" s="62"/>
      <c r="J17" s="62"/>
      <c r="K17" s="22"/>
      <c r="L17"/>
      <c r="M17"/>
      <c r="N17" s="42"/>
      <c r="O17"/>
    </row>
    <row r="18" spans="3:15" ht="12.75" customHeight="1">
      <c r="C18" s="86"/>
      <c r="D18" s="104"/>
      <c r="E18" s="124" t="s">
        <v>29</v>
      </c>
      <c r="F18" s="125">
        <v>14.984600000000002</v>
      </c>
      <c r="G18" s="125">
        <v>15.009620000000002</v>
      </c>
      <c r="H18" s="125">
        <f t="shared" si="0"/>
        <v>0.16697142399531018</v>
      </c>
      <c r="I18" s="62"/>
      <c r="J18" s="62"/>
      <c r="K18" s="22"/>
      <c r="L18"/>
      <c r="M18"/>
      <c r="N18" s="42"/>
      <c r="O18"/>
    </row>
    <row r="19" spans="3:15" ht="12.75" customHeight="1">
      <c r="C19" s="86"/>
      <c r="D19" s="104"/>
      <c r="E19" s="124" t="s">
        <v>3</v>
      </c>
      <c r="F19" s="125">
        <v>262.30576000000002</v>
      </c>
      <c r="G19" s="125">
        <v>260.97357</v>
      </c>
      <c r="H19" s="125">
        <f t="shared" si="0"/>
        <v>-0.5078767618370339</v>
      </c>
      <c r="I19" s="62"/>
      <c r="J19" s="62"/>
      <c r="K19" s="22"/>
      <c r="L19"/>
      <c r="M19"/>
      <c r="N19" s="42"/>
      <c r="O19"/>
    </row>
    <row r="20" spans="3:15" ht="12.75" customHeight="1">
      <c r="C20" s="86"/>
      <c r="D20" s="104"/>
      <c r="E20" s="124" t="s">
        <v>63</v>
      </c>
      <c r="F20" s="125">
        <v>11.238200000000003</v>
      </c>
      <c r="G20" s="125">
        <v>10.3109</v>
      </c>
      <c r="H20" s="125">
        <f t="shared" si="0"/>
        <v>-8.2513213859870973</v>
      </c>
      <c r="I20" s="62"/>
      <c r="J20" s="62"/>
      <c r="K20" s="22"/>
      <c r="L20"/>
      <c r="M20"/>
      <c r="N20" s="42"/>
      <c r="O20"/>
    </row>
    <row r="21" spans="3:15" ht="12.75" customHeight="1">
      <c r="C21" s="86"/>
      <c r="D21" s="104"/>
      <c r="E21" s="124" t="s">
        <v>26</v>
      </c>
      <c r="F21" s="125">
        <v>65.00033999999998</v>
      </c>
      <c r="G21" s="125">
        <v>67.464069999999992</v>
      </c>
      <c r="H21" s="125">
        <f t="shared" si="0"/>
        <v>3.7903340197912971</v>
      </c>
      <c r="I21" s="62"/>
      <c r="J21" s="62"/>
      <c r="K21" s="22"/>
      <c r="L21"/>
      <c r="M21"/>
      <c r="N21" s="42"/>
      <c r="O21"/>
    </row>
    <row r="22" spans="3:15" ht="12.75" customHeight="1">
      <c r="C22" s="86"/>
      <c r="D22" s="104"/>
      <c r="E22" s="124" t="s">
        <v>4</v>
      </c>
      <c r="F22" s="125">
        <v>529.0942</v>
      </c>
      <c r="G22" s="125">
        <v>548.64295447000006</v>
      </c>
      <c r="H22" s="125">
        <f t="shared" si="0"/>
        <v>3.6947587915346691</v>
      </c>
      <c r="I22" s="222" t="s">
        <v>147</v>
      </c>
      <c r="J22" s="62"/>
      <c r="K22" s="22"/>
      <c r="L22"/>
      <c r="M22"/>
      <c r="N22" s="42"/>
      <c r="O22"/>
    </row>
    <row r="23" spans="3:15" ht="12.75" customHeight="1">
      <c r="C23" s="86"/>
      <c r="D23" s="104"/>
      <c r="E23" s="124" t="s">
        <v>143</v>
      </c>
      <c r="F23" s="125">
        <v>312.34699999999998</v>
      </c>
      <c r="G23" s="125">
        <v>285.78399999999999</v>
      </c>
      <c r="H23" s="125">
        <f t="shared" si="0"/>
        <v>-8.5043237168917827</v>
      </c>
      <c r="I23" s="62"/>
      <c r="J23" s="62"/>
      <c r="K23" s="22"/>
      <c r="L23"/>
      <c r="M23"/>
      <c r="N23" s="42"/>
      <c r="O23"/>
    </row>
    <row r="24" spans="3:15" ht="12.75" customHeight="1">
      <c r="C24" s="86"/>
      <c r="D24" s="104"/>
      <c r="E24" s="124" t="s">
        <v>5</v>
      </c>
      <c r="F24" s="125">
        <v>45.764920000000004</v>
      </c>
      <c r="G24" s="125">
        <v>45.325009999999999</v>
      </c>
      <c r="H24" s="125">
        <f t="shared" si="0"/>
        <v>-0.96123843328034253</v>
      </c>
      <c r="I24" s="62"/>
      <c r="J24" s="62"/>
      <c r="K24" s="22"/>
      <c r="L24"/>
      <c r="M24"/>
      <c r="N24" s="42"/>
      <c r="O24"/>
    </row>
    <row r="25" spans="3:15" ht="12.75" customHeight="1">
      <c r="C25" s="86"/>
      <c r="D25" s="104"/>
      <c r="E25" s="124" t="s">
        <v>12</v>
      </c>
      <c r="F25" s="125">
        <v>111.514</v>
      </c>
      <c r="G25" s="125">
        <v>108.55300000000001</v>
      </c>
      <c r="H25" s="125">
        <f t="shared" si="0"/>
        <v>-2.6552719837867778</v>
      </c>
      <c r="I25" s="62"/>
      <c r="J25" s="62"/>
      <c r="K25" s="22"/>
      <c r="L25"/>
      <c r="M25"/>
      <c r="N25" s="42"/>
      <c r="O25"/>
    </row>
    <row r="26" spans="3:15" ht="12.75" customHeight="1">
      <c r="C26" s="86"/>
      <c r="D26" s="104"/>
      <c r="E26" s="124" t="s">
        <v>34</v>
      </c>
      <c r="F26" s="125">
        <v>29.065740000000005</v>
      </c>
      <c r="G26" s="125">
        <v>28.156230000000001</v>
      </c>
      <c r="H26" s="125">
        <f t="shared" si="0"/>
        <v>-3.1291479246700948</v>
      </c>
      <c r="I26" s="62"/>
      <c r="J26" s="62"/>
      <c r="K26" s="22"/>
      <c r="L26"/>
      <c r="M26"/>
      <c r="N26" s="42"/>
      <c r="O26"/>
    </row>
    <row r="27" spans="3:15" ht="12.75" customHeight="1">
      <c r="C27" s="86"/>
      <c r="D27" s="104"/>
      <c r="E27" s="124" t="s">
        <v>36</v>
      </c>
      <c r="F27" s="125">
        <v>29.234140000000004</v>
      </c>
      <c r="G27" s="125">
        <v>29.27027</v>
      </c>
      <c r="H27" s="125">
        <f t="shared" si="0"/>
        <v>0.1235883798873294</v>
      </c>
      <c r="I27" s="62"/>
      <c r="J27" s="62"/>
      <c r="K27" s="22"/>
      <c r="L27"/>
      <c r="M27"/>
      <c r="N27" s="42"/>
      <c r="O27"/>
    </row>
    <row r="28" spans="3:15" ht="12.75" customHeight="1">
      <c r="C28" s="86"/>
      <c r="D28" s="104"/>
      <c r="E28" s="124" t="s">
        <v>95</v>
      </c>
      <c r="F28" s="125">
        <v>18.646540000000002</v>
      </c>
      <c r="G28" s="125">
        <v>19.285310000000003</v>
      </c>
      <c r="H28" s="125">
        <f t="shared" si="0"/>
        <v>3.4256757553948303</v>
      </c>
      <c r="I28" s="62"/>
      <c r="J28" s="62"/>
      <c r="K28" s="22"/>
      <c r="L28"/>
      <c r="M28"/>
      <c r="N28" s="42"/>
      <c r="O28"/>
    </row>
    <row r="29" spans="3:15" ht="12.75" customHeight="1">
      <c r="C29" s="86"/>
      <c r="D29" s="104"/>
      <c r="E29" s="124" t="s">
        <v>6</v>
      </c>
      <c r="F29" s="125">
        <v>285.11797000000001</v>
      </c>
      <c r="G29" s="125">
        <v>280.53991000000002</v>
      </c>
      <c r="H29" s="125">
        <f t="shared" si="0"/>
        <v>-1.6056722064905271</v>
      </c>
      <c r="I29" s="62"/>
      <c r="J29" s="62"/>
      <c r="K29" s="22"/>
      <c r="L29"/>
      <c r="M29"/>
      <c r="N29" s="42"/>
      <c r="O29"/>
    </row>
    <row r="30" spans="3:15" ht="12.75" customHeight="1">
      <c r="C30" s="86"/>
      <c r="D30" s="104"/>
      <c r="E30" s="124" t="s">
        <v>64</v>
      </c>
      <c r="F30" s="125">
        <v>7.3439199999999998</v>
      </c>
      <c r="G30" s="125">
        <v>6.5</v>
      </c>
      <c r="H30" s="125">
        <f t="shared" si="0"/>
        <v>-11.491410581814609</v>
      </c>
      <c r="I30" s="62"/>
      <c r="J30" s="62"/>
      <c r="K30" s="22"/>
      <c r="L30"/>
      <c r="M30"/>
      <c r="N30" s="42"/>
      <c r="O30"/>
    </row>
    <row r="31" spans="3:15" ht="12.75" customHeight="1">
      <c r="C31" s="86"/>
      <c r="D31" s="104"/>
      <c r="E31" s="124" t="s">
        <v>37</v>
      </c>
      <c r="F31" s="125">
        <v>3.8660000000000001</v>
      </c>
      <c r="G31" s="125">
        <v>3.2229999999999999</v>
      </c>
      <c r="H31" s="125">
        <f t="shared" si="0"/>
        <v>-16.632177961717542</v>
      </c>
      <c r="I31" s="62"/>
      <c r="J31" s="62"/>
      <c r="K31" s="22"/>
      <c r="L31"/>
      <c r="M31"/>
      <c r="N31" s="42"/>
      <c r="O31"/>
    </row>
    <row r="32" spans="3:15" ht="12.75" customHeight="1">
      <c r="C32" s="101"/>
      <c r="D32" s="104"/>
      <c r="E32" s="124" t="s">
        <v>7</v>
      </c>
      <c r="F32" s="125">
        <v>2.14785</v>
      </c>
      <c r="G32" s="125">
        <v>2.0132300000000001</v>
      </c>
      <c r="H32" s="125">
        <f t="shared" si="0"/>
        <v>-6.2676630118490557</v>
      </c>
      <c r="I32" s="62"/>
      <c r="J32" s="62"/>
      <c r="K32" s="22"/>
      <c r="L32"/>
      <c r="M32"/>
      <c r="N32" s="42"/>
      <c r="O32"/>
    </row>
    <row r="33" spans="3:15" ht="12.75" customHeight="1">
      <c r="C33" s="86"/>
      <c r="D33" s="104"/>
      <c r="E33" s="124" t="s">
        <v>151</v>
      </c>
      <c r="F33" s="125">
        <v>5.2128300000000003</v>
      </c>
      <c r="G33" s="125">
        <v>5.1860999999999997</v>
      </c>
      <c r="H33" s="125">
        <f t="shared" si="0"/>
        <v>-0.51277329205058342</v>
      </c>
      <c r="I33" s="62"/>
      <c r="J33" s="62"/>
      <c r="K33" s="22"/>
      <c r="L33"/>
      <c r="M33"/>
      <c r="N33" s="42"/>
      <c r="O33"/>
    </row>
    <row r="34" spans="3:15" ht="12.75" customHeight="1">
      <c r="D34" s="104"/>
      <c r="E34" s="124" t="s">
        <v>103</v>
      </c>
      <c r="F34" s="125">
        <v>2.2149999999999999</v>
      </c>
      <c r="G34" s="125">
        <v>3.6370000000000005</v>
      </c>
      <c r="H34" s="125">
        <f t="shared" si="0"/>
        <v>64.198645598194176</v>
      </c>
      <c r="I34" s="222" t="s">
        <v>147</v>
      </c>
      <c r="J34" s="62"/>
      <c r="K34" s="22"/>
      <c r="L34"/>
      <c r="M34"/>
      <c r="N34" s="42"/>
      <c r="O34"/>
    </row>
    <row r="35" spans="3:15" ht="12.75" customHeight="1">
      <c r="D35" s="104"/>
      <c r="E35" s="124" t="s">
        <v>27</v>
      </c>
      <c r="F35" s="125">
        <v>148.63354999999999</v>
      </c>
      <c r="G35" s="125">
        <v>145.68579</v>
      </c>
      <c r="H35" s="125">
        <f t="shared" si="0"/>
        <v>-1.9832399885490126</v>
      </c>
      <c r="I35" s="62"/>
      <c r="J35" s="62"/>
      <c r="K35" s="22"/>
      <c r="L35"/>
      <c r="M35"/>
      <c r="N35" s="42"/>
      <c r="O35"/>
    </row>
    <row r="36" spans="3:15" ht="12.75" customHeight="1">
      <c r="C36" s="6"/>
      <c r="D36" s="104"/>
      <c r="E36" s="124" t="s">
        <v>28</v>
      </c>
      <c r="F36" s="125">
        <v>157.68857</v>
      </c>
      <c r="G36" s="125">
        <v>157.08641000000003</v>
      </c>
      <c r="H36" s="125">
        <f t="shared" si="0"/>
        <v>-0.38186661214567597</v>
      </c>
      <c r="I36" s="222" t="s">
        <v>147</v>
      </c>
      <c r="J36" s="62"/>
      <c r="K36" s="22"/>
      <c r="L36"/>
      <c r="M36"/>
      <c r="N36" s="42"/>
      <c r="O36"/>
    </row>
    <row r="37" spans="3:15" ht="12.75" customHeight="1">
      <c r="C37" s="47"/>
      <c r="D37" s="104"/>
      <c r="E37" s="124" t="s">
        <v>8</v>
      </c>
      <c r="F37" s="125">
        <v>54.543999999999997</v>
      </c>
      <c r="G37" s="125">
        <v>55.137000000000008</v>
      </c>
      <c r="H37" s="125">
        <f t="shared" si="0"/>
        <v>1.0871956585509102</v>
      </c>
      <c r="I37" s="62"/>
      <c r="J37" s="62"/>
      <c r="K37" s="22"/>
      <c r="L37"/>
      <c r="M37"/>
      <c r="N37" s="42"/>
      <c r="O37"/>
    </row>
    <row r="38" spans="3:15" ht="12.75" customHeight="1">
      <c r="C38" s="43"/>
      <c r="D38" s="104"/>
      <c r="E38" s="124" t="s">
        <v>32</v>
      </c>
      <c r="F38" s="125">
        <v>80.881799999999984</v>
      </c>
      <c r="G38" s="125">
        <v>81.842799999999997</v>
      </c>
      <c r="H38" s="125">
        <f t="shared" si="0"/>
        <v>1.1881535771953722</v>
      </c>
      <c r="I38" s="62"/>
      <c r="J38" s="62"/>
      <c r="K38" s="22"/>
      <c r="L38"/>
      <c r="M38"/>
      <c r="N38" s="42"/>
      <c r="O38"/>
    </row>
    <row r="39" spans="3:15" ht="12.75" customHeight="1">
      <c r="D39" s="104"/>
      <c r="E39" s="124" t="s">
        <v>38</v>
      </c>
      <c r="F39" s="125">
        <v>59.823</v>
      </c>
      <c r="G39" s="125">
        <v>60.704999999999991</v>
      </c>
      <c r="H39" s="125">
        <f t="shared" si="0"/>
        <v>1.4743493305250377</v>
      </c>
      <c r="I39" s="62"/>
      <c r="J39" s="62"/>
      <c r="K39" s="22"/>
      <c r="L39"/>
      <c r="M39"/>
      <c r="N39" s="42"/>
      <c r="O39"/>
    </row>
    <row r="40" spans="3:15" ht="12.75" customHeight="1">
      <c r="D40" s="104"/>
      <c r="E40" s="124" t="s">
        <v>98</v>
      </c>
      <c r="F40" s="125">
        <v>39.242269999999998</v>
      </c>
      <c r="G40" s="125">
        <v>39.554429999999996</v>
      </c>
      <c r="H40" s="125">
        <f t="shared" si="0"/>
        <v>0.7954687636571478</v>
      </c>
      <c r="I40" s="62"/>
      <c r="J40" s="62"/>
      <c r="K40" s="22"/>
      <c r="L40"/>
      <c r="M40"/>
      <c r="N40" s="42"/>
      <c r="O40"/>
    </row>
    <row r="41" spans="3:15" ht="12.75" customHeight="1">
      <c r="D41" s="104"/>
      <c r="E41" s="124" t="s">
        <v>30</v>
      </c>
      <c r="F41" s="125">
        <v>159.08000000000001</v>
      </c>
      <c r="G41" s="125">
        <v>158.27700000000002</v>
      </c>
      <c r="H41" s="125">
        <f t="shared" si="0"/>
        <v>-0.50477747045512</v>
      </c>
      <c r="I41" s="62"/>
      <c r="J41" s="62"/>
      <c r="K41" s="22"/>
      <c r="L41"/>
      <c r="M41"/>
      <c r="N41" s="42"/>
      <c r="O41"/>
    </row>
    <row r="42" spans="3:15" ht="12.75" customHeight="1">
      <c r="D42" s="104"/>
      <c r="E42" s="124" t="s">
        <v>66</v>
      </c>
      <c r="F42" s="125">
        <v>61.487000000000002</v>
      </c>
      <c r="G42" s="125">
        <v>67.551999999999992</v>
      </c>
      <c r="H42" s="125">
        <f t="shared" si="0"/>
        <v>9.8638736643517966</v>
      </c>
      <c r="I42" s="62"/>
      <c r="J42" s="62"/>
      <c r="K42" s="22"/>
      <c r="L42"/>
      <c r="M42"/>
      <c r="N42" s="42"/>
      <c r="O42"/>
    </row>
    <row r="43" spans="3:15" ht="12.75" customHeight="1">
      <c r="D43" s="104"/>
      <c r="E43" s="126" t="s">
        <v>11</v>
      </c>
      <c r="F43" s="127">
        <f>SUM(F8:F42)</f>
        <v>3379.9594599999996</v>
      </c>
      <c r="G43" s="127">
        <f>SUM(G8:G42)</f>
        <v>3358.7484044700004</v>
      </c>
      <c r="H43" s="127">
        <f>(G43/F43-1)*100</f>
        <v>-0.62755354852686018</v>
      </c>
      <c r="I43" s="62"/>
      <c r="J43" s="62"/>
      <c r="K43"/>
      <c r="L43"/>
      <c r="M43"/>
      <c r="N43" s="42"/>
      <c r="O43"/>
    </row>
    <row r="44" spans="3:15" ht="12.75" customHeight="1">
      <c r="E44" s="230" t="s">
        <v>168</v>
      </c>
      <c r="F44" s="230"/>
      <c r="G44" s="230"/>
      <c r="H44" s="230"/>
    </row>
    <row r="45" spans="3:15" ht="12.75" customHeight="1">
      <c r="E45" s="6" t="s">
        <v>141</v>
      </c>
    </row>
    <row r="46" spans="3:15" ht="12.75" customHeight="1">
      <c r="C46" s="53"/>
      <c r="E46" s="6" t="s">
        <v>140</v>
      </c>
    </row>
    <row r="47" spans="3:15" ht="12.75" customHeight="1">
      <c r="C47" s="43"/>
      <c r="E47" s="6"/>
      <c r="F47" s="46"/>
      <c r="G47" s="24"/>
      <c r="H47" s="46"/>
    </row>
    <row r="48" spans="3:15" ht="16.5" customHeight="1">
      <c r="F48" s="45"/>
      <c r="G48" s="46"/>
      <c r="H48" s="46"/>
    </row>
    <row r="49" spans="3:8" ht="14.25" customHeight="1">
      <c r="C49" s="43"/>
      <c r="E49" s="24"/>
      <c r="F49" s="46"/>
      <c r="G49" s="24"/>
      <c r="H49" s="46"/>
    </row>
    <row r="50" spans="3:8" ht="12.75" customHeight="1">
      <c r="C50" s="6"/>
      <c r="E50" s="24"/>
      <c r="F50" s="46"/>
      <c r="G50" s="24"/>
      <c r="H50" s="46"/>
    </row>
    <row r="51" spans="3:8" ht="12.75" customHeight="1">
      <c r="E51" s="24"/>
      <c r="F51" s="46"/>
      <c r="G51" s="46"/>
      <c r="H51" s="46"/>
    </row>
    <row r="52" spans="3:8" ht="12.75" customHeight="1">
      <c r="C52" s="24"/>
      <c r="E52" s="24"/>
      <c r="F52" s="46"/>
      <c r="G52" s="45"/>
      <c r="H52" s="46"/>
    </row>
    <row r="53" spans="3:8" ht="12.75" customHeight="1">
      <c r="C53" s="24"/>
      <c r="E53" s="24"/>
      <c r="F53" s="46"/>
      <c r="G53" s="24"/>
      <c r="H53" s="46"/>
    </row>
    <row r="54" spans="3:8" s="24" customFormat="1">
      <c r="E54" s="21"/>
      <c r="F54" s="46"/>
      <c r="G54" s="46"/>
      <c r="H54" s="46"/>
    </row>
    <row r="55" spans="3:8" s="24" customFormat="1">
      <c r="F55" s="46"/>
      <c r="G55" s="46"/>
      <c r="H55" s="46"/>
    </row>
    <row r="56" spans="3:8" s="24" customFormat="1">
      <c r="F56" s="46"/>
      <c r="G56" s="46"/>
      <c r="H56" s="46"/>
    </row>
    <row r="57" spans="3:8" s="24" customFormat="1">
      <c r="F57" s="46"/>
      <c r="G57" s="46"/>
      <c r="H57" s="46"/>
    </row>
    <row r="58" spans="3:8" s="24" customFormat="1">
      <c r="F58" s="46"/>
      <c r="G58" s="46"/>
      <c r="H58" s="46"/>
    </row>
    <row r="59" spans="3:8" s="24" customFormat="1">
      <c r="F59" s="46"/>
      <c r="G59" s="46"/>
      <c r="H59" s="46"/>
    </row>
    <row r="60" spans="3:8" s="24" customFormat="1">
      <c r="F60" s="46"/>
      <c r="G60" s="45"/>
      <c r="H60" s="45"/>
    </row>
    <row r="61" spans="3:8" s="24" customFormat="1">
      <c r="F61" s="46"/>
      <c r="G61" s="46"/>
      <c r="H61" s="46"/>
    </row>
    <row r="62" spans="3:8" s="24" customFormat="1">
      <c r="F62" s="46"/>
    </row>
    <row r="63" spans="3:8" s="24" customFormat="1">
      <c r="F63" s="46"/>
    </row>
    <row r="64" spans="3:8" s="24" customFormat="1"/>
    <row r="65" spans="3:8" s="24" customFormat="1"/>
    <row r="66" spans="3:8" s="24" customFormat="1"/>
    <row r="67" spans="3:8" s="24" customFormat="1"/>
    <row r="68" spans="3:8" s="24" customFormat="1">
      <c r="E68" s="21"/>
      <c r="F68" s="21"/>
      <c r="G68" s="21"/>
      <c r="H68" s="21"/>
    </row>
    <row r="69" spans="3:8" s="24" customFormat="1">
      <c r="E69" s="21"/>
      <c r="F69" s="21"/>
      <c r="G69" s="21"/>
      <c r="H69" s="21"/>
    </row>
    <row r="70" spans="3:8" s="24" customFormat="1">
      <c r="E70" s="21"/>
      <c r="F70" s="21"/>
      <c r="G70" s="21"/>
      <c r="H70" s="21"/>
    </row>
    <row r="71" spans="3:8" s="24" customFormat="1">
      <c r="C71" s="21"/>
      <c r="E71" s="21"/>
      <c r="F71" s="21"/>
      <c r="G71" s="21"/>
      <c r="H71" s="21"/>
    </row>
    <row r="72" spans="3:8" s="24" customFormat="1">
      <c r="C72" s="21"/>
      <c r="E72" s="21"/>
      <c r="F72" s="21"/>
      <c r="G72" s="21"/>
      <c r="H72" s="21"/>
    </row>
  </sheetData>
  <sortState ref="E8:H42">
    <sortCondition ref="E8:E42"/>
  </sortState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4">
    <mergeCell ref="E3:H3"/>
    <mergeCell ref="E2:H2"/>
    <mergeCell ref="C7:C13"/>
    <mergeCell ref="E44:H44"/>
  </mergeCells>
  <phoneticPr fontId="0" type="noConversion"/>
  <hyperlinks>
    <hyperlink ref="C4" location="Indice!A1" display="Indice!A1" xr:uid="{00000000-0004-0000-01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F43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8">
    <pageSetUpPr autoPageBreaks="0"/>
  </sheetPr>
  <dimension ref="B1:H44"/>
  <sheetViews>
    <sheetView showGridLines="0" showRowColHeaders="0" showOutlineSymbols="0" zoomScaleNormal="100" workbookViewId="0">
      <selection activeCell="E39" sqref="E39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3.57031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72" t="str">
        <f>Indice!E3</f>
        <v>Informe 2018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1"/>
      <c r="E6" s="31"/>
    </row>
    <row r="7" spans="2:5" s="12" customFormat="1" ht="12.75" customHeight="1">
      <c r="B7" s="13"/>
      <c r="C7" s="229" t="s">
        <v>154</v>
      </c>
      <c r="D7" s="31"/>
      <c r="E7" s="128"/>
    </row>
    <row r="8" spans="2:5" s="12" customFormat="1" ht="12.75" customHeight="1">
      <c r="B8" s="13"/>
      <c r="C8" s="229"/>
      <c r="D8" s="31"/>
      <c r="E8" s="128"/>
    </row>
    <row r="9" spans="2:5" s="12" customFormat="1" ht="12.75" customHeight="1">
      <c r="B9" s="13"/>
      <c r="C9" s="229"/>
      <c r="D9" s="31"/>
      <c r="E9" s="128"/>
    </row>
    <row r="10" spans="2:5" s="12" customFormat="1" ht="12.75" customHeight="1">
      <c r="B10" s="13"/>
      <c r="C10" s="229"/>
      <c r="D10" s="31"/>
      <c r="E10" s="128"/>
    </row>
    <row r="11" spans="2:5" s="12" customFormat="1" ht="12.75" customHeight="1">
      <c r="B11" s="13"/>
      <c r="C11" s="229"/>
      <c r="D11" s="31"/>
      <c r="E11" s="120"/>
    </row>
    <row r="12" spans="2:5" s="12" customFormat="1" ht="12.75" customHeight="1">
      <c r="B12" s="13"/>
      <c r="C12" s="229"/>
      <c r="D12" s="31"/>
      <c r="E12" s="120"/>
    </row>
    <row r="13" spans="2:5" s="12" customFormat="1" ht="12.75" customHeight="1">
      <c r="B13" s="13"/>
      <c r="D13" s="31"/>
      <c r="E13" s="120"/>
    </row>
    <row r="14" spans="2:5" s="12" customFormat="1" ht="12.75" customHeight="1">
      <c r="B14" s="13"/>
      <c r="D14" s="31"/>
      <c r="E14" s="120"/>
    </row>
    <row r="15" spans="2:5" s="12" customFormat="1" ht="12.75" customHeight="1">
      <c r="B15" s="13"/>
      <c r="C15" s="20"/>
      <c r="D15" s="31"/>
      <c r="E15" s="120"/>
    </row>
    <row r="16" spans="2:5" s="12" customFormat="1" ht="12.75" customHeight="1">
      <c r="B16" s="13"/>
      <c r="C16" s="20"/>
      <c r="D16" s="31"/>
      <c r="E16" s="120"/>
    </row>
    <row r="17" spans="2:8" s="12" customFormat="1" ht="12.75" customHeight="1">
      <c r="B17" s="13"/>
      <c r="C17" s="20"/>
      <c r="D17" s="31"/>
      <c r="E17" s="120"/>
    </row>
    <row r="18" spans="2:8" s="12" customFormat="1" ht="12.75" customHeight="1">
      <c r="B18" s="13"/>
      <c r="C18" s="20"/>
      <c r="D18" s="31"/>
      <c r="E18" s="120"/>
    </row>
    <row r="19" spans="2:8" s="12" customFormat="1" ht="12.75" customHeight="1">
      <c r="B19" s="13"/>
      <c r="C19" s="20"/>
      <c r="D19" s="31"/>
      <c r="E19" s="120"/>
    </row>
    <row r="20" spans="2:8" s="12" customFormat="1" ht="12.75" customHeight="1">
      <c r="B20" s="13"/>
      <c r="C20" s="20"/>
      <c r="D20" s="31"/>
      <c r="E20" s="120"/>
    </row>
    <row r="21" spans="2:8" s="12" customFormat="1" ht="12.75" customHeight="1">
      <c r="B21" s="13"/>
      <c r="C21" s="20"/>
      <c r="D21" s="31"/>
      <c r="E21" s="120"/>
    </row>
    <row r="22" spans="2:8" ht="12.75" customHeight="1">
      <c r="E22" s="120"/>
    </row>
    <row r="23" spans="2:8" ht="12.75" customHeight="1">
      <c r="E23" s="120"/>
    </row>
    <row r="24" spans="2:8" ht="12.75" customHeight="1">
      <c r="E24" s="120"/>
    </row>
    <row r="25" spans="2:8">
      <c r="E25" s="120"/>
    </row>
    <row r="26" spans="2:8">
      <c r="E26" s="120"/>
    </row>
    <row r="27" spans="2:8">
      <c r="E27" s="120"/>
    </row>
    <row r="28" spans="2:8">
      <c r="E28" s="120"/>
      <c r="F28" s="39"/>
      <c r="G28" s="39"/>
      <c r="H28" s="39"/>
    </row>
    <row r="29" spans="2:8">
      <c r="E29" s="120"/>
      <c r="F29" s="39"/>
      <c r="G29" s="39"/>
      <c r="H29" s="39"/>
    </row>
    <row r="30" spans="2:8">
      <c r="E30" s="120"/>
      <c r="F30" s="39"/>
      <c r="G30" s="39"/>
      <c r="H30" s="39"/>
    </row>
    <row r="31" spans="2:8">
      <c r="E31" s="120"/>
      <c r="F31" s="39"/>
      <c r="G31" s="39"/>
      <c r="H31" s="39"/>
    </row>
    <row r="32" spans="2:8">
      <c r="E32" s="120"/>
      <c r="F32" s="39"/>
      <c r="G32" s="39"/>
      <c r="H32" s="39"/>
    </row>
    <row r="33" spans="5:8">
      <c r="E33" s="120"/>
      <c r="F33" s="39"/>
      <c r="G33" s="39"/>
      <c r="H33" s="39"/>
    </row>
    <row r="34" spans="5:8">
      <c r="E34" s="120"/>
      <c r="F34" s="39"/>
      <c r="G34" s="39"/>
      <c r="H34" s="39"/>
    </row>
    <row r="35" spans="5:8">
      <c r="E35" s="120"/>
      <c r="F35" s="39"/>
      <c r="G35" s="39"/>
      <c r="H35" s="39"/>
    </row>
    <row r="36" spans="5:8">
      <c r="E36" s="120"/>
      <c r="F36" s="39"/>
      <c r="G36" s="39"/>
      <c r="H36" s="39"/>
    </row>
    <row r="37" spans="5:8">
      <c r="E37" s="120"/>
      <c r="F37" s="39"/>
      <c r="G37" s="39"/>
      <c r="H37" s="39"/>
    </row>
    <row r="38" spans="5:8">
      <c r="E38" s="6" t="s">
        <v>168</v>
      </c>
      <c r="F38" s="192"/>
      <c r="G38" s="192"/>
      <c r="H38" s="39"/>
    </row>
    <row r="39" spans="5:8">
      <c r="E39" s="6" t="s">
        <v>141</v>
      </c>
      <c r="F39" s="21"/>
      <c r="G39" s="21"/>
      <c r="H39" s="39"/>
    </row>
    <row r="40" spans="5:8">
      <c r="E40" s="6" t="s">
        <v>140</v>
      </c>
      <c r="F40" s="39"/>
      <c r="G40" s="39"/>
      <c r="H40" s="39"/>
    </row>
    <row r="41" spans="5:8">
      <c r="E41" s="6"/>
      <c r="F41" s="39"/>
      <c r="G41" s="39"/>
      <c r="H41" s="39"/>
    </row>
    <row r="42" spans="5:8">
      <c r="E42" s="1"/>
      <c r="F42" s="39"/>
      <c r="G42" s="39"/>
      <c r="H42" s="39"/>
    </row>
    <row r="43" spans="5:8">
      <c r="E43" s="1"/>
      <c r="F43" s="39"/>
      <c r="G43" s="39"/>
      <c r="H43" s="39"/>
    </row>
    <row r="44" spans="5:8">
      <c r="E44" s="1"/>
      <c r="F44" s="39"/>
      <c r="G44" s="39"/>
      <c r="H44" s="39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1">
    <mergeCell ref="C7:C12"/>
  </mergeCells>
  <phoneticPr fontId="0" type="noConversion"/>
  <hyperlinks>
    <hyperlink ref="C4" location="Indice!A1" display="Indice!A1" xr:uid="{00000000-0004-0000-02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9">
    <pageSetUpPr autoPageBreaks="0"/>
  </sheetPr>
  <dimension ref="B1:Q51"/>
  <sheetViews>
    <sheetView showGridLines="0" showRowColHeaders="0" showOutlineSymbols="0" zoomScaleNormal="100" workbookViewId="0">
      <selection activeCell="E46" sqref="E46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1.28515625" style="21" customWidth="1"/>
    <col min="5" max="5" width="15.28515625" style="21" customWidth="1"/>
    <col min="6" max="7" width="15.7109375" style="21" customWidth="1"/>
    <col min="8" max="8" width="15.5703125" style="25" customWidth="1"/>
    <col min="9" max="9" width="2.85546875" style="21" customWidth="1"/>
    <col min="10" max="10" width="6.85546875" style="21" customWidth="1"/>
    <col min="11" max="16384" width="11.42578125" style="21"/>
  </cols>
  <sheetData>
    <row r="1" spans="2:17" s="10" customFormat="1" ht="0.75" customHeight="1"/>
    <row r="2" spans="2:17" s="10" customFormat="1" ht="21" customHeight="1">
      <c r="E2" s="228" t="s">
        <v>18</v>
      </c>
      <c r="F2" s="228"/>
      <c r="G2" s="228"/>
      <c r="H2" s="228"/>
      <c r="L2"/>
      <c r="M2"/>
      <c r="N2"/>
      <c r="O2"/>
      <c r="P2"/>
      <c r="Q2"/>
    </row>
    <row r="3" spans="2:17" s="10" customFormat="1" ht="15" customHeight="1">
      <c r="D3" s="227" t="str">
        <f>Indice!E3</f>
        <v>Informe 2018</v>
      </c>
      <c r="E3" s="227"/>
      <c r="F3" s="227"/>
      <c r="G3" s="227"/>
      <c r="H3" s="227"/>
      <c r="L3"/>
      <c r="M3"/>
      <c r="N3"/>
      <c r="O3"/>
      <c r="P3"/>
      <c r="Q3"/>
    </row>
    <row r="4" spans="2:17" s="12" customFormat="1" ht="20.25" customHeight="1">
      <c r="B4" s="13"/>
      <c r="C4" s="14" t="s">
        <v>104</v>
      </c>
      <c r="L4"/>
      <c r="M4"/>
      <c r="N4"/>
      <c r="O4"/>
      <c r="P4"/>
      <c r="Q4"/>
    </row>
    <row r="5" spans="2:17" s="12" customFormat="1" ht="12.75" customHeight="1">
      <c r="B5" s="13"/>
      <c r="C5" s="15"/>
      <c r="L5"/>
      <c r="M5"/>
      <c r="N5"/>
      <c r="O5"/>
      <c r="P5"/>
      <c r="Q5"/>
    </row>
    <row r="6" spans="2:17" s="12" customFormat="1" ht="13.5" customHeight="1">
      <c r="B6" s="13"/>
      <c r="C6" s="57"/>
      <c r="D6" s="31"/>
      <c r="E6" s="31"/>
      <c r="L6"/>
      <c r="M6"/>
      <c r="N6"/>
      <c r="O6"/>
      <c r="P6"/>
      <c r="Q6"/>
    </row>
    <row r="7" spans="2:17">
      <c r="C7" s="231" t="s">
        <v>155</v>
      </c>
      <c r="E7" s="29"/>
      <c r="F7" s="30">
        <v>2017</v>
      </c>
      <c r="G7" s="30">
        <v>2018</v>
      </c>
      <c r="H7" s="56" t="s">
        <v>158</v>
      </c>
      <c r="L7"/>
      <c r="M7"/>
      <c r="N7"/>
      <c r="O7"/>
      <c r="P7"/>
      <c r="Q7"/>
    </row>
    <row r="8" spans="2:17">
      <c r="C8" s="231"/>
      <c r="E8" s="124" t="s">
        <v>142</v>
      </c>
      <c r="F8" s="125">
        <v>7.1230500000000001</v>
      </c>
      <c r="G8" s="125">
        <v>7.16</v>
      </c>
      <c r="H8" s="125">
        <f t="shared" ref="H8:H42" si="0">(G8/F8-1)*100</f>
        <v>0.51873846175445326</v>
      </c>
      <c r="J8" s="220"/>
      <c r="L8" s="40"/>
      <c r="M8"/>
      <c r="N8"/>
      <c r="O8"/>
      <c r="P8"/>
      <c r="Q8"/>
    </row>
    <row r="9" spans="2:17" ht="12.75" customHeight="1">
      <c r="C9" s="231"/>
      <c r="D9" s="104"/>
      <c r="E9" s="124" t="s">
        <v>0</v>
      </c>
      <c r="F9" s="125">
        <v>538.68277999999998</v>
      </c>
      <c r="G9" s="125">
        <v>538.08837999999992</v>
      </c>
      <c r="H9" s="125">
        <f t="shared" si="0"/>
        <v>-0.1103432339158994</v>
      </c>
      <c r="I9" s="71"/>
      <c r="J9" s="222" t="s">
        <v>147</v>
      </c>
      <c r="K9" s="62"/>
      <c r="L9" s="40"/>
      <c r="M9"/>
      <c r="N9"/>
      <c r="O9"/>
      <c r="P9"/>
      <c r="Q9"/>
    </row>
    <row r="10" spans="2:17" ht="12.75" customHeight="1">
      <c r="C10" s="231"/>
      <c r="D10" s="104"/>
      <c r="E10" s="124" t="s">
        <v>1</v>
      </c>
      <c r="F10" s="125">
        <v>71.112230000000011</v>
      </c>
      <c r="G10" s="125">
        <v>71.350049999999996</v>
      </c>
      <c r="H10" s="125">
        <f t="shared" si="0"/>
        <v>0.33442911296690525</v>
      </c>
      <c r="I10" s="71"/>
      <c r="J10" s="221"/>
      <c r="K10" s="62"/>
      <c r="L10" s="40"/>
      <c r="M10"/>
      <c r="N10"/>
      <c r="O10"/>
      <c r="P10"/>
      <c r="Q10"/>
    </row>
    <row r="11" spans="2:17" ht="12.75" customHeight="1">
      <c r="C11" s="231"/>
      <c r="D11" s="104"/>
      <c r="E11" s="124" t="s">
        <v>2</v>
      </c>
      <c r="F11" s="125">
        <v>84.827210000000008</v>
      </c>
      <c r="G11" s="125">
        <v>85.071619999999996</v>
      </c>
      <c r="H11" s="125">
        <f t="shared" si="0"/>
        <v>0.28812688758712568</v>
      </c>
      <c r="I11" s="71"/>
      <c r="J11" s="221"/>
      <c r="K11" s="62"/>
      <c r="L11" s="40"/>
      <c r="M11"/>
      <c r="N11"/>
      <c r="O11"/>
      <c r="P11"/>
      <c r="Q11"/>
    </row>
    <row r="12" spans="2:17" ht="12.75" customHeight="1">
      <c r="C12" s="231"/>
      <c r="D12" s="104"/>
      <c r="E12" s="124" t="s">
        <v>67</v>
      </c>
      <c r="F12" s="125">
        <v>12.61542</v>
      </c>
      <c r="G12" s="125">
        <v>12.592160000000002</v>
      </c>
      <c r="H12" s="125">
        <f t="shared" si="0"/>
        <v>-0.18437753162399151</v>
      </c>
      <c r="I12" s="71"/>
      <c r="J12" s="221"/>
      <c r="K12" s="62"/>
      <c r="L12" s="40"/>
      <c r="M12"/>
      <c r="N12"/>
      <c r="O12"/>
      <c r="P12"/>
      <c r="Q12"/>
    </row>
    <row r="13" spans="2:17" ht="12.75" customHeight="1">
      <c r="C13" s="231"/>
      <c r="D13" s="104"/>
      <c r="E13" s="124" t="s">
        <v>54</v>
      </c>
      <c r="F13" s="125">
        <v>34.361779999999996</v>
      </c>
      <c r="G13" s="125">
        <v>34.059510000000003</v>
      </c>
      <c r="H13" s="125">
        <f t="shared" si="0"/>
        <v>-0.87966921387655495</v>
      </c>
      <c r="I13" s="71"/>
      <c r="J13" s="221"/>
      <c r="K13" s="62"/>
      <c r="L13" s="40"/>
      <c r="M13"/>
      <c r="N13"/>
      <c r="O13"/>
      <c r="P13"/>
      <c r="Q13"/>
    </row>
    <row r="14" spans="2:17" ht="12.75" customHeight="1">
      <c r="C14" s="102"/>
      <c r="D14" s="104"/>
      <c r="E14" s="124" t="s">
        <v>102</v>
      </c>
      <c r="F14" s="125">
        <v>4.7651199999999996</v>
      </c>
      <c r="G14" s="125">
        <v>5.0199999999999996</v>
      </c>
      <c r="H14" s="125">
        <f t="shared" si="0"/>
        <v>5.3488684440265999</v>
      </c>
      <c r="I14" s="71"/>
      <c r="J14" s="221"/>
      <c r="K14" s="62"/>
      <c r="L14" s="40"/>
      <c r="M14"/>
      <c r="N14"/>
      <c r="O14"/>
      <c r="P14"/>
      <c r="Q14"/>
    </row>
    <row r="15" spans="2:17" ht="12.75" customHeight="1">
      <c r="C15" s="87"/>
      <c r="D15" s="104"/>
      <c r="E15" s="124" t="s">
        <v>92</v>
      </c>
      <c r="F15" s="125">
        <v>17.872</v>
      </c>
      <c r="G15" s="125">
        <v>18.178000000000001</v>
      </c>
      <c r="H15" s="125">
        <f t="shared" si="0"/>
        <v>1.7121754700089475</v>
      </c>
      <c r="I15" s="72"/>
      <c r="J15" s="221"/>
      <c r="K15" s="62"/>
      <c r="L15" s="40"/>
      <c r="M15"/>
      <c r="N15"/>
      <c r="O15"/>
      <c r="P15"/>
      <c r="Q15"/>
    </row>
    <row r="16" spans="2:17" ht="12.75" customHeight="1">
      <c r="D16" s="104"/>
      <c r="E16" s="124" t="s">
        <v>62</v>
      </c>
      <c r="F16" s="125">
        <v>34.125169999999997</v>
      </c>
      <c r="G16" s="125">
        <v>34.105290000000004</v>
      </c>
      <c r="H16" s="125">
        <f t="shared" si="0"/>
        <v>-5.8256120042754489E-2</v>
      </c>
      <c r="I16" s="72"/>
      <c r="J16" s="221"/>
      <c r="K16" s="62"/>
      <c r="L16" s="40"/>
      <c r="M16"/>
      <c r="N16"/>
      <c r="O16"/>
      <c r="P16"/>
      <c r="Q16"/>
    </row>
    <row r="17" spans="3:17" ht="12.75" customHeight="1">
      <c r="D17" s="104"/>
      <c r="E17" s="124" t="s">
        <v>33</v>
      </c>
      <c r="F17" s="125">
        <v>28.55714</v>
      </c>
      <c r="G17" s="125">
        <v>28.460260000000002</v>
      </c>
      <c r="H17" s="125">
        <f t="shared" si="0"/>
        <v>-0.33924965875433699</v>
      </c>
      <c r="I17" s="72"/>
      <c r="J17" s="221"/>
      <c r="K17" s="62"/>
      <c r="L17" s="40"/>
      <c r="M17"/>
      <c r="N17"/>
      <c r="O17"/>
      <c r="P17"/>
      <c r="Q17"/>
    </row>
    <row r="18" spans="3:17" ht="12.75" customHeight="1">
      <c r="C18" s="6"/>
      <c r="D18" s="104"/>
      <c r="E18" s="124" t="s">
        <v>29</v>
      </c>
      <c r="F18" s="125">
        <v>14.19374</v>
      </c>
      <c r="G18" s="125">
        <v>14.370579999999999</v>
      </c>
      <c r="H18" s="125">
        <f t="shared" si="0"/>
        <v>1.2459013621497927</v>
      </c>
      <c r="I18" s="72"/>
      <c r="J18" s="221"/>
      <c r="K18" s="62"/>
      <c r="L18" s="40"/>
      <c r="M18"/>
      <c r="N18"/>
      <c r="O18"/>
      <c r="P18"/>
      <c r="Q18"/>
    </row>
    <row r="19" spans="3:17" ht="12.75" customHeight="1">
      <c r="D19" s="104"/>
      <c r="E19" s="124" t="s">
        <v>3</v>
      </c>
      <c r="F19" s="125">
        <v>267.86718999999999</v>
      </c>
      <c r="G19" s="125">
        <v>268.87743</v>
      </c>
      <c r="H19" s="125">
        <f t="shared" si="0"/>
        <v>0.37714212031716432</v>
      </c>
      <c r="I19" s="72"/>
      <c r="J19" s="221"/>
      <c r="K19" s="62"/>
      <c r="L19" s="40"/>
      <c r="M19"/>
      <c r="N19"/>
      <c r="O19"/>
      <c r="P19"/>
      <c r="Q19"/>
    </row>
    <row r="20" spans="3:17" ht="12.75" customHeight="1">
      <c r="D20" s="104"/>
      <c r="E20" s="124" t="s">
        <v>63</v>
      </c>
      <c r="F20" s="125">
        <v>8.5038999999999998</v>
      </c>
      <c r="G20" s="125">
        <v>8.714599999999999</v>
      </c>
      <c r="H20" s="125">
        <f t="shared" si="0"/>
        <v>2.4776867084514098</v>
      </c>
      <c r="I20" s="72"/>
      <c r="J20" s="221"/>
      <c r="K20" s="62"/>
      <c r="L20" s="40"/>
      <c r="M20"/>
      <c r="N20"/>
      <c r="O20"/>
      <c r="P20"/>
      <c r="Q20"/>
    </row>
    <row r="21" spans="3:17" ht="12.75" customHeight="1">
      <c r="C21" s="6"/>
      <c r="D21" s="104"/>
      <c r="E21" s="124" t="s">
        <v>26</v>
      </c>
      <c r="F21" s="125">
        <v>85.425909999999988</v>
      </c>
      <c r="G21" s="125">
        <v>87.399870000000007</v>
      </c>
      <c r="H21" s="125">
        <f t="shared" si="0"/>
        <v>2.3107275064439214</v>
      </c>
      <c r="I21" s="72"/>
      <c r="J21" s="221"/>
      <c r="K21" s="62"/>
      <c r="L21" s="40"/>
      <c r="M21"/>
      <c r="N21"/>
      <c r="O21"/>
      <c r="P21"/>
      <c r="Q21"/>
    </row>
    <row r="22" spans="3:17" ht="12.75" customHeight="1">
      <c r="D22" s="104"/>
      <c r="E22" s="124" t="s">
        <v>4</v>
      </c>
      <c r="F22" s="125">
        <v>481.69893999999999</v>
      </c>
      <c r="G22" s="125">
        <v>478.31782272000004</v>
      </c>
      <c r="H22" s="125">
        <f t="shared" si="0"/>
        <v>-0.70191503431582536</v>
      </c>
      <c r="I22" s="72"/>
      <c r="J22" s="222" t="s">
        <v>147</v>
      </c>
      <c r="K22" s="62"/>
      <c r="L22" s="40"/>
      <c r="M22"/>
      <c r="N22"/>
      <c r="O22"/>
      <c r="P22"/>
      <c r="Q22"/>
    </row>
    <row r="23" spans="3:17" ht="12.75" customHeight="1">
      <c r="C23" s="53"/>
      <c r="D23" s="104"/>
      <c r="E23" s="124" t="s">
        <v>143</v>
      </c>
      <c r="F23" s="125">
        <v>324.83999999999997</v>
      </c>
      <c r="G23" s="125">
        <v>303.98599999999999</v>
      </c>
      <c r="H23" s="125">
        <f t="shared" si="0"/>
        <v>-6.4197758896687551</v>
      </c>
      <c r="I23" s="72"/>
      <c r="J23" s="221"/>
      <c r="K23" s="62"/>
      <c r="L23" s="40"/>
      <c r="M23"/>
      <c r="N23"/>
      <c r="O23"/>
      <c r="P23"/>
      <c r="Q23"/>
    </row>
    <row r="24" spans="3:17" ht="12.75" customHeight="1">
      <c r="C24" s="43"/>
      <c r="D24" s="104"/>
      <c r="E24" s="124" t="s">
        <v>5</v>
      </c>
      <c r="F24" s="125">
        <v>51.8919</v>
      </c>
      <c r="G24" s="125">
        <v>51.58198999999999</v>
      </c>
      <c r="H24" s="125">
        <f t="shared" si="0"/>
        <v>-0.59722230251736397</v>
      </c>
      <c r="I24" s="72"/>
      <c r="J24" s="221"/>
      <c r="K24" s="62"/>
      <c r="L24" s="40"/>
      <c r="M24"/>
      <c r="N24"/>
      <c r="O24"/>
      <c r="P24"/>
      <c r="Q24"/>
    </row>
    <row r="25" spans="3:17" ht="12.75" customHeight="1">
      <c r="C25" s="43"/>
      <c r="D25" s="104"/>
      <c r="E25" s="124" t="s">
        <v>12</v>
      </c>
      <c r="F25" s="125">
        <v>115.02200000000001</v>
      </c>
      <c r="G25" s="125">
        <v>116.523</v>
      </c>
      <c r="H25" s="125">
        <f t="shared" si="0"/>
        <v>1.304967745300889</v>
      </c>
      <c r="I25" s="72"/>
      <c r="J25" s="221"/>
      <c r="K25" s="62"/>
      <c r="L25" s="40"/>
      <c r="M25"/>
      <c r="N25"/>
      <c r="O25"/>
      <c r="P25"/>
      <c r="Q25"/>
    </row>
    <row r="26" spans="3:17" ht="12.75" customHeight="1">
      <c r="C26" s="43"/>
      <c r="D26" s="104"/>
      <c r="E26" s="124" t="s">
        <v>34</v>
      </c>
      <c r="F26" s="125">
        <v>41.941989999999997</v>
      </c>
      <c r="G26" s="125">
        <v>42.504429999999999</v>
      </c>
      <c r="H26" s="125">
        <f t="shared" si="0"/>
        <v>1.3409950267023518</v>
      </c>
      <c r="I26" s="72"/>
      <c r="J26" s="221"/>
      <c r="K26" s="62"/>
      <c r="L26" s="40"/>
      <c r="M26"/>
      <c r="N26"/>
      <c r="O26"/>
      <c r="P26"/>
      <c r="Q26"/>
    </row>
    <row r="27" spans="3:17" ht="12.75" customHeight="1">
      <c r="C27" s="43"/>
      <c r="D27" s="104"/>
      <c r="E27" s="124" t="s">
        <v>36</v>
      </c>
      <c r="F27" s="125">
        <v>28.157019999999992</v>
      </c>
      <c r="G27" s="125">
        <v>28.743200000000002</v>
      </c>
      <c r="H27" s="125">
        <f t="shared" si="0"/>
        <v>2.0818254204458153</v>
      </c>
      <c r="I27" s="73"/>
      <c r="J27" s="221"/>
      <c r="K27" s="62"/>
      <c r="L27" s="40"/>
      <c r="M27"/>
      <c r="N27"/>
      <c r="O27"/>
      <c r="P27"/>
      <c r="Q27"/>
    </row>
    <row r="28" spans="3:17" ht="12.75" customHeight="1">
      <c r="C28" s="43"/>
      <c r="D28" s="104"/>
      <c r="E28" s="124" t="s">
        <v>95</v>
      </c>
      <c r="F28" s="125">
        <v>18.646540000000002</v>
      </c>
      <c r="G28" s="125">
        <v>19.285309999999999</v>
      </c>
      <c r="H28" s="125">
        <f t="shared" si="0"/>
        <v>3.4256757553948303</v>
      </c>
      <c r="I28" s="73"/>
      <c r="J28" s="221"/>
      <c r="K28" s="62"/>
      <c r="L28" s="40"/>
      <c r="M28"/>
      <c r="N28"/>
      <c r="O28"/>
      <c r="P28"/>
      <c r="Q28"/>
    </row>
    <row r="29" spans="3:17" ht="12.75" customHeight="1">
      <c r="C29" s="43"/>
      <c r="D29" s="104"/>
      <c r="E29" s="124" t="s">
        <v>6</v>
      </c>
      <c r="F29" s="125">
        <v>320.43797000000001</v>
      </c>
      <c r="G29" s="125">
        <v>322.21890999999999</v>
      </c>
      <c r="H29" s="125">
        <f t="shared" si="0"/>
        <v>0.55578307402208704</v>
      </c>
      <c r="I29" s="73"/>
      <c r="J29" s="221"/>
      <c r="K29" s="62"/>
      <c r="L29" s="40"/>
      <c r="M29"/>
      <c r="N29"/>
      <c r="O29"/>
      <c r="P29"/>
      <c r="Q29"/>
    </row>
    <row r="30" spans="3:17" ht="12.75" customHeight="1">
      <c r="C30" s="43"/>
      <c r="D30" s="104"/>
      <c r="E30" s="124" t="s">
        <v>64</v>
      </c>
      <c r="F30" s="125">
        <v>7.2792200000000005</v>
      </c>
      <c r="G30" s="125">
        <v>7.407</v>
      </c>
      <c r="H30" s="125">
        <f t="shared" si="0"/>
        <v>1.7554078596333067</v>
      </c>
      <c r="I30" s="73"/>
      <c r="J30" s="221"/>
      <c r="K30" s="62"/>
      <c r="L30" s="40"/>
      <c r="M30"/>
      <c r="N30"/>
      <c r="O30"/>
      <c r="P30"/>
      <c r="Q30"/>
    </row>
    <row r="31" spans="3:17" ht="12.75" customHeight="1">
      <c r="C31" s="43"/>
      <c r="D31" s="104"/>
      <c r="E31" s="124" t="s">
        <v>37</v>
      </c>
      <c r="F31" s="125">
        <v>11.728</v>
      </c>
      <c r="G31" s="125">
        <v>12.108000000000001</v>
      </c>
      <c r="H31" s="125">
        <f t="shared" si="0"/>
        <v>3.2401091405184212</v>
      </c>
      <c r="I31" s="73"/>
      <c r="J31" s="221"/>
      <c r="K31" s="62"/>
      <c r="L31" s="40"/>
      <c r="M31"/>
      <c r="N31"/>
      <c r="O31"/>
      <c r="P31"/>
      <c r="Q31"/>
    </row>
    <row r="32" spans="3:17" ht="12.75" customHeight="1">
      <c r="C32" s="43"/>
      <c r="D32" s="104"/>
      <c r="E32" s="124" t="s">
        <v>7</v>
      </c>
      <c r="F32" s="125">
        <v>6.4983299999999993</v>
      </c>
      <c r="G32" s="125">
        <v>6.3639700000000001</v>
      </c>
      <c r="H32" s="125">
        <f t="shared" si="0"/>
        <v>-2.0676081393219414</v>
      </c>
      <c r="I32" s="73"/>
      <c r="J32" s="221"/>
      <c r="K32" s="62"/>
      <c r="L32" s="40"/>
      <c r="M32"/>
      <c r="N32"/>
      <c r="O32"/>
      <c r="P32"/>
      <c r="Q32"/>
    </row>
    <row r="33" spans="3:17" ht="12.75" customHeight="1">
      <c r="C33" s="43"/>
      <c r="D33" s="104"/>
      <c r="E33" s="124" t="s">
        <v>151</v>
      </c>
      <c r="F33" s="125">
        <v>7.1580600000000008</v>
      </c>
      <c r="G33" s="125">
        <v>7.0808999999999997</v>
      </c>
      <c r="H33" s="125">
        <f t="shared" si="0"/>
        <v>-1.0779457003713411</v>
      </c>
      <c r="I33" s="73"/>
      <c r="J33" s="221"/>
      <c r="K33" s="62"/>
      <c r="L33" s="40"/>
      <c r="M33"/>
      <c r="N33"/>
      <c r="O33"/>
      <c r="P33"/>
      <c r="Q33"/>
    </row>
    <row r="34" spans="3:17" ht="12.75" customHeight="1">
      <c r="C34" s="43"/>
      <c r="D34" s="104"/>
      <c r="E34" s="124" t="s">
        <v>103</v>
      </c>
      <c r="F34" s="125">
        <v>3.3439999999999999</v>
      </c>
      <c r="G34" s="125">
        <v>3.3860000000000001</v>
      </c>
      <c r="H34" s="125">
        <f t="shared" si="0"/>
        <v>1.2559808612440326</v>
      </c>
      <c r="I34" s="73"/>
      <c r="J34" s="222" t="s">
        <v>147</v>
      </c>
      <c r="K34" s="62"/>
      <c r="L34" s="40"/>
      <c r="M34"/>
      <c r="N34"/>
      <c r="O34"/>
      <c r="P34"/>
      <c r="Q34"/>
    </row>
    <row r="35" spans="3:17" ht="12.75" customHeight="1">
      <c r="C35" s="43"/>
      <c r="D35" s="104"/>
      <c r="E35" s="124" t="s">
        <v>27</v>
      </c>
      <c r="F35" s="125">
        <v>133.45622999999998</v>
      </c>
      <c r="G35" s="125">
        <v>135.47073999999998</v>
      </c>
      <c r="H35" s="125">
        <f t="shared" si="0"/>
        <v>1.5094911642566267</v>
      </c>
      <c r="I35" s="73"/>
      <c r="J35" s="221"/>
      <c r="K35" s="62"/>
      <c r="L35" s="40"/>
      <c r="M35"/>
      <c r="N35"/>
      <c r="O35"/>
      <c r="P35"/>
      <c r="Q35"/>
    </row>
    <row r="36" spans="3:17" ht="12.75" customHeight="1">
      <c r="C36" s="43"/>
      <c r="D36" s="104"/>
      <c r="E36" s="124" t="s">
        <v>28</v>
      </c>
      <c r="F36" s="125">
        <v>159.28527</v>
      </c>
      <c r="G36" s="125">
        <v>162.17447000000001</v>
      </c>
      <c r="H36" s="125">
        <f t="shared" si="0"/>
        <v>1.8138525928982796</v>
      </c>
      <c r="I36" s="73"/>
      <c r="J36" s="222" t="s">
        <v>147</v>
      </c>
      <c r="K36" s="62"/>
      <c r="L36" s="40"/>
      <c r="M36"/>
      <c r="N36"/>
      <c r="O36"/>
      <c r="P36"/>
      <c r="Q36"/>
    </row>
    <row r="37" spans="3:17" ht="12.75" customHeight="1">
      <c r="C37" s="43"/>
      <c r="D37" s="104"/>
      <c r="E37" s="124" t="s">
        <v>8</v>
      </c>
      <c r="F37" s="125">
        <v>49.640999999999998</v>
      </c>
      <c r="G37" s="125">
        <v>50.896000000000001</v>
      </c>
      <c r="H37" s="125">
        <f t="shared" si="0"/>
        <v>2.5281521323099909</v>
      </c>
      <c r="I37" s="73"/>
      <c r="J37" s="221"/>
      <c r="K37" s="62"/>
      <c r="L37" s="40"/>
      <c r="M37"/>
      <c r="N37"/>
      <c r="O37"/>
      <c r="P37"/>
      <c r="Q37"/>
    </row>
    <row r="38" spans="3:17" ht="12.75" customHeight="1">
      <c r="C38" s="43"/>
      <c r="D38" s="104"/>
      <c r="E38" s="124" t="s">
        <v>32</v>
      </c>
      <c r="F38" s="125">
        <v>66.325999999999993</v>
      </c>
      <c r="G38" s="125">
        <v>66.574100000000001</v>
      </c>
      <c r="H38" s="125">
        <f t="shared" si="0"/>
        <v>0.37406145403011681</v>
      </c>
      <c r="I38" s="73"/>
      <c r="J38" s="221"/>
      <c r="K38" s="62"/>
      <c r="L38" s="40"/>
      <c r="M38"/>
      <c r="N38"/>
      <c r="O38"/>
      <c r="P38"/>
      <c r="Q38"/>
    </row>
    <row r="39" spans="3:17" ht="12.75" customHeight="1">
      <c r="C39" s="43"/>
      <c r="D39" s="104"/>
      <c r="E39" s="124" t="s">
        <v>38</v>
      </c>
      <c r="F39" s="125">
        <v>56.765000000000001</v>
      </c>
      <c r="G39" s="125">
        <v>57.933999999999997</v>
      </c>
      <c r="H39" s="125">
        <f t="shared" si="0"/>
        <v>2.0593675680436796</v>
      </c>
      <c r="I39" s="73"/>
      <c r="J39" s="221"/>
      <c r="K39" s="62"/>
      <c r="L39" s="40"/>
      <c r="M39"/>
      <c r="N39"/>
      <c r="O39"/>
      <c r="P39"/>
      <c r="Q39"/>
    </row>
    <row r="40" spans="3:17" ht="12.75" customHeight="1">
      <c r="C40" s="43"/>
      <c r="D40" s="104"/>
      <c r="E40" s="124" t="s">
        <v>98</v>
      </c>
      <c r="F40" s="125">
        <v>39.630690000000001</v>
      </c>
      <c r="G40" s="125">
        <v>39.094000000000001</v>
      </c>
      <c r="H40" s="125">
        <f t="shared" si="0"/>
        <v>-1.3542282508833381</v>
      </c>
      <c r="I40" s="73"/>
      <c r="J40" s="221"/>
      <c r="K40" s="62"/>
      <c r="L40" s="40"/>
      <c r="M40"/>
      <c r="N40"/>
      <c r="O40"/>
      <c r="P40"/>
      <c r="Q40"/>
    </row>
    <row r="41" spans="3:17" ht="12.75" customHeight="1">
      <c r="C41" s="43"/>
      <c r="D41" s="104"/>
      <c r="E41" s="124" t="s">
        <v>30</v>
      </c>
      <c r="F41" s="125">
        <v>140.08699999999999</v>
      </c>
      <c r="G41" s="125">
        <v>141.05500000000001</v>
      </c>
      <c r="H41" s="125">
        <f t="shared" si="0"/>
        <v>0.69099916480475088</v>
      </c>
      <c r="I41" s="73"/>
      <c r="J41" s="221"/>
      <c r="K41" s="62"/>
      <c r="L41" s="40"/>
      <c r="M41"/>
      <c r="N41"/>
      <c r="O41"/>
      <c r="P41"/>
      <c r="Q41"/>
    </row>
    <row r="42" spans="3:17" ht="12.75" customHeight="1">
      <c r="C42" s="43"/>
      <c r="D42" s="104"/>
      <c r="E42" s="124" t="s">
        <v>66</v>
      </c>
      <c r="F42" s="125">
        <v>63.362000000000002</v>
      </c>
      <c r="G42" s="125">
        <v>62.283999999999999</v>
      </c>
      <c r="H42" s="125">
        <f t="shared" si="0"/>
        <v>-1.70133518512674</v>
      </c>
      <c r="I42" s="73"/>
      <c r="J42" s="221"/>
      <c r="K42" s="62"/>
      <c r="L42" s="40"/>
      <c r="M42"/>
      <c r="N42"/>
      <c r="O42"/>
      <c r="P42"/>
      <c r="Q42"/>
    </row>
    <row r="43" spans="3:17" ht="12.75" customHeight="1">
      <c r="C43" s="43"/>
      <c r="D43" s="104"/>
      <c r="E43" s="126" t="s">
        <v>11</v>
      </c>
      <c r="F43" s="129">
        <f>SUM(F8:F42)</f>
        <v>3337.2297999999996</v>
      </c>
      <c r="G43" s="129">
        <f>SUM(G8:G42)</f>
        <v>3328.4365927200001</v>
      </c>
      <c r="H43" s="130">
        <f>(G43/F43-1)*100</f>
        <v>-0.26348821648420895</v>
      </c>
      <c r="I43" s="73"/>
      <c r="J43" s="26"/>
      <c r="K43" s="62"/>
      <c r="L43" s="40"/>
      <c r="M43"/>
      <c r="N43"/>
      <c r="O43"/>
      <c r="P43"/>
      <c r="Q43"/>
    </row>
    <row r="44" spans="3:17">
      <c r="E44" s="6" t="s">
        <v>168</v>
      </c>
      <c r="F44" s="192"/>
      <c r="G44" s="192"/>
      <c r="H44"/>
      <c r="L44" s="40"/>
    </row>
    <row r="45" spans="3:17">
      <c r="E45" s="6" t="s">
        <v>141</v>
      </c>
      <c r="L45" s="40"/>
    </row>
    <row r="46" spans="3:17">
      <c r="E46" s="6" t="s">
        <v>140</v>
      </c>
      <c r="L46" s="40"/>
    </row>
    <row r="47" spans="3:17">
      <c r="E47" s="6"/>
      <c r="F47"/>
    </row>
    <row r="50" spans="8:8">
      <c r="H50" s="21"/>
    </row>
    <row r="51" spans="8:8">
      <c r="H51" s="21"/>
    </row>
  </sheetData>
  <sortState ref="E8:H42">
    <sortCondition ref="E8:E42"/>
  </sortState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4">
    <mergeCell ref="D3:H3"/>
    <mergeCell ref="E2:H2"/>
    <mergeCell ref="C7:C10"/>
    <mergeCell ref="C11:C13"/>
  </mergeCells>
  <phoneticPr fontId="0" type="noConversion"/>
  <hyperlinks>
    <hyperlink ref="C4" location="Indice!A1" display="Indice!A1" xr:uid="{00000000-0004-0000-03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F43:G4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0">
    <pageSetUpPr autoPageBreaks="0"/>
  </sheetPr>
  <dimension ref="B1:G41"/>
  <sheetViews>
    <sheetView showGridLines="0" showRowColHeaders="0" showOutlineSymbols="0" zoomScaleNormal="100" workbookViewId="0">
      <selection activeCell="E39" sqref="E39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57031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tr">
        <f>Indice!E3</f>
        <v>Informe 2018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59"/>
      <c r="D6" s="31"/>
      <c r="E6" s="31"/>
    </row>
    <row r="7" spans="2:5" s="12" customFormat="1" ht="12.75" customHeight="1">
      <c r="B7" s="13"/>
      <c r="C7" s="229" t="s">
        <v>156</v>
      </c>
      <c r="D7" s="31"/>
      <c r="E7" s="128"/>
    </row>
    <row r="8" spans="2:5" s="12" customFormat="1" ht="12.75" customHeight="1">
      <c r="B8" s="13"/>
      <c r="C8" s="229"/>
      <c r="D8" s="31"/>
      <c r="E8" s="128"/>
    </row>
    <row r="9" spans="2:5" s="12" customFormat="1" ht="12.75" customHeight="1">
      <c r="B9" s="13"/>
      <c r="C9" s="229"/>
      <c r="D9" s="31"/>
      <c r="E9" s="128"/>
    </row>
    <row r="10" spans="2:5" s="12" customFormat="1" ht="12.75" customHeight="1">
      <c r="B10" s="13"/>
      <c r="C10" s="229"/>
      <c r="D10" s="31"/>
      <c r="E10" s="128"/>
    </row>
    <row r="11" spans="2:5" s="12" customFormat="1" ht="12.75" customHeight="1">
      <c r="B11" s="13"/>
      <c r="C11" s="229"/>
      <c r="D11" s="31"/>
      <c r="E11" s="120"/>
    </row>
    <row r="12" spans="2:5" s="12" customFormat="1" ht="12.75" customHeight="1">
      <c r="B12" s="13"/>
      <c r="C12" s="229"/>
      <c r="D12" s="31"/>
      <c r="E12" s="120"/>
    </row>
    <row r="13" spans="2:5" s="12" customFormat="1" ht="12.75" customHeight="1">
      <c r="B13" s="13"/>
      <c r="D13" s="31"/>
      <c r="E13" s="120"/>
    </row>
    <row r="14" spans="2:5" s="12" customFormat="1" ht="12.75" customHeight="1">
      <c r="B14" s="13"/>
      <c r="C14" s="20"/>
      <c r="D14" s="31"/>
      <c r="E14" s="120"/>
    </row>
    <row r="15" spans="2:5" s="12" customFormat="1" ht="12.75" customHeight="1">
      <c r="B15" s="13"/>
      <c r="C15" s="20"/>
      <c r="D15" s="31"/>
      <c r="E15" s="120"/>
    </row>
    <row r="16" spans="2:5" s="12" customFormat="1" ht="12.75" customHeight="1">
      <c r="B16" s="13"/>
      <c r="C16" s="20"/>
      <c r="D16" s="31"/>
      <c r="E16" s="120"/>
    </row>
    <row r="17" spans="2:5" s="12" customFormat="1" ht="12.75" customHeight="1">
      <c r="B17" s="13"/>
      <c r="C17" s="20"/>
      <c r="D17" s="31"/>
      <c r="E17" s="120"/>
    </row>
    <row r="18" spans="2:5" s="12" customFormat="1" ht="12.75" customHeight="1">
      <c r="B18" s="13"/>
      <c r="C18" s="20"/>
      <c r="D18" s="31"/>
      <c r="E18" s="120"/>
    </row>
    <row r="19" spans="2:5" s="12" customFormat="1" ht="12.75" customHeight="1">
      <c r="B19" s="13"/>
      <c r="C19" s="20"/>
      <c r="D19" s="31"/>
      <c r="E19" s="120"/>
    </row>
    <row r="20" spans="2:5" s="12" customFormat="1" ht="12.75" customHeight="1">
      <c r="B20" s="13"/>
      <c r="C20" s="20"/>
      <c r="D20" s="31"/>
      <c r="E20" s="120"/>
    </row>
    <row r="21" spans="2:5" s="12" customFormat="1" ht="12.75" customHeight="1">
      <c r="B21" s="13"/>
      <c r="C21" s="20"/>
      <c r="D21" s="31"/>
      <c r="E21" s="120"/>
    </row>
    <row r="22" spans="2:5" ht="12.75" customHeight="1">
      <c r="E22" s="120"/>
    </row>
    <row r="23" spans="2:5" ht="12.75" customHeight="1">
      <c r="E23" s="120"/>
    </row>
    <row r="24" spans="2:5" ht="12.75" customHeight="1">
      <c r="E24" s="120"/>
    </row>
    <row r="25" spans="2:5">
      <c r="E25" s="120"/>
    </row>
    <row r="26" spans="2:5">
      <c r="E26" s="120"/>
    </row>
    <row r="27" spans="2:5">
      <c r="E27" s="120"/>
    </row>
    <row r="28" spans="2:5">
      <c r="E28" s="120"/>
    </row>
    <row r="29" spans="2:5">
      <c r="E29" s="120"/>
    </row>
    <row r="30" spans="2:5">
      <c r="E30" s="120"/>
    </row>
    <row r="31" spans="2:5">
      <c r="E31" s="120"/>
    </row>
    <row r="32" spans="2:5">
      <c r="E32" s="120"/>
    </row>
    <row r="33" spans="5:7">
      <c r="E33" s="120"/>
    </row>
    <row r="34" spans="5:7">
      <c r="E34" s="120"/>
    </row>
    <row r="35" spans="5:7">
      <c r="E35" s="120"/>
    </row>
    <row r="36" spans="5:7">
      <c r="E36" s="120"/>
    </row>
    <row r="37" spans="5:7">
      <c r="E37" s="120"/>
    </row>
    <row r="38" spans="5:7">
      <c r="E38" s="6" t="s">
        <v>168</v>
      </c>
      <c r="F38" s="192"/>
      <c r="G38" s="192"/>
    </row>
    <row r="39" spans="5:7">
      <c r="E39" s="6" t="s">
        <v>141</v>
      </c>
      <c r="F39" s="21"/>
      <c r="G39" s="21"/>
    </row>
    <row r="40" spans="5:7">
      <c r="E40" s="6" t="s">
        <v>140</v>
      </c>
    </row>
    <row r="41" spans="5:7">
      <c r="E41" s="6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1">
    <mergeCell ref="C7:C12"/>
  </mergeCells>
  <phoneticPr fontId="0" type="noConversion"/>
  <hyperlinks>
    <hyperlink ref="C4" location="Indice!A1" display="Indice!A1" xr:uid="{00000000-0004-0000-04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4">
    <pageSetUpPr autoPageBreaks="0"/>
  </sheetPr>
  <dimension ref="B1:E41"/>
  <sheetViews>
    <sheetView showGridLines="0" showRowColHeaders="0" showOutlineSymbols="0" zoomScaleNormal="100" workbookViewId="0">
      <selection activeCell="E39" sqref="E39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tr">
        <f>Indice!E3</f>
        <v>Informe 2018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59"/>
      <c r="D6" s="31"/>
      <c r="E6" s="31"/>
    </row>
    <row r="7" spans="2:5" s="12" customFormat="1" ht="12.75" customHeight="1">
      <c r="B7" s="13"/>
      <c r="C7" s="229" t="s">
        <v>157</v>
      </c>
      <c r="D7" s="31"/>
      <c r="E7" s="128"/>
    </row>
    <row r="8" spans="2:5" s="12" customFormat="1" ht="12.75" customHeight="1">
      <c r="B8" s="13"/>
      <c r="C8" s="229"/>
      <c r="D8" s="31"/>
      <c r="E8" s="128"/>
    </row>
    <row r="9" spans="2:5" s="12" customFormat="1" ht="12.75" customHeight="1">
      <c r="B9" s="13"/>
      <c r="C9" s="229"/>
      <c r="D9" s="31"/>
      <c r="E9" s="128"/>
    </row>
    <row r="10" spans="2:5" s="12" customFormat="1" ht="12.75" customHeight="1">
      <c r="B10" s="13"/>
      <c r="C10" s="229"/>
      <c r="D10" s="31"/>
      <c r="E10" s="128"/>
    </row>
    <row r="11" spans="2:5" s="12" customFormat="1" ht="12.75" customHeight="1">
      <c r="B11" s="13"/>
      <c r="C11" s="229"/>
      <c r="D11" s="31"/>
      <c r="E11" s="120"/>
    </row>
    <row r="12" spans="2:5" s="12" customFormat="1" ht="12.75" customHeight="1">
      <c r="B12" s="13"/>
      <c r="C12" s="229"/>
      <c r="D12" s="31"/>
      <c r="E12" s="120"/>
    </row>
    <row r="13" spans="2:5" s="12" customFormat="1" ht="12.75" customHeight="1">
      <c r="B13" s="13"/>
      <c r="D13" s="31"/>
      <c r="E13" s="120"/>
    </row>
    <row r="14" spans="2:5" s="12" customFormat="1" ht="12.75" customHeight="1">
      <c r="B14" s="13"/>
      <c r="C14" s="6"/>
      <c r="D14" s="31"/>
      <c r="E14" s="120"/>
    </row>
    <row r="15" spans="2:5" s="12" customFormat="1" ht="12.75" customHeight="1">
      <c r="B15" s="13"/>
      <c r="C15" s="20"/>
      <c r="D15" s="31"/>
      <c r="E15" s="120"/>
    </row>
    <row r="16" spans="2:5" s="12" customFormat="1" ht="12.75" customHeight="1">
      <c r="B16" s="13"/>
      <c r="C16" s="20"/>
      <c r="D16" s="31"/>
      <c r="E16" s="120"/>
    </row>
    <row r="17" spans="2:5" s="12" customFormat="1" ht="12.75" customHeight="1">
      <c r="B17" s="13"/>
      <c r="C17" s="20"/>
      <c r="D17" s="31"/>
      <c r="E17" s="120"/>
    </row>
    <row r="18" spans="2:5" s="12" customFormat="1" ht="12.75" customHeight="1">
      <c r="B18" s="13"/>
      <c r="C18" s="20"/>
      <c r="D18" s="31"/>
      <c r="E18" s="120"/>
    </row>
    <row r="19" spans="2:5" s="12" customFormat="1" ht="12.75" customHeight="1">
      <c r="B19" s="13"/>
      <c r="C19" s="20"/>
      <c r="D19" s="31"/>
      <c r="E19" s="120"/>
    </row>
    <row r="20" spans="2:5" s="12" customFormat="1" ht="12.75" customHeight="1">
      <c r="B20" s="13"/>
      <c r="C20" s="20"/>
      <c r="D20" s="31"/>
      <c r="E20" s="120"/>
    </row>
    <row r="21" spans="2:5" s="12" customFormat="1" ht="12.75" customHeight="1">
      <c r="B21" s="13"/>
      <c r="C21" s="20"/>
      <c r="D21" s="31"/>
      <c r="E21" s="120"/>
    </row>
    <row r="22" spans="2:5" ht="12.75" customHeight="1">
      <c r="E22" s="120"/>
    </row>
    <row r="23" spans="2:5" ht="12.75" customHeight="1">
      <c r="E23" s="120"/>
    </row>
    <row r="24" spans="2:5" ht="12.75" customHeight="1">
      <c r="E24" s="120"/>
    </row>
    <row r="25" spans="2:5">
      <c r="E25" s="120"/>
    </row>
    <row r="26" spans="2:5">
      <c r="E26" s="120"/>
    </row>
    <row r="27" spans="2:5">
      <c r="E27" s="120"/>
    </row>
    <row r="28" spans="2:5">
      <c r="E28" s="120"/>
    </row>
    <row r="29" spans="2:5">
      <c r="E29" s="120"/>
    </row>
    <row r="30" spans="2:5">
      <c r="E30" s="120"/>
    </row>
    <row r="31" spans="2:5">
      <c r="E31" s="120"/>
    </row>
    <row r="32" spans="2:5">
      <c r="E32" s="120"/>
    </row>
    <row r="33" spans="5:5">
      <c r="E33" s="120"/>
    </row>
    <row r="34" spans="5:5">
      <c r="E34" s="120"/>
    </row>
    <row r="35" spans="5:5">
      <c r="E35" s="120"/>
    </row>
    <row r="36" spans="5:5">
      <c r="E36" s="120"/>
    </row>
    <row r="37" spans="5:5">
      <c r="E37" s="120"/>
    </row>
    <row r="38" spans="5:5">
      <c r="E38" s="6" t="s">
        <v>168</v>
      </c>
    </row>
    <row r="39" spans="5:5">
      <c r="E39" s="6" t="s">
        <v>141</v>
      </c>
    </row>
    <row r="40" spans="5:5">
      <c r="E40" s="6" t="s">
        <v>140</v>
      </c>
    </row>
    <row r="41" spans="5:5">
      <c r="E41" s="6"/>
    </row>
  </sheetData>
  <mergeCells count="1">
    <mergeCell ref="C7:C12"/>
  </mergeCells>
  <phoneticPr fontId="0" type="noConversion"/>
  <hyperlinks>
    <hyperlink ref="C4" location="Indice!A1" display="Indice!A1" xr:uid="{00000000-0004-0000-05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1">
    <pageSetUpPr autoPageBreaks="0"/>
  </sheetPr>
  <dimension ref="B1:P217"/>
  <sheetViews>
    <sheetView showGridLines="0" showRowColHeaders="0" showOutlineSymbols="0" zoomScaleNormal="100" workbookViewId="0">
      <selection activeCell="E45" sqref="E45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3.85546875" style="21" customWidth="1"/>
    <col min="4" max="4" width="1.28515625" style="21" customWidth="1"/>
    <col min="5" max="5" width="15.7109375" style="21" customWidth="1"/>
    <col min="6" max="7" width="10.7109375" style="21" customWidth="1"/>
    <col min="8" max="8" width="14.140625" style="21" customWidth="1"/>
    <col min="9" max="12" width="10.7109375" style="21" customWidth="1"/>
    <col min="13" max="13" width="1" style="21" customWidth="1"/>
    <col min="14" max="14" width="9" style="21" bestFit="1" customWidth="1"/>
    <col min="15" max="15" width="6.28515625" style="21" customWidth="1"/>
    <col min="16" max="16384" width="11.42578125" style="21"/>
  </cols>
  <sheetData>
    <row r="1" spans="2:16" s="10" customFormat="1" ht="0.75" customHeight="1"/>
    <row r="2" spans="2:16" s="10" customFormat="1" ht="21" customHeight="1">
      <c r="E2" s="11"/>
      <c r="N2" s="52" t="s">
        <v>18</v>
      </c>
    </row>
    <row r="3" spans="2:16" s="10" customFormat="1" ht="15" customHeight="1">
      <c r="E3" s="227" t="str">
        <f>Indice!E3</f>
        <v>Informe 2018</v>
      </c>
      <c r="F3" s="227"/>
      <c r="G3" s="227"/>
      <c r="H3" s="227"/>
      <c r="I3" s="227"/>
      <c r="J3" s="227"/>
      <c r="K3" s="227"/>
      <c r="L3" s="227"/>
      <c r="M3" s="227"/>
      <c r="N3" s="227"/>
    </row>
    <row r="4" spans="2:16" s="12" customFormat="1" ht="20.25" customHeight="1">
      <c r="B4" s="13"/>
      <c r="C4" s="14" t="s">
        <v>104</v>
      </c>
    </row>
    <row r="5" spans="2:16" s="12" customFormat="1" ht="12.75" customHeight="1">
      <c r="B5" s="13"/>
      <c r="C5" s="15"/>
    </row>
    <row r="6" spans="2:16" s="12" customFormat="1" ht="13.5" customHeight="1">
      <c r="B6" s="13"/>
      <c r="C6" s="20"/>
      <c r="D6" s="31"/>
      <c r="E6" s="31"/>
      <c r="O6"/>
    </row>
    <row r="7" spans="2:16" ht="12.75" customHeight="1">
      <c r="C7" s="231" t="s">
        <v>116</v>
      </c>
      <c r="E7" s="33"/>
      <c r="F7" s="173" t="s">
        <v>9</v>
      </c>
      <c r="G7" s="173" t="s">
        <v>123</v>
      </c>
      <c r="H7" s="232" t="s">
        <v>150</v>
      </c>
      <c r="I7" s="173" t="s">
        <v>16</v>
      </c>
      <c r="J7" s="173" t="s">
        <v>68</v>
      </c>
      <c r="K7" s="173" t="s">
        <v>69</v>
      </c>
      <c r="L7" s="173" t="s">
        <v>126</v>
      </c>
      <c r="M7" s="173"/>
      <c r="N7" s="173" t="s">
        <v>17</v>
      </c>
      <c r="O7"/>
      <c r="P7" s="24"/>
    </row>
    <row r="8" spans="2:16" ht="12.75" customHeight="1">
      <c r="C8" s="231"/>
      <c r="E8" s="34"/>
      <c r="F8" s="174"/>
      <c r="G8" s="174" t="s">
        <v>124</v>
      </c>
      <c r="H8" s="233"/>
      <c r="I8" s="174"/>
      <c r="J8" s="174"/>
      <c r="K8" s="174"/>
      <c r="L8" s="174" t="s">
        <v>125</v>
      </c>
      <c r="M8" s="174"/>
      <c r="N8" s="174"/>
      <c r="O8"/>
      <c r="P8" s="24"/>
    </row>
    <row r="9" spans="2:16" ht="12.75" customHeight="1">
      <c r="C9" s="231"/>
      <c r="D9" s="202" t="s">
        <v>139</v>
      </c>
      <c r="E9" s="124" t="s">
        <v>142</v>
      </c>
      <c r="F9" s="135">
        <v>0</v>
      </c>
      <c r="G9" s="135">
        <v>0</v>
      </c>
      <c r="H9" s="135">
        <v>0</v>
      </c>
      <c r="I9" s="135">
        <v>8.0749999999999993</v>
      </c>
      <c r="J9" s="135">
        <v>0</v>
      </c>
      <c r="K9" s="135">
        <v>0</v>
      </c>
      <c r="L9" s="135">
        <v>0</v>
      </c>
      <c r="M9" s="136"/>
      <c r="N9" s="137">
        <f t="shared" ref="N9:N44" si="0">SUM(F9:L9)</f>
        <v>8.0749999999999993</v>
      </c>
      <c r="O9" s="40"/>
      <c r="P9" s="196">
        <f>N9-'C1'!G8</f>
        <v>0</v>
      </c>
    </row>
    <row r="10" spans="2:16" ht="12.75" customHeight="1">
      <c r="C10" s="231"/>
      <c r="D10" s="202" t="s">
        <v>51</v>
      </c>
      <c r="E10" s="124" t="s">
        <v>0</v>
      </c>
      <c r="F10" s="135">
        <v>71.861229999999992</v>
      </c>
      <c r="G10" s="135">
        <v>306.14810999999997</v>
      </c>
      <c r="H10" s="135">
        <v>6.6611200000000004</v>
      </c>
      <c r="I10" s="135">
        <v>18.451619999999998</v>
      </c>
      <c r="J10" s="135">
        <v>107.16405</v>
      </c>
      <c r="K10" s="135">
        <v>41.156529999999997</v>
      </c>
      <c r="L10" s="135">
        <v>46.12839000000001</v>
      </c>
      <c r="M10" s="136"/>
      <c r="N10" s="137">
        <f t="shared" si="0"/>
        <v>597.5710499999999</v>
      </c>
      <c r="O10" s="40"/>
      <c r="P10" s="196">
        <f>N10-'C1'!G9</f>
        <v>0</v>
      </c>
    </row>
    <row r="11" spans="2:16" ht="12.75" customHeight="1">
      <c r="C11" s="231"/>
      <c r="D11" s="202" t="s">
        <v>52</v>
      </c>
      <c r="E11" s="124" t="s">
        <v>1</v>
      </c>
      <c r="F11" s="135">
        <v>0</v>
      </c>
      <c r="G11" s="135">
        <v>20.751380000000001</v>
      </c>
      <c r="H11" s="135">
        <v>3.5812400000000002</v>
      </c>
      <c r="I11" s="135">
        <v>34.137149999999998</v>
      </c>
      <c r="J11" s="135">
        <v>5.8951699999999994</v>
      </c>
      <c r="K11" s="135">
        <v>0</v>
      </c>
      <c r="L11" s="135">
        <v>3.1570800000000006</v>
      </c>
      <c r="M11" s="136"/>
      <c r="N11" s="137">
        <f t="shared" si="0"/>
        <v>67.522019999999998</v>
      </c>
      <c r="O11" s="40"/>
      <c r="P11" s="196">
        <f>N11-'C1'!G10</f>
        <v>0</v>
      </c>
    </row>
    <row r="12" spans="2:16" ht="12.75" customHeight="1">
      <c r="C12" s="87"/>
      <c r="D12" s="202" t="s">
        <v>53</v>
      </c>
      <c r="E12" s="124" t="s">
        <v>2</v>
      </c>
      <c r="F12" s="135">
        <v>26.995579999999993</v>
      </c>
      <c r="G12" s="135">
        <v>25.499740000000003</v>
      </c>
      <c r="H12" s="135">
        <v>0.98321999999999998</v>
      </c>
      <c r="I12" s="135">
        <v>0.25592999999999999</v>
      </c>
      <c r="J12" s="135">
        <v>7.0928300000000011</v>
      </c>
      <c r="K12" s="135">
        <v>3.4889800000000002</v>
      </c>
      <c r="L12" s="135">
        <v>4.7767400000000002</v>
      </c>
      <c r="M12" s="136"/>
      <c r="N12" s="137">
        <f t="shared" si="0"/>
        <v>69.093019999999996</v>
      </c>
      <c r="O12" s="40"/>
      <c r="P12" s="196">
        <f>N12-'C1'!G11</f>
        <v>0</v>
      </c>
    </row>
    <row r="13" spans="2:16" ht="12.75" customHeight="1">
      <c r="C13" s="87"/>
      <c r="D13" s="202" t="s">
        <v>93</v>
      </c>
      <c r="E13" s="124" t="s">
        <v>67</v>
      </c>
      <c r="F13" s="135">
        <v>0</v>
      </c>
      <c r="G13" s="135">
        <v>10.97566</v>
      </c>
      <c r="H13" s="135">
        <v>0.10306999999999999</v>
      </c>
      <c r="I13" s="135">
        <v>6.1531799999999999</v>
      </c>
      <c r="J13" s="135">
        <v>0.10349999999999999</v>
      </c>
      <c r="K13" s="135">
        <v>0</v>
      </c>
      <c r="L13" s="135">
        <v>0</v>
      </c>
      <c r="M13" s="136"/>
      <c r="N13" s="137">
        <f t="shared" si="0"/>
        <v>17.33541</v>
      </c>
      <c r="O13" s="40"/>
      <c r="P13" s="196">
        <f>N13-'C1'!G12</f>
        <v>0</v>
      </c>
    </row>
    <row r="14" spans="2:16" ht="12.75" customHeight="1">
      <c r="C14" s="87"/>
      <c r="D14" s="202" t="s">
        <v>55</v>
      </c>
      <c r="E14" s="124" t="s">
        <v>54</v>
      </c>
      <c r="F14" s="135">
        <v>15.291169999999997</v>
      </c>
      <c r="G14" s="135">
        <v>18.695420000000002</v>
      </c>
      <c r="H14" s="135">
        <v>0.27446000000000004</v>
      </c>
      <c r="I14" s="135">
        <v>5.0032000000000005</v>
      </c>
      <c r="J14" s="135">
        <v>1.3549599999999999</v>
      </c>
      <c r="K14" s="135">
        <v>1.3806499999999999</v>
      </c>
      <c r="L14" s="135">
        <v>0.29474000000000006</v>
      </c>
      <c r="M14" s="136"/>
      <c r="N14" s="137">
        <f t="shared" si="0"/>
        <v>42.294599999999996</v>
      </c>
      <c r="O14" s="40"/>
      <c r="P14" s="196">
        <f>N14-'C1'!G13</f>
        <v>0</v>
      </c>
    </row>
    <row r="15" spans="2:16" ht="12.75" customHeight="1">
      <c r="C15" s="87"/>
      <c r="D15" s="202" t="s">
        <v>105</v>
      </c>
      <c r="E15" s="124" t="s">
        <v>102</v>
      </c>
      <c r="F15" s="135">
        <v>0</v>
      </c>
      <c r="G15" s="135">
        <v>4.8010000000000002</v>
      </c>
      <c r="H15" s="135">
        <v>0</v>
      </c>
      <c r="I15" s="135">
        <v>0</v>
      </c>
      <c r="J15" s="135">
        <v>0.219</v>
      </c>
      <c r="K15" s="135">
        <v>0</v>
      </c>
      <c r="L15" s="135">
        <v>0</v>
      </c>
      <c r="M15" s="136"/>
      <c r="N15" s="137">
        <f t="shared" si="0"/>
        <v>5.0200000000000005</v>
      </c>
      <c r="O15" s="40"/>
      <c r="P15" s="196">
        <f>N15-'C1'!G14</f>
        <v>0</v>
      </c>
    </row>
    <row r="16" spans="2:16" ht="12.75" customHeight="1">
      <c r="C16" s="87"/>
      <c r="D16" s="202" t="s">
        <v>97</v>
      </c>
      <c r="E16" s="124" t="s">
        <v>92</v>
      </c>
      <c r="F16" s="135">
        <v>0</v>
      </c>
      <c r="G16" s="135">
        <v>3.2080000000000002</v>
      </c>
      <c r="H16" s="135">
        <v>0</v>
      </c>
      <c r="I16" s="135">
        <v>6.8959999999999999</v>
      </c>
      <c r="J16" s="135">
        <v>1.333</v>
      </c>
      <c r="K16" s="135">
        <v>6.7000000000000004E-2</v>
      </c>
      <c r="L16" s="135">
        <v>0.63600000000000001</v>
      </c>
      <c r="M16" s="136"/>
      <c r="N16" s="137">
        <f t="shared" si="0"/>
        <v>12.139999999999999</v>
      </c>
      <c r="O16" s="40"/>
      <c r="P16" s="196">
        <f>N16-'C1'!G15</f>
        <v>0</v>
      </c>
    </row>
    <row r="17" spans="3:16" ht="12.75" customHeight="1">
      <c r="C17" s="87"/>
      <c r="D17" s="202" t="s">
        <v>80</v>
      </c>
      <c r="E17" s="124" t="s">
        <v>62</v>
      </c>
      <c r="F17" s="135">
        <v>0</v>
      </c>
      <c r="G17" s="135">
        <v>9.1296900000000001</v>
      </c>
      <c r="H17" s="135">
        <v>0</v>
      </c>
      <c r="I17" s="135">
        <v>1.4860000000000002E-2</v>
      </c>
      <c r="J17" s="135">
        <v>13.88917</v>
      </c>
      <c r="K17" s="135">
        <v>0.95890999999999982</v>
      </c>
      <c r="L17" s="135">
        <v>4.93466</v>
      </c>
      <c r="M17" s="136"/>
      <c r="N17" s="137">
        <f t="shared" si="0"/>
        <v>28.927290000000003</v>
      </c>
      <c r="O17" s="40"/>
      <c r="P17" s="196">
        <f>N17-'C1'!G16</f>
        <v>0</v>
      </c>
    </row>
    <row r="18" spans="3:16" ht="12.75" customHeight="1">
      <c r="C18" s="87"/>
      <c r="D18" s="202" t="s">
        <v>39</v>
      </c>
      <c r="E18" s="124" t="s">
        <v>33</v>
      </c>
      <c r="F18" s="135">
        <v>13.784880000000001</v>
      </c>
      <c r="G18" s="135">
        <v>5.1595800000000001</v>
      </c>
      <c r="H18" s="135">
        <v>0.29046</v>
      </c>
      <c r="I18" s="135">
        <v>3.5829399999999998</v>
      </c>
      <c r="J18" s="135">
        <v>5.4900000000000001E-3</v>
      </c>
      <c r="K18" s="135">
        <v>0.57107000000000008</v>
      </c>
      <c r="L18" s="135">
        <v>1.66099</v>
      </c>
      <c r="M18" s="136"/>
      <c r="N18" s="137">
        <f t="shared" si="0"/>
        <v>25.055410000000002</v>
      </c>
      <c r="O18" s="40"/>
      <c r="P18" s="196">
        <f>N18-'C1'!G17</f>
        <v>0</v>
      </c>
    </row>
    <row r="19" spans="3:16" ht="12.75" customHeight="1">
      <c r="C19" s="87"/>
      <c r="D19" s="202" t="s">
        <v>40</v>
      </c>
      <c r="E19" s="124" t="s">
        <v>29</v>
      </c>
      <c r="F19" s="135">
        <v>5.4883299999999995</v>
      </c>
      <c r="G19" s="135">
        <v>4.3500200000000007</v>
      </c>
      <c r="H19" s="135">
        <v>0.18787000000000001</v>
      </c>
      <c r="I19" s="135">
        <v>4.5957299999999996</v>
      </c>
      <c r="J19" s="135">
        <v>6.0300000000000015E-3</v>
      </c>
      <c r="K19" s="135">
        <v>0.22516999999999998</v>
      </c>
      <c r="L19" s="135">
        <v>0.15647</v>
      </c>
      <c r="M19" s="136"/>
      <c r="N19" s="137">
        <f t="shared" si="0"/>
        <v>15.009620000000002</v>
      </c>
      <c r="O19" s="40"/>
      <c r="P19" s="196">
        <f>N19-'C1'!G18</f>
        <v>0</v>
      </c>
    </row>
    <row r="20" spans="3:16" ht="12.75" customHeight="1">
      <c r="C20" s="87"/>
      <c r="D20" s="202" t="s">
        <v>41</v>
      </c>
      <c r="E20" s="124" t="s">
        <v>3</v>
      </c>
      <c r="F20" s="135">
        <v>53.197609999999997</v>
      </c>
      <c r="G20" s="135">
        <v>105.45218000000001</v>
      </c>
      <c r="H20" s="135">
        <v>2.0093899999999998</v>
      </c>
      <c r="I20" s="135">
        <v>34.106350000000006</v>
      </c>
      <c r="J20" s="135">
        <v>49.570349999999998</v>
      </c>
      <c r="K20" s="135">
        <v>12.18319</v>
      </c>
      <c r="L20" s="135">
        <v>4.4545000000000003</v>
      </c>
      <c r="M20" s="136"/>
      <c r="N20" s="137">
        <f t="shared" si="0"/>
        <v>260.97357</v>
      </c>
      <c r="O20" s="40"/>
      <c r="P20" s="196">
        <f>N20-'C1'!G19</f>
        <v>0</v>
      </c>
    </row>
    <row r="21" spans="3:16" ht="12.75" customHeight="1">
      <c r="C21" s="87"/>
      <c r="D21" s="202" t="s">
        <v>81</v>
      </c>
      <c r="E21" s="124" t="s">
        <v>63</v>
      </c>
      <c r="F21" s="135">
        <v>0</v>
      </c>
      <c r="G21" s="135">
        <v>8.7684999999999995</v>
      </c>
      <c r="H21" s="135">
        <v>0</v>
      </c>
      <c r="I21" s="135">
        <v>0.12089999999999999</v>
      </c>
      <c r="J21" s="135">
        <v>0.58640000000000003</v>
      </c>
      <c r="K21" s="135">
        <v>1.7200000000000003E-2</v>
      </c>
      <c r="L21" s="135">
        <v>0.81789999999999996</v>
      </c>
      <c r="M21" s="136"/>
      <c r="N21" s="137">
        <f t="shared" si="0"/>
        <v>10.3109</v>
      </c>
      <c r="O21" s="40"/>
      <c r="P21" s="196">
        <f>N21-'C1'!G20</f>
        <v>0</v>
      </c>
    </row>
    <row r="22" spans="3:16" ht="12.75" customHeight="1">
      <c r="C22" s="87"/>
      <c r="D22" s="202" t="s">
        <v>82</v>
      </c>
      <c r="E22" s="124" t="s">
        <v>26</v>
      </c>
      <c r="F22" s="135">
        <v>21.88852</v>
      </c>
      <c r="G22" s="135">
        <v>13.894640000000001</v>
      </c>
      <c r="H22" s="135">
        <v>0</v>
      </c>
      <c r="I22" s="135">
        <v>13.144909999999998</v>
      </c>
      <c r="J22" s="135">
        <v>5.8589800000000007</v>
      </c>
      <c r="K22" s="135">
        <v>0.16218000000000005</v>
      </c>
      <c r="L22" s="135">
        <v>12.51484</v>
      </c>
      <c r="M22" s="136"/>
      <c r="N22" s="137">
        <f t="shared" si="0"/>
        <v>67.464069999999992</v>
      </c>
      <c r="O22" s="40"/>
      <c r="P22" s="196">
        <f>N22-'C1'!G21</f>
        <v>0</v>
      </c>
    </row>
    <row r="23" spans="3:16" ht="12.75" customHeight="1">
      <c r="C23" s="87"/>
      <c r="D23" s="202" t="s">
        <v>42</v>
      </c>
      <c r="E23" s="124" t="s">
        <v>4</v>
      </c>
      <c r="F23" s="135">
        <v>393.15325388000002</v>
      </c>
      <c r="G23" s="135">
        <v>41.598491339999995</v>
      </c>
      <c r="H23" s="135">
        <v>5.1405340350000008</v>
      </c>
      <c r="I23" s="135">
        <v>63.146705964999995</v>
      </c>
      <c r="J23" s="135">
        <v>27.848179150000004</v>
      </c>
      <c r="K23" s="135">
        <v>10.2164676</v>
      </c>
      <c r="L23" s="135">
        <v>7.539322499999999</v>
      </c>
      <c r="M23" s="136"/>
      <c r="N23" s="137">
        <f t="shared" si="0"/>
        <v>548.64295446999995</v>
      </c>
      <c r="O23" s="40"/>
      <c r="P23" s="196">
        <f>N23-'C1'!G22</f>
        <v>0</v>
      </c>
    </row>
    <row r="24" spans="3:16" ht="12.75" customHeight="1">
      <c r="C24" s="87"/>
      <c r="D24" s="202" t="s">
        <v>84</v>
      </c>
      <c r="E24" s="124" t="s">
        <v>143</v>
      </c>
      <c r="F24" s="135">
        <v>60.654000000000003</v>
      </c>
      <c r="G24" s="135">
        <v>146.71200000000002</v>
      </c>
      <c r="H24" s="135">
        <v>0</v>
      </c>
      <c r="I24" s="135">
        <v>5.9640000000000004</v>
      </c>
      <c r="J24" s="135">
        <v>42.29</v>
      </c>
      <c r="K24" s="135">
        <v>11.803000000000001</v>
      </c>
      <c r="L24" s="135">
        <v>18.361000000000001</v>
      </c>
      <c r="M24" s="136"/>
      <c r="N24" s="137">
        <f t="shared" si="0"/>
        <v>285.78399999999999</v>
      </c>
      <c r="O24" s="40"/>
      <c r="P24" s="196">
        <f>N24-'C1'!G23</f>
        <v>0</v>
      </c>
    </row>
    <row r="25" spans="3:16" ht="12.75" customHeight="1">
      <c r="C25" s="87"/>
      <c r="D25" s="202" t="s">
        <v>43</v>
      </c>
      <c r="E25" s="124" t="s">
        <v>5</v>
      </c>
      <c r="F25" s="135">
        <v>0</v>
      </c>
      <c r="G25" s="135">
        <v>29.047919999999998</v>
      </c>
      <c r="H25" s="135">
        <v>1.635E-2</v>
      </c>
      <c r="I25" s="135">
        <v>5.7539500000000006</v>
      </c>
      <c r="J25" s="135">
        <v>5.5741600000000009</v>
      </c>
      <c r="K25" s="135">
        <v>3.5370299999999997</v>
      </c>
      <c r="L25" s="135">
        <v>1.3956</v>
      </c>
      <c r="M25" s="136"/>
      <c r="N25" s="137">
        <f t="shared" si="0"/>
        <v>45.325009999999999</v>
      </c>
      <c r="O25" s="40"/>
      <c r="P25" s="196">
        <f>N25-'C1'!G24</f>
        <v>0</v>
      </c>
    </row>
    <row r="26" spans="3:16" ht="12.75" customHeight="1">
      <c r="C26" s="87"/>
      <c r="D26" s="202" t="s">
        <v>44</v>
      </c>
      <c r="E26" s="124" t="s">
        <v>12</v>
      </c>
      <c r="F26" s="135">
        <v>2.81</v>
      </c>
      <c r="G26" s="135">
        <v>88.109000000000009</v>
      </c>
      <c r="H26" s="135">
        <v>0</v>
      </c>
      <c r="I26" s="135">
        <v>8.1000000000000003E-2</v>
      </c>
      <c r="J26" s="135">
        <v>10.948</v>
      </c>
      <c r="K26" s="135">
        <v>3.117</v>
      </c>
      <c r="L26" s="135">
        <v>3.488</v>
      </c>
      <c r="M26" s="136"/>
      <c r="N26" s="137">
        <f t="shared" si="0"/>
        <v>108.55300000000001</v>
      </c>
      <c r="O26" s="40"/>
      <c r="P26" s="196">
        <f>N26-'C1'!G25</f>
        <v>0</v>
      </c>
    </row>
    <row r="27" spans="3:16" ht="12.75" customHeight="1">
      <c r="C27" s="87"/>
      <c r="D27" s="202" t="s">
        <v>45</v>
      </c>
      <c r="E27" s="124" t="s">
        <v>34</v>
      </c>
      <c r="F27" s="135">
        <v>14.79618</v>
      </c>
      <c r="G27" s="135">
        <v>9.9608000000000008</v>
      </c>
      <c r="H27" s="135">
        <v>0</v>
      </c>
      <c r="I27" s="135">
        <v>0.215</v>
      </c>
      <c r="J27" s="135">
        <v>0.58986000000000005</v>
      </c>
      <c r="K27" s="135">
        <v>0.26708999999999999</v>
      </c>
      <c r="L27" s="135">
        <v>2.3273000000000001</v>
      </c>
      <c r="M27" s="136"/>
      <c r="N27" s="137">
        <f t="shared" si="0"/>
        <v>28.156230000000001</v>
      </c>
      <c r="O27" s="40"/>
      <c r="P27" s="196">
        <f>N27-'C1'!G26</f>
        <v>0</v>
      </c>
    </row>
    <row r="28" spans="3:16" ht="12.75" customHeight="1">
      <c r="C28" s="87"/>
      <c r="D28" s="202" t="s">
        <v>85</v>
      </c>
      <c r="E28" s="124" t="s">
        <v>36</v>
      </c>
      <c r="F28" s="135">
        <v>0</v>
      </c>
      <c r="G28" s="135">
        <v>19.541289999999996</v>
      </c>
      <c r="H28" s="135">
        <v>0.23488000000000001</v>
      </c>
      <c r="I28" s="135">
        <v>0.68701999999999985</v>
      </c>
      <c r="J28" s="135">
        <v>8.3749700000000011</v>
      </c>
      <c r="K28" s="135">
        <v>0</v>
      </c>
      <c r="L28" s="135">
        <v>0.43210999999999999</v>
      </c>
      <c r="M28" s="136"/>
      <c r="N28" s="137">
        <f t="shared" si="0"/>
        <v>29.27027</v>
      </c>
      <c r="O28" s="40"/>
      <c r="P28" s="196">
        <f>N28-'C1'!G27</f>
        <v>0</v>
      </c>
    </row>
    <row r="29" spans="3:16" ht="12.75" customHeight="1">
      <c r="C29" s="87"/>
      <c r="D29" s="202" t="s">
        <v>96</v>
      </c>
      <c r="E29" s="124" t="s">
        <v>95</v>
      </c>
      <c r="F29" s="135">
        <v>0</v>
      </c>
      <c r="G29" s="135">
        <v>1.6800000000000001E-3</v>
      </c>
      <c r="H29" s="135">
        <v>0</v>
      </c>
      <c r="I29" s="135">
        <v>13.68824</v>
      </c>
      <c r="J29" s="135">
        <v>4.3500000000000006E-3</v>
      </c>
      <c r="K29" s="135">
        <v>0</v>
      </c>
      <c r="L29" s="135">
        <v>5.5910399999999996</v>
      </c>
      <c r="M29" s="136"/>
      <c r="N29" s="137">
        <f t="shared" si="0"/>
        <v>19.285310000000003</v>
      </c>
      <c r="O29" s="40"/>
      <c r="P29" s="196">
        <f>N29-'C1'!G28</f>
        <v>0</v>
      </c>
    </row>
    <row r="30" spans="3:16" ht="12.75" customHeight="1">
      <c r="C30" s="87"/>
      <c r="D30" s="202" t="s">
        <v>46</v>
      </c>
      <c r="E30" s="124" t="s">
        <v>6</v>
      </c>
      <c r="F30" s="135">
        <v>0</v>
      </c>
      <c r="G30" s="135">
        <v>167.96934000000002</v>
      </c>
      <c r="H30" s="135">
        <v>2.3801300000000003</v>
      </c>
      <c r="I30" s="135">
        <v>47.18386000000001</v>
      </c>
      <c r="J30" s="135">
        <v>17.285</v>
      </c>
      <c r="K30" s="135">
        <v>22.89</v>
      </c>
      <c r="L30" s="135">
        <v>22.831579999999999</v>
      </c>
      <c r="M30" s="136"/>
      <c r="N30" s="137">
        <f t="shared" si="0"/>
        <v>280.53991000000002</v>
      </c>
      <c r="O30" s="40"/>
      <c r="P30" s="196">
        <f>N30-'C1'!G29</f>
        <v>0</v>
      </c>
    </row>
    <row r="31" spans="3:16" ht="12.75" customHeight="1">
      <c r="C31" s="87"/>
      <c r="D31" s="202" t="s">
        <v>86</v>
      </c>
      <c r="E31" s="124" t="s">
        <v>64</v>
      </c>
      <c r="F31" s="135">
        <v>0</v>
      </c>
      <c r="G31" s="135">
        <v>3.089</v>
      </c>
      <c r="H31" s="135">
        <v>0</v>
      </c>
      <c r="I31" s="135">
        <v>2.4169999999999998</v>
      </c>
      <c r="J31" s="135">
        <v>0.12</v>
      </c>
      <c r="K31" s="135">
        <v>0</v>
      </c>
      <c r="L31" s="135">
        <v>0.874</v>
      </c>
      <c r="M31" s="136"/>
      <c r="N31" s="137">
        <f t="shared" si="0"/>
        <v>6.5</v>
      </c>
      <c r="O31" s="40"/>
      <c r="P31" s="196">
        <f>N31-'C1'!G30</f>
        <v>0</v>
      </c>
    </row>
    <row r="32" spans="3:16" ht="12.75" customHeight="1">
      <c r="C32" s="87"/>
      <c r="D32" s="202" t="s">
        <v>87</v>
      </c>
      <c r="E32" s="124" t="s">
        <v>37</v>
      </c>
      <c r="F32" s="135">
        <v>0</v>
      </c>
      <c r="G32" s="135">
        <v>0.60599999999999998</v>
      </c>
      <c r="H32" s="135">
        <v>0.52100000000000002</v>
      </c>
      <c r="I32" s="135">
        <v>0.42699999999999999</v>
      </c>
      <c r="J32" s="135">
        <v>1.1399999999999999</v>
      </c>
      <c r="K32" s="135">
        <v>8.1000000000000003E-2</v>
      </c>
      <c r="L32" s="135">
        <v>0.44800000000000001</v>
      </c>
      <c r="M32" s="136"/>
      <c r="N32" s="137">
        <f t="shared" si="0"/>
        <v>3.2229999999999999</v>
      </c>
      <c r="O32" s="40"/>
      <c r="P32" s="196">
        <f>N32-'C1'!G31</f>
        <v>0</v>
      </c>
    </row>
    <row r="33" spans="3:16" ht="12.75" customHeight="1">
      <c r="C33" s="87"/>
      <c r="D33" s="202" t="s">
        <v>47</v>
      </c>
      <c r="E33" s="124" t="s">
        <v>7</v>
      </c>
      <c r="F33" s="135">
        <v>0</v>
      </c>
      <c r="G33" s="135">
        <v>0.32072000000000006</v>
      </c>
      <c r="H33" s="135">
        <v>1.2448699999999999</v>
      </c>
      <c r="I33" s="135">
        <v>8.0320000000000003E-2</v>
      </c>
      <c r="J33" s="135">
        <v>0.25087999999999999</v>
      </c>
      <c r="K33" s="135">
        <v>6.1439999999999988E-2</v>
      </c>
      <c r="L33" s="135">
        <v>5.4999999999999993E-2</v>
      </c>
      <c r="M33" s="136"/>
      <c r="N33" s="137">
        <f t="shared" si="0"/>
        <v>2.0132300000000001</v>
      </c>
      <c r="O33" s="40"/>
      <c r="P33" s="196">
        <f>N33-'C1'!G32</f>
        <v>0</v>
      </c>
    </row>
    <row r="34" spans="3:16" ht="12.75" customHeight="1">
      <c r="C34" s="97"/>
      <c r="D34" s="202" t="s">
        <v>83</v>
      </c>
      <c r="E34" s="124" t="s">
        <v>151</v>
      </c>
      <c r="F34" s="135">
        <v>0</v>
      </c>
      <c r="G34" s="135">
        <v>3.4308000000000001</v>
      </c>
      <c r="H34" s="135">
        <v>0</v>
      </c>
      <c r="I34" s="135">
        <v>1.5811700000000004</v>
      </c>
      <c r="J34" s="135">
        <v>9.7299999999999998E-2</v>
      </c>
      <c r="K34" s="135">
        <v>2.2789999999999998E-2</v>
      </c>
      <c r="L34" s="135">
        <v>5.4039999999999998E-2</v>
      </c>
      <c r="M34" s="136"/>
      <c r="N34" s="137">
        <f>SUM(F34:L34)</f>
        <v>5.1860999999999997</v>
      </c>
      <c r="O34" s="40"/>
      <c r="P34" s="196">
        <f>N34-'C1'!G33</f>
        <v>0</v>
      </c>
    </row>
    <row r="35" spans="3:16" ht="12.75" customHeight="1">
      <c r="C35" s="102"/>
      <c r="D35" s="202" t="s">
        <v>101</v>
      </c>
      <c r="E35" s="124" t="s">
        <v>103</v>
      </c>
      <c r="F35" s="135">
        <v>0</v>
      </c>
      <c r="G35" s="135">
        <v>1.4410000000000001</v>
      </c>
      <c r="H35" s="135">
        <v>2.036</v>
      </c>
      <c r="I35" s="135">
        <v>0</v>
      </c>
      <c r="J35" s="135">
        <v>0.16</v>
      </c>
      <c r="K35" s="135">
        <v>0</v>
      </c>
      <c r="L35" s="135">
        <v>0</v>
      </c>
      <c r="M35" s="136"/>
      <c r="N35" s="137">
        <f t="shared" si="0"/>
        <v>3.6370000000000005</v>
      </c>
      <c r="O35" s="40"/>
      <c r="P35" s="196">
        <f>N35-'C1'!G34</f>
        <v>0</v>
      </c>
    </row>
    <row r="36" spans="3:16" ht="12.75" customHeight="1">
      <c r="D36" s="202" t="s">
        <v>88</v>
      </c>
      <c r="E36" s="124" t="s">
        <v>27</v>
      </c>
      <c r="F36" s="135">
        <v>0</v>
      </c>
      <c r="G36" s="135">
        <v>4.2616500000000004</v>
      </c>
      <c r="H36" s="135">
        <v>0</v>
      </c>
      <c r="I36" s="135">
        <v>138.0403</v>
      </c>
      <c r="J36" s="135">
        <v>3.3838399999999997</v>
      </c>
      <c r="K36" s="135">
        <v>0</v>
      </c>
      <c r="L36" s="135">
        <v>0</v>
      </c>
      <c r="M36" s="136"/>
      <c r="N36" s="137">
        <f t="shared" si="0"/>
        <v>145.68579</v>
      </c>
      <c r="O36" s="40"/>
      <c r="P36" s="196">
        <f>N36-'C1'!G35</f>
        <v>0</v>
      </c>
    </row>
    <row r="37" spans="3:16" ht="12.75" customHeight="1">
      <c r="C37" s="6"/>
      <c r="D37" s="202" t="s">
        <v>48</v>
      </c>
      <c r="E37" s="124" t="s">
        <v>28</v>
      </c>
      <c r="F37" s="135">
        <v>0</v>
      </c>
      <c r="G37" s="135">
        <v>136.22580000000005</v>
      </c>
      <c r="H37" s="135">
        <v>0.41560999999999992</v>
      </c>
      <c r="I37" s="135">
        <v>1.9337500000000001</v>
      </c>
      <c r="J37" s="135">
        <v>12.457799999999999</v>
      </c>
      <c r="K37" s="135">
        <v>0.27736</v>
      </c>
      <c r="L37" s="135">
        <v>5.7760299999999996</v>
      </c>
      <c r="M37" s="136"/>
      <c r="N37" s="137">
        <f t="shared" si="0"/>
        <v>157.08635000000001</v>
      </c>
      <c r="O37" s="40"/>
      <c r="P37" s="196">
        <f>N37-'C1'!G36</f>
        <v>-6.0000000019044819E-5</v>
      </c>
    </row>
    <row r="38" spans="3:16" ht="12.75" customHeight="1">
      <c r="D38" s="202" t="s">
        <v>49</v>
      </c>
      <c r="E38" s="124" t="s">
        <v>8</v>
      </c>
      <c r="F38" s="135">
        <v>0</v>
      </c>
      <c r="G38" s="135">
        <v>25.835000000000004</v>
      </c>
      <c r="H38" s="135">
        <v>1.2629999999999999</v>
      </c>
      <c r="I38" s="135">
        <v>12.094000000000001</v>
      </c>
      <c r="J38" s="135">
        <v>12.353</v>
      </c>
      <c r="K38" s="135">
        <v>0.82</v>
      </c>
      <c r="L38" s="135">
        <v>2.7719999999999998</v>
      </c>
      <c r="M38" s="136"/>
      <c r="N38" s="137">
        <f t="shared" si="0"/>
        <v>55.137000000000008</v>
      </c>
      <c r="O38" s="40"/>
      <c r="P38" s="196">
        <f>N38-'C1'!G37</f>
        <v>0</v>
      </c>
    </row>
    <row r="39" spans="3:16" ht="12.75" customHeight="1">
      <c r="C39" s="6"/>
      <c r="D39" s="202" t="s">
        <v>50</v>
      </c>
      <c r="E39" s="124" t="s">
        <v>32</v>
      </c>
      <c r="F39" s="135">
        <v>28.255299999999998</v>
      </c>
      <c r="G39" s="135">
        <v>43.6355</v>
      </c>
      <c r="H39" s="135">
        <v>1.0682</v>
      </c>
      <c r="I39" s="135">
        <v>1.609</v>
      </c>
      <c r="J39" s="135">
        <v>0.60070000000000001</v>
      </c>
      <c r="K39" s="135">
        <v>2.2979999999999996</v>
      </c>
      <c r="L39" s="135">
        <v>4.3761000000000001</v>
      </c>
      <c r="M39" s="136"/>
      <c r="N39" s="137">
        <f t="shared" si="0"/>
        <v>81.842799999999997</v>
      </c>
      <c r="O39" s="40"/>
      <c r="P39" s="196">
        <f>N39-'C1'!G38</f>
        <v>0</v>
      </c>
    </row>
    <row r="40" spans="3:16" ht="12.75" customHeight="1">
      <c r="D40" s="202" t="s">
        <v>56</v>
      </c>
      <c r="E40" s="124" t="s">
        <v>38</v>
      </c>
      <c r="F40" s="135">
        <v>10.442</v>
      </c>
      <c r="G40" s="135">
        <v>24.259999999999998</v>
      </c>
      <c r="H40" s="135">
        <v>0</v>
      </c>
      <c r="I40" s="135">
        <v>17.681000000000001</v>
      </c>
      <c r="J40" s="135">
        <v>6.26</v>
      </c>
      <c r="K40" s="135">
        <v>1.754</v>
      </c>
      <c r="L40" s="135">
        <v>0.308</v>
      </c>
      <c r="M40" s="136"/>
      <c r="N40" s="137">
        <f t="shared" si="0"/>
        <v>60.704999999999991</v>
      </c>
      <c r="O40" s="40"/>
      <c r="P40" s="196">
        <f>N40-'C1'!G39</f>
        <v>0</v>
      </c>
    </row>
    <row r="41" spans="3:16" ht="12.75" customHeight="1">
      <c r="D41" s="202" t="s">
        <v>99</v>
      </c>
      <c r="E41" s="124" t="s">
        <v>98</v>
      </c>
      <c r="F41" s="135">
        <v>0</v>
      </c>
      <c r="G41" s="135">
        <v>28.323259999999998</v>
      </c>
      <c r="H41" s="135">
        <v>0.75351999999999997</v>
      </c>
      <c r="I41" s="135">
        <v>10.39315</v>
      </c>
      <c r="J41" s="135">
        <v>8.4500000000000006E-2</v>
      </c>
      <c r="K41" s="135">
        <v>0</v>
      </c>
      <c r="L41" s="135">
        <v>0</v>
      </c>
      <c r="M41" s="136"/>
      <c r="N41" s="137">
        <f t="shared" si="0"/>
        <v>39.554429999999996</v>
      </c>
      <c r="O41" s="40"/>
      <c r="P41" s="196">
        <f>N41-'C1'!G40</f>
        <v>0</v>
      </c>
    </row>
    <row r="42" spans="3:16" ht="12.75" customHeight="1">
      <c r="D42" s="202" t="s">
        <v>89</v>
      </c>
      <c r="E42" s="124" t="s">
        <v>30</v>
      </c>
      <c r="F42" s="135">
        <v>65.801000000000002</v>
      </c>
      <c r="G42" s="135">
        <v>3.7109999999999999</v>
      </c>
      <c r="H42" s="135">
        <v>0</v>
      </c>
      <c r="I42" s="135">
        <v>60.976999999999997</v>
      </c>
      <c r="J42" s="135">
        <v>16.638999999999999</v>
      </c>
      <c r="K42" s="135">
        <v>0</v>
      </c>
      <c r="L42" s="135">
        <v>11.148999999999999</v>
      </c>
      <c r="M42" s="136"/>
      <c r="N42" s="137">
        <f t="shared" si="0"/>
        <v>158.27700000000002</v>
      </c>
      <c r="O42" s="40"/>
      <c r="P42" s="196">
        <f>N42-'C1'!G41</f>
        <v>0</v>
      </c>
    </row>
    <row r="43" spans="3:16" ht="12.75" customHeight="1">
      <c r="D43" s="202" t="s">
        <v>90</v>
      </c>
      <c r="E43" s="124" t="s">
        <v>66</v>
      </c>
      <c r="F43" s="135">
        <v>24.413</v>
      </c>
      <c r="G43" s="135">
        <v>2.403</v>
      </c>
      <c r="H43" s="135">
        <v>0</v>
      </c>
      <c r="I43" s="135">
        <v>37.43</v>
      </c>
      <c r="J43" s="135">
        <v>0.123</v>
      </c>
      <c r="K43" s="135">
        <v>1.216</v>
      </c>
      <c r="L43" s="135">
        <v>1.9670000000000001</v>
      </c>
      <c r="M43" s="136"/>
      <c r="N43" s="137">
        <f t="shared" si="0"/>
        <v>67.551999999999992</v>
      </c>
      <c r="O43" s="40"/>
      <c r="P43" s="196">
        <f>N43-'C1'!G42</f>
        <v>0</v>
      </c>
    </row>
    <row r="44" spans="3:16" ht="12.75" customHeight="1">
      <c r="C44" s="53"/>
      <c r="D44" s="104"/>
      <c r="E44" s="126" t="s">
        <v>11</v>
      </c>
      <c r="F44" s="138">
        <f>SUM(F9:F43)</f>
        <v>808.8320538800001</v>
      </c>
      <c r="G44" s="138">
        <f t="shared" ref="G44:K44" si="1">SUM(G9:G43)</f>
        <v>1317.31717134</v>
      </c>
      <c r="H44" s="138">
        <f t="shared" si="1"/>
        <v>29.164924035000006</v>
      </c>
      <c r="I44" s="138">
        <f t="shared" si="1"/>
        <v>555.92123596499982</v>
      </c>
      <c r="J44" s="138">
        <f t="shared" si="1"/>
        <v>359.66346915000008</v>
      </c>
      <c r="K44" s="138">
        <f t="shared" si="1"/>
        <v>118.57205759999999</v>
      </c>
      <c r="L44" s="138">
        <f>SUM(L9:L43)</f>
        <v>169.27743249999997</v>
      </c>
      <c r="M44" s="139"/>
      <c r="N44" s="140">
        <f t="shared" si="0"/>
        <v>3358.7483444699997</v>
      </c>
      <c r="O44" s="40"/>
      <c r="P44" s="196">
        <f>N44-O44</f>
        <v>3358.7483444699997</v>
      </c>
    </row>
    <row r="45" spans="3:16" ht="16.5" customHeight="1">
      <c r="E45" s="6" t="s">
        <v>168</v>
      </c>
      <c r="F45" s="192"/>
      <c r="G45" s="192"/>
      <c r="H45" s="192"/>
      <c r="I45" s="192"/>
      <c r="J45"/>
      <c r="K45"/>
      <c r="L45"/>
      <c r="M45"/>
      <c r="N45"/>
      <c r="O45" s="105"/>
      <c r="P45" s="187"/>
    </row>
    <row r="46" spans="3:16" ht="15" customHeight="1">
      <c r="C46" s="6"/>
      <c r="E46" s="6" t="s">
        <v>141</v>
      </c>
      <c r="F46"/>
      <c r="G46"/>
      <c r="H46"/>
      <c r="I46"/>
      <c r="J46"/>
      <c r="K46"/>
      <c r="L46"/>
      <c r="M46"/>
      <c r="N46"/>
      <c r="O46"/>
      <c r="P46" s="24"/>
    </row>
    <row r="47" spans="3:16" ht="12.75" customHeight="1">
      <c r="E47" s="6" t="s">
        <v>140</v>
      </c>
      <c r="F47"/>
      <c r="G47"/>
      <c r="H47"/>
      <c r="I47"/>
      <c r="J47"/>
      <c r="K47"/>
      <c r="L47"/>
      <c r="M47"/>
      <c r="N47"/>
      <c r="O47"/>
      <c r="P47" s="24"/>
    </row>
    <row r="48" spans="3:16" ht="12.75" customHeight="1">
      <c r="E48" s="6"/>
      <c r="F48"/>
      <c r="G48" s="40"/>
      <c r="H48" s="40"/>
      <c r="I48"/>
      <c r="J48"/>
      <c r="K48"/>
      <c r="L48"/>
      <c r="M48"/>
      <c r="N48"/>
      <c r="O48"/>
      <c r="P48" s="24"/>
    </row>
    <row r="49" spans="3:16" ht="12.75" customHeight="1">
      <c r="E49"/>
      <c r="F49"/>
      <c r="G49"/>
      <c r="H49"/>
      <c r="I49"/>
      <c r="J49"/>
      <c r="K49"/>
      <c r="L49"/>
      <c r="M49"/>
      <c r="N49"/>
      <c r="O49"/>
      <c r="P49" s="24"/>
    </row>
    <row r="50" spans="3:16" ht="12.75" customHeight="1">
      <c r="E50"/>
      <c r="F50"/>
      <c r="G50"/>
      <c r="H50"/>
      <c r="I50"/>
      <c r="J50"/>
      <c r="K50"/>
      <c r="L50"/>
      <c r="M50"/>
      <c r="N50"/>
      <c r="O50"/>
      <c r="P50" s="24"/>
    </row>
    <row r="51" spans="3:16">
      <c r="E51"/>
      <c r="F51"/>
      <c r="G51"/>
      <c r="H51"/>
      <c r="I51"/>
      <c r="J51"/>
      <c r="K51"/>
      <c r="L51"/>
      <c r="M51"/>
      <c r="N51"/>
      <c r="O51"/>
    </row>
    <row r="52" spans="3:16"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3:16"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3:16"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3:16"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3:16"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3:16"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3:16"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3:16"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3:16"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3:16"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3:16"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3:16"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3:16"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3:15"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3:15"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3:15"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3:15"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3:15"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3:15"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3:15"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3:15"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3:15"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3:15"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3:15"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3:15"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3:15"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3:15"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3:15"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3:15"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3:15"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3:15"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3:15"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3:15"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3:15"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3:15"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3:15"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3:15"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3:15"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3:15"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3:15"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3:15"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3:15"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3:15"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3:15"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3:15"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3:15"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3:15"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3:15"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3:15"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3:15"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3:15"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3:15"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3:15"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3:15"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3:15"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3:15"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3:15"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3:15"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3:15"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3:15"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3:15"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3:15"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3:15"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3:15"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3:15"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3:15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3:15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3:15"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3:15"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3:15"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3:15"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3:15"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3:15"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3:15"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3:15"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3:15"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3:15"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3:15"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3:15"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3:15"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3:1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3:15"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3:15"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3:15"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3:15"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3:15"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3:15"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3:15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3:15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3:15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3:15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3:15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3:15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3:15"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3:15"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3:15"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3:15"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3:15"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3:15"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3:15"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3:15"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3:15"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3:15"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3:15"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3:15"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3:15"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3:15"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3:15"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3:15"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3:15"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3:15"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3:15"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3:15"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3:15"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3:15"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3:15"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3:15"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3:15">
      <c r="C217"/>
      <c r="D217"/>
    </row>
  </sheetData>
  <sortState ref="E9:N43">
    <sortCondition ref="E9:E43"/>
  </sortState>
  <dataConsolidate/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3">
    <mergeCell ref="C7:C11"/>
    <mergeCell ref="E3:N3"/>
    <mergeCell ref="H7:H8"/>
  </mergeCells>
  <phoneticPr fontId="0" type="noConversion"/>
  <hyperlinks>
    <hyperlink ref="C4" location="Indice!A1" display="Indice!A1" xr:uid="{00000000-0004-0000-08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">
    <pageSetUpPr autoPageBreaks="0"/>
  </sheetPr>
  <dimension ref="B1:L80"/>
  <sheetViews>
    <sheetView showGridLines="0" showRowColHeaders="0" showOutlineSymbols="0" zoomScaleNormal="100" workbookViewId="0">
      <selection activeCell="E45" sqref="E45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1.28515625" style="21" customWidth="1"/>
    <col min="5" max="5" width="18.28515625" style="21" customWidth="1"/>
    <col min="6" max="8" width="15.7109375" style="21" customWidth="1"/>
    <col min="9" max="9" width="2.42578125" style="21" customWidth="1"/>
    <col min="10" max="11" width="10.85546875" style="65" bestFit="1" customWidth="1"/>
    <col min="12" max="16384" width="11.42578125" style="21"/>
  </cols>
  <sheetData>
    <row r="1" spans="2:12" s="10" customFormat="1" ht="0.75" customHeight="1">
      <c r="J1" s="65"/>
      <c r="K1" s="65"/>
    </row>
    <row r="2" spans="2:12" s="10" customFormat="1" ht="21" customHeight="1">
      <c r="E2" s="107"/>
      <c r="H2" s="108" t="s">
        <v>18</v>
      </c>
      <c r="J2" s="65"/>
      <c r="K2" s="65"/>
    </row>
    <row r="3" spans="2:12" s="10" customFormat="1" ht="15" customHeight="1">
      <c r="E3" s="227" t="str">
        <f>Indice!E3</f>
        <v>Informe 2018</v>
      </c>
      <c r="F3" s="227"/>
      <c r="G3" s="227"/>
      <c r="H3" s="227"/>
      <c r="J3" s="65"/>
      <c r="K3" s="65"/>
    </row>
    <row r="4" spans="2:12" s="12" customFormat="1" ht="20.25" customHeight="1">
      <c r="B4" s="13"/>
      <c r="C4" s="14" t="s">
        <v>104</v>
      </c>
      <c r="J4" s="82"/>
      <c r="K4" s="82"/>
    </row>
    <row r="5" spans="2:12" s="12" customFormat="1" ht="12.75" customHeight="1">
      <c r="B5" s="13"/>
      <c r="C5" s="15"/>
      <c r="J5" s="82"/>
      <c r="K5" s="82"/>
    </row>
    <row r="6" spans="2:12" s="12" customFormat="1" ht="13.5" customHeight="1">
      <c r="B6" s="13"/>
      <c r="C6" s="20"/>
      <c r="D6" s="31"/>
      <c r="E6" s="31"/>
      <c r="J6" s="188"/>
      <c r="K6" s="82"/>
    </row>
    <row r="7" spans="2:12" ht="12.75" customHeight="1">
      <c r="C7" s="231" t="s">
        <v>117</v>
      </c>
      <c r="E7" s="29"/>
      <c r="F7" s="29">
        <v>2017</v>
      </c>
      <c r="G7" s="29">
        <v>2018</v>
      </c>
      <c r="H7" s="56" t="s">
        <v>158</v>
      </c>
      <c r="I7" s="69"/>
      <c r="J7" s="211" t="s">
        <v>137</v>
      </c>
      <c r="K7" s="211" t="s">
        <v>164</v>
      </c>
      <c r="L7" s="205"/>
    </row>
    <row r="8" spans="2:12" ht="12.75" customHeight="1">
      <c r="B8" s="202" t="s">
        <v>139</v>
      </c>
      <c r="C8" s="231"/>
      <c r="E8" s="124" t="s">
        <v>142</v>
      </c>
      <c r="F8" s="131">
        <f>'C3'!F8/'C6'!J8*1000000000</f>
        <v>2476.2122943442432</v>
      </c>
      <c r="G8" s="131">
        <f>'C3'!G8/'C6'!K8*1000000000</f>
        <v>2494.4919110177111</v>
      </c>
      <c r="H8" s="132">
        <f t="shared" ref="H8:H43" si="0">(G8/F8-1)*100</f>
        <v>0.73820878424759595</v>
      </c>
      <c r="I8" s="69"/>
      <c r="J8" s="111">
        <v>2876591</v>
      </c>
      <c r="K8" s="111">
        <v>2870324</v>
      </c>
      <c r="L8" s="210"/>
    </row>
    <row r="9" spans="2:12" ht="12.75" customHeight="1">
      <c r="B9" s="202" t="s">
        <v>51</v>
      </c>
      <c r="C9" s="231"/>
      <c r="D9" s="104"/>
      <c r="E9" s="124" t="s">
        <v>0</v>
      </c>
      <c r="F9" s="131">
        <f>'C3'!F9/'C6'!J9*1000000000</f>
        <v>6527.7749586523678</v>
      </c>
      <c r="G9" s="131">
        <f>'C3'!G9/'C6'!K9*1000000000</f>
        <v>6499.2523282736583</v>
      </c>
      <c r="H9" s="132">
        <f t="shared" si="0"/>
        <v>-0.43694261152344982</v>
      </c>
      <c r="I9" s="69"/>
      <c r="J9" s="111">
        <v>82521653</v>
      </c>
      <c r="K9" s="111">
        <v>82792351</v>
      </c>
      <c r="L9" s="210"/>
    </row>
    <row r="10" spans="2:12" ht="12.75" customHeight="1">
      <c r="B10" s="202" t="s">
        <v>52</v>
      </c>
      <c r="C10" s="231"/>
      <c r="D10" s="104"/>
      <c r="E10" s="124" t="s">
        <v>1</v>
      </c>
      <c r="F10" s="131">
        <f>'C3'!F10/'C6'!J10*1000000000</f>
        <v>8105.9300467977118</v>
      </c>
      <c r="G10" s="131">
        <f>'C3'!G10/'C6'!K10*1000000000</f>
        <v>8087.4961050260654</v>
      </c>
      <c r="H10" s="132">
        <f t="shared" si="0"/>
        <v>-0.22741303792682688</v>
      </c>
      <c r="I10" s="69"/>
      <c r="J10" s="111">
        <v>8772865</v>
      </c>
      <c r="K10" s="111">
        <v>8822267</v>
      </c>
      <c r="L10" s="210"/>
    </row>
    <row r="11" spans="2:12" ht="12.75" customHeight="1">
      <c r="B11" s="202" t="s">
        <v>53</v>
      </c>
      <c r="C11" s="231"/>
      <c r="D11" s="104"/>
      <c r="E11" s="124" t="s">
        <v>2</v>
      </c>
      <c r="F11" s="131">
        <f>'C3'!F11/'C6'!J11*1000000000</f>
        <v>7472.6259713610107</v>
      </c>
      <c r="G11" s="131">
        <f>'C3'!G11/'C6'!K11*1000000000</f>
        <v>7463.3465598242019</v>
      </c>
      <c r="H11" s="132">
        <f t="shared" si="0"/>
        <v>-0.12417872341493608</v>
      </c>
      <c r="I11" s="69"/>
      <c r="J11" s="111">
        <v>11351727</v>
      </c>
      <c r="K11" s="111">
        <v>11398589</v>
      </c>
      <c r="L11" s="210"/>
    </row>
    <row r="12" spans="2:12" ht="12.75" customHeight="1">
      <c r="B12" s="202" t="s">
        <v>93</v>
      </c>
      <c r="C12" s="87"/>
      <c r="D12" s="104"/>
      <c r="E12" s="124" t="s">
        <v>67</v>
      </c>
      <c r="F12" s="131">
        <f>'C3'!F12/'C6'!J12*1000000000</f>
        <v>3594.4152937207673</v>
      </c>
      <c r="G12" s="131">
        <f>'C3'!G12/'C6'!K12*1000000000</f>
        <v>3595.1406832165144</v>
      </c>
      <c r="H12" s="132">
        <f t="shared" si="0"/>
        <v>2.0181015171338856E-2</v>
      </c>
      <c r="I12" s="69"/>
      <c r="J12" s="111">
        <v>3509728</v>
      </c>
      <c r="K12" s="111">
        <v>3502550</v>
      </c>
      <c r="L12" s="210"/>
    </row>
    <row r="13" spans="2:12" ht="12.75" customHeight="1">
      <c r="B13" s="202" t="s">
        <v>55</v>
      </c>
      <c r="C13" s="109"/>
      <c r="D13" s="104"/>
      <c r="E13" s="124" t="s">
        <v>54</v>
      </c>
      <c r="F13" s="131">
        <f>'C3'!F13/'C6'!J13*1000000000</f>
        <v>4838.420475540277</v>
      </c>
      <c r="G13" s="131">
        <f>'C3'!G13/'C6'!K13*1000000000</f>
        <v>4831.1128712287064</v>
      </c>
      <c r="H13" s="132">
        <f t="shared" si="0"/>
        <v>-0.15103284942912243</v>
      </c>
      <c r="I13" s="69"/>
      <c r="J13" s="111">
        <v>7101859</v>
      </c>
      <c r="K13" s="111">
        <v>7050034</v>
      </c>
      <c r="L13" s="210"/>
    </row>
    <row r="14" spans="2:12" ht="12.75" customHeight="1">
      <c r="B14" s="202" t="s">
        <v>105</v>
      </c>
      <c r="C14" s="109"/>
      <c r="D14" s="104"/>
      <c r="E14" s="124" t="s">
        <v>102</v>
      </c>
      <c r="F14" s="131">
        <f>'C3'!F14/'C6'!J14*1000000000</f>
        <v>5574.5307100357741</v>
      </c>
      <c r="G14" s="131">
        <f>'C3'!G14/'C6'!K14*1000000000</f>
        <v>5808.5985772404756</v>
      </c>
      <c r="H14" s="132">
        <f t="shared" si="0"/>
        <v>4.1988802175456863</v>
      </c>
      <c r="I14" s="69"/>
      <c r="J14" s="111">
        <v>854802</v>
      </c>
      <c r="K14" s="111">
        <v>864236</v>
      </c>
      <c r="L14" s="210"/>
    </row>
    <row r="15" spans="2:12" ht="12.75" customHeight="1">
      <c r="B15" s="202" t="s">
        <v>97</v>
      </c>
      <c r="D15" s="104"/>
      <c r="E15" s="124" t="s">
        <v>92</v>
      </c>
      <c r="F15" s="131">
        <f>'C3'!F15/'C6'!J15*1000000000</f>
        <v>4302.1385759468758</v>
      </c>
      <c r="G15" s="131">
        <f>'C3'!G15/'C6'!K15*1000000000</f>
        <v>4427.7264630581521</v>
      </c>
      <c r="H15" s="132">
        <f t="shared" si="0"/>
        <v>2.919196694719095</v>
      </c>
      <c r="I15" s="69"/>
      <c r="J15" s="111">
        <v>4154213</v>
      </c>
      <c r="K15" s="111">
        <v>4105493</v>
      </c>
      <c r="L15" s="210"/>
    </row>
    <row r="16" spans="2:12" ht="12.75" customHeight="1">
      <c r="B16" s="202" t="s">
        <v>80</v>
      </c>
      <c r="D16" s="104"/>
      <c r="E16" s="124" t="s">
        <v>62</v>
      </c>
      <c r="F16" s="131">
        <f>'C3'!F16/'C6'!J16*1000000000</f>
        <v>5936.0830118587119</v>
      </c>
      <c r="G16" s="131">
        <f>'C3'!G16/'C6'!K16*1000000000</f>
        <v>5899.3546311399559</v>
      </c>
      <c r="H16" s="132">
        <f t="shared" si="0"/>
        <v>-0.61873091473589881</v>
      </c>
      <c r="I16" s="69"/>
      <c r="J16" s="111">
        <v>5748769</v>
      </c>
      <c r="K16" s="111">
        <v>5781190</v>
      </c>
      <c r="L16" s="210"/>
    </row>
    <row r="17" spans="2:12" ht="12.75" customHeight="1">
      <c r="B17" s="202" t="s">
        <v>39</v>
      </c>
      <c r="C17" s="6"/>
      <c r="D17" s="104"/>
      <c r="E17" s="124" t="s">
        <v>33</v>
      </c>
      <c r="F17" s="131">
        <f>'C3'!F17/'C6'!J17*1000000000</f>
        <v>5253.9720124378537</v>
      </c>
      <c r="G17" s="131">
        <f>'C3'!G17/'C6'!K17*1000000000</f>
        <v>5228.6666470700638</v>
      </c>
      <c r="H17" s="132">
        <f t="shared" si="0"/>
        <v>-0.48164256124478833</v>
      </c>
      <c r="I17" s="69"/>
      <c r="J17" s="111">
        <v>5435343</v>
      </c>
      <c r="K17" s="111">
        <v>5443120</v>
      </c>
      <c r="L17" s="210"/>
    </row>
    <row r="18" spans="2:12" ht="12.75" customHeight="1">
      <c r="B18" s="202" t="s">
        <v>40</v>
      </c>
      <c r="D18" s="104"/>
      <c r="E18" s="124" t="s">
        <v>29</v>
      </c>
      <c r="F18" s="131">
        <f>'C3'!F18/'C6'!J18*1000000000</f>
        <v>6870.5040672444629</v>
      </c>
      <c r="G18" s="131">
        <f>'C3'!G18/'C6'!K18*1000000000</f>
        <v>6952.7887443876753</v>
      </c>
      <c r="H18" s="132">
        <f t="shared" si="0"/>
        <v>1.1976512398196526</v>
      </c>
      <c r="I18" s="69"/>
      <c r="J18" s="111">
        <v>2065895</v>
      </c>
      <c r="K18" s="111">
        <v>2066880</v>
      </c>
      <c r="L18" s="210"/>
    </row>
    <row r="19" spans="2:12" ht="12.75" customHeight="1">
      <c r="B19" s="202" t="s">
        <v>41</v>
      </c>
      <c r="C19" s="63"/>
      <c r="D19" s="104"/>
      <c r="E19" s="124" t="s">
        <v>3</v>
      </c>
      <c r="F19" s="131">
        <f>'C3'!F19/'C6'!J19*1000000000</f>
        <v>5757.1151098099499</v>
      </c>
      <c r="G19" s="131">
        <f>'C3'!G19/'C6'!K19*1000000000</f>
        <v>5762.6742270268878</v>
      </c>
      <c r="H19" s="132">
        <f t="shared" si="0"/>
        <v>9.6560814069279743E-2</v>
      </c>
      <c r="I19" s="69"/>
      <c r="J19" s="111">
        <v>46528024</v>
      </c>
      <c r="K19" s="111">
        <v>46658447</v>
      </c>
      <c r="L19" s="210"/>
    </row>
    <row r="20" spans="2:12" ht="12.75" customHeight="1">
      <c r="B20" s="202" t="s">
        <v>81</v>
      </c>
      <c r="D20" s="104"/>
      <c r="E20" s="124" t="s">
        <v>63</v>
      </c>
      <c r="F20" s="131">
        <f>'C3'!F20/'C6'!J20*1000000000</f>
        <v>6463.7228410615398</v>
      </c>
      <c r="G20" s="131">
        <f>'C3'!G20/'C6'!K20*1000000000</f>
        <v>6606.3088407309942</v>
      </c>
      <c r="H20" s="132">
        <f t="shared" si="0"/>
        <v>2.2059423520399246</v>
      </c>
      <c r="I20" s="69"/>
      <c r="J20" s="111">
        <v>1315635</v>
      </c>
      <c r="K20" s="111">
        <v>1319133</v>
      </c>
      <c r="L20" s="210"/>
    </row>
    <row r="21" spans="2:12" ht="12.75" customHeight="1">
      <c r="B21" s="202" t="s">
        <v>82</v>
      </c>
      <c r="D21" s="104"/>
      <c r="E21" s="124" t="s">
        <v>26</v>
      </c>
      <c r="F21" s="131">
        <f>'C3'!F21/'C6'!J21*1000000000</f>
        <v>15522.678496181468</v>
      </c>
      <c r="G21" s="131">
        <f>'C3'!G21/'C6'!K21*1000000000</f>
        <v>15853.039924688879</v>
      </c>
      <c r="H21" s="132">
        <f t="shared" si="0"/>
        <v>2.1282501508272489</v>
      </c>
      <c r="I21" s="69"/>
      <c r="J21" s="111">
        <v>5503297</v>
      </c>
      <c r="K21" s="111">
        <v>5513130</v>
      </c>
      <c r="L21" s="210"/>
    </row>
    <row r="22" spans="2:12" ht="12.75" customHeight="1">
      <c r="B22" s="202" t="s">
        <v>42</v>
      </c>
      <c r="D22" s="104"/>
      <c r="E22" s="124" t="s">
        <v>148</v>
      </c>
      <c r="F22" s="131">
        <f>'C3'!F22/'C6'!J22*1000000000</f>
        <v>7210.6171414185656</v>
      </c>
      <c r="G22" s="131">
        <f>'C3'!G22/'C6'!K22*1000000000</f>
        <v>7146.9479175006081</v>
      </c>
      <c r="H22" s="132">
        <f t="shared" si="0"/>
        <v>-0.88299271295704251</v>
      </c>
      <c r="I22" s="69"/>
      <c r="J22" s="111">
        <v>66804121</v>
      </c>
      <c r="K22" s="111">
        <v>66926166</v>
      </c>
      <c r="L22" s="210"/>
    </row>
    <row r="23" spans="2:12" ht="12.75" customHeight="1">
      <c r="B23" s="202" t="s">
        <v>84</v>
      </c>
      <c r="D23" s="104"/>
      <c r="E23" s="124" t="s">
        <v>143</v>
      </c>
      <c r="F23" s="131">
        <f>'C3'!F23/'C6'!J23*1000000000</f>
        <v>4933.468492914677</v>
      </c>
      <c r="G23" s="131">
        <f>'C3'!G23/'C6'!K23*1000000000</f>
        <v>4586.8356341598346</v>
      </c>
      <c r="H23" s="132">
        <f t="shared" si="0"/>
        <v>-7.0261492346138983</v>
      </c>
      <c r="I23" s="69"/>
      <c r="J23" s="111">
        <v>65844142</v>
      </c>
      <c r="K23" s="111">
        <v>66273576</v>
      </c>
      <c r="L23" s="210"/>
    </row>
    <row r="24" spans="2:12" ht="12.75" customHeight="1">
      <c r="B24" s="202" t="s">
        <v>43</v>
      </c>
      <c r="C24" s="6"/>
      <c r="D24" s="104"/>
      <c r="E24" s="124" t="s">
        <v>5</v>
      </c>
      <c r="F24" s="131">
        <f>'C3'!F24/'C6'!J24*1000000000</f>
        <v>4818.9979507239514</v>
      </c>
      <c r="G24" s="131">
        <f>'C3'!G24/'C6'!K24*1000000000</f>
        <v>4802.2714482088295</v>
      </c>
      <c r="H24" s="132">
        <f t="shared" si="0"/>
        <v>-0.34709503274656939</v>
      </c>
      <c r="I24" s="69"/>
      <c r="J24" s="111">
        <v>10768193</v>
      </c>
      <c r="K24" s="111">
        <v>10741165</v>
      </c>
      <c r="L24" s="210"/>
    </row>
    <row r="25" spans="2:12" ht="12.75" customHeight="1">
      <c r="B25" s="202" t="s">
        <v>44</v>
      </c>
      <c r="C25" s="43"/>
      <c r="D25" s="104"/>
      <c r="E25" s="124" t="s">
        <v>12</v>
      </c>
      <c r="F25" s="131">
        <f>'C3'!F25/'C6'!J25*1000000000</f>
        <v>6733.7150053563782</v>
      </c>
      <c r="G25" s="131">
        <f>'C3'!G25/'C6'!K25*1000000000</f>
        <v>6782.0517029076855</v>
      </c>
      <c r="H25" s="132">
        <f t="shared" si="0"/>
        <v>0.71783105630187638</v>
      </c>
      <c r="I25" s="69"/>
      <c r="J25" s="111">
        <v>17081507</v>
      </c>
      <c r="K25" s="111">
        <v>17181084</v>
      </c>
      <c r="L25" s="210"/>
    </row>
    <row r="26" spans="2:12" ht="12.75" customHeight="1">
      <c r="B26" s="202" t="s">
        <v>45</v>
      </c>
      <c r="C26" s="43"/>
      <c r="D26" s="104"/>
      <c r="E26" s="124" t="s">
        <v>34</v>
      </c>
      <c r="F26" s="131">
        <f>'C3'!F26/'C6'!J26*1000000000</f>
        <v>4280.8603079888962</v>
      </c>
      <c r="G26" s="131">
        <f>'C3'!G26/'C6'!K26*1000000000</f>
        <v>4346.780256138778</v>
      </c>
      <c r="H26" s="132">
        <f t="shared" si="0"/>
        <v>1.5398761792545068</v>
      </c>
      <c r="I26" s="69"/>
      <c r="J26" s="111">
        <v>9797561</v>
      </c>
      <c r="K26" s="111">
        <v>9778371</v>
      </c>
      <c r="L26" s="210"/>
    </row>
    <row r="27" spans="2:12" ht="12.75" customHeight="1">
      <c r="B27" s="202" t="s">
        <v>85</v>
      </c>
      <c r="C27" s="43"/>
      <c r="D27" s="104"/>
      <c r="E27" s="124" t="s">
        <v>36</v>
      </c>
      <c r="F27" s="131">
        <f>'C3'!F27/'C6'!J27*1000000000</f>
        <v>5885.1935557834713</v>
      </c>
      <c r="G27" s="131">
        <f>'C3'!G27/'C6'!K27*1000000000</f>
        <v>5950.4901465553939</v>
      </c>
      <c r="H27" s="132">
        <f t="shared" si="0"/>
        <v>1.1095062575767756</v>
      </c>
      <c r="I27" s="69"/>
      <c r="J27" s="111">
        <v>4784383</v>
      </c>
      <c r="K27" s="111">
        <v>4830392</v>
      </c>
      <c r="L27" s="210"/>
    </row>
    <row r="28" spans="2:12" ht="12.75" customHeight="1">
      <c r="B28" s="202" t="s">
        <v>96</v>
      </c>
      <c r="C28" s="43"/>
      <c r="D28" s="104"/>
      <c r="E28" s="124" t="s">
        <v>95</v>
      </c>
      <c r="F28" s="131">
        <f>'C3'!F28/'C6'!J28*1000000000</f>
        <v>55110.374199421312</v>
      </c>
      <c r="G28" s="131">
        <f>'C3'!G28/'C6'!K28*1000000000</f>
        <v>55345.989381546853</v>
      </c>
      <c r="H28" s="132">
        <f t="shared" si="0"/>
        <v>0.42753326492204202</v>
      </c>
      <c r="I28" s="69"/>
      <c r="J28" s="111">
        <v>338349</v>
      </c>
      <c r="K28" s="111">
        <v>348450</v>
      </c>
      <c r="L28" s="210"/>
    </row>
    <row r="29" spans="2:12" ht="12.75" customHeight="1">
      <c r="B29" s="202" t="s">
        <v>46</v>
      </c>
      <c r="C29" s="43"/>
      <c r="D29" s="104"/>
      <c r="E29" s="124" t="s">
        <v>6</v>
      </c>
      <c r="F29" s="131">
        <f>'C3'!F29/'C6'!J29*1000000000</f>
        <v>5288.6764353098133</v>
      </c>
      <c r="G29" s="131">
        <f>'C3'!G29/'C6'!K29*1000000000</f>
        <v>5327.3436584597375</v>
      </c>
      <c r="H29" s="132">
        <f t="shared" si="0"/>
        <v>0.73113232815231743</v>
      </c>
      <c r="I29" s="69"/>
      <c r="J29" s="111">
        <v>60589445</v>
      </c>
      <c r="K29" s="111">
        <v>60483973</v>
      </c>
      <c r="L29" s="210"/>
    </row>
    <row r="30" spans="2:12" ht="12.75" customHeight="1">
      <c r="B30" s="202" t="s">
        <v>86</v>
      </c>
      <c r="C30" s="43"/>
      <c r="D30" s="104"/>
      <c r="E30" s="124" t="s">
        <v>64</v>
      </c>
      <c r="F30" s="131">
        <f>'C3'!F30/'C6'!J30*1000000000</f>
        <v>3732.7112848671568</v>
      </c>
      <c r="G30" s="131">
        <f>'C3'!G30/'C6'!K30*1000000000</f>
        <v>3829.1358622069406</v>
      </c>
      <c r="H30" s="132">
        <f t="shared" si="0"/>
        <v>2.5832315971154873</v>
      </c>
      <c r="I30" s="69"/>
      <c r="J30" s="111">
        <v>1950116</v>
      </c>
      <c r="K30" s="111">
        <v>1934379</v>
      </c>
      <c r="L30" s="210"/>
    </row>
    <row r="31" spans="2:12" ht="12.75" customHeight="1">
      <c r="B31" s="202" t="s">
        <v>87</v>
      </c>
      <c r="C31" s="43"/>
      <c r="D31" s="104"/>
      <c r="E31" s="124" t="s">
        <v>37</v>
      </c>
      <c r="F31" s="131">
        <f>'C3'!F31/'C6'!J31*1000000000</f>
        <v>4118.1163410002582</v>
      </c>
      <c r="G31" s="131">
        <f>'C3'!G31/'C6'!K31*1000000000</f>
        <v>4310.582679845249</v>
      </c>
      <c r="H31" s="132">
        <f t="shared" si="0"/>
        <v>4.6736498658083603</v>
      </c>
      <c r="I31" s="69"/>
      <c r="J31" s="111">
        <v>2847904</v>
      </c>
      <c r="K31" s="111">
        <v>2808901</v>
      </c>
      <c r="L31" s="210"/>
    </row>
    <row r="32" spans="2:12" ht="12.75" customHeight="1">
      <c r="B32" s="202" t="s">
        <v>47</v>
      </c>
      <c r="C32" s="43"/>
      <c r="D32" s="104"/>
      <c r="E32" s="124" t="s">
        <v>7</v>
      </c>
      <c r="F32" s="131">
        <f>'C3'!F32/'C6'!J32*1000000000</f>
        <v>11001.681150292803</v>
      </c>
      <c r="G32" s="131">
        <f>'C3'!G32/'C6'!K32*1000000000</f>
        <v>10571.290936121793</v>
      </c>
      <c r="H32" s="132">
        <f t="shared" si="0"/>
        <v>-3.9120404262902531</v>
      </c>
      <c r="I32" s="69"/>
      <c r="J32" s="111">
        <v>590667</v>
      </c>
      <c r="K32" s="111">
        <v>602005</v>
      </c>
      <c r="L32" s="210"/>
    </row>
    <row r="33" spans="2:12" ht="12.75" customHeight="1">
      <c r="B33" s="202" t="s">
        <v>83</v>
      </c>
      <c r="C33" s="43"/>
      <c r="D33" s="104"/>
      <c r="E33" s="124" t="s">
        <v>151</v>
      </c>
      <c r="F33" s="131">
        <f>'C3'!F33/'C6'!J33*1000000000</f>
        <v>3451.8267330600061</v>
      </c>
      <c r="G33" s="131">
        <f>'C3'!G33/'C6'!K33*1000000000</f>
        <v>3411.9869840567708</v>
      </c>
      <c r="H33" s="132">
        <f t="shared" si="0"/>
        <v>-1.1541642175045608</v>
      </c>
      <c r="I33" s="69"/>
      <c r="J33" s="111">
        <v>2073702</v>
      </c>
      <c r="K33" s="111">
        <v>2075301</v>
      </c>
      <c r="L33" s="210"/>
    </row>
    <row r="34" spans="2:12" ht="12.75" customHeight="1">
      <c r="B34" s="202" t="s">
        <v>101</v>
      </c>
      <c r="C34" s="43"/>
      <c r="D34" s="104"/>
      <c r="E34" s="124" t="s">
        <v>103</v>
      </c>
      <c r="F34" s="131">
        <f>'C3'!F34/'C6'!J34*1000000000</f>
        <v>5372.8628650662686</v>
      </c>
      <c r="G34" s="131">
        <f>'C3'!G34/'C6'!K34*1000000000</f>
        <v>5440.5897560732628</v>
      </c>
      <c r="H34" s="132">
        <f t="shared" si="0"/>
        <v>1.2605363789823576</v>
      </c>
      <c r="I34" s="69"/>
      <c r="J34" s="111">
        <v>622387</v>
      </c>
      <c r="K34" s="111">
        <v>622359</v>
      </c>
      <c r="L34" s="210"/>
    </row>
    <row r="35" spans="2:12" ht="12.75" customHeight="1">
      <c r="B35" s="202" t="s">
        <v>88</v>
      </c>
      <c r="C35" s="43"/>
      <c r="D35" s="104"/>
      <c r="E35" s="124" t="s">
        <v>27</v>
      </c>
      <c r="F35" s="131">
        <f>'C3'!F35/'C6'!J35*1000000000</f>
        <v>25380.027487882526</v>
      </c>
      <c r="G35" s="131">
        <f>'C3'!G35/'C6'!K35*1000000000</f>
        <v>25581.662880203425</v>
      </c>
      <c r="H35" s="132">
        <f t="shared" si="0"/>
        <v>0.79446483033625004</v>
      </c>
      <c r="I35" s="69"/>
      <c r="J35" s="111">
        <v>5258317</v>
      </c>
      <c r="K35" s="111">
        <v>5295619</v>
      </c>
      <c r="L35" s="210"/>
    </row>
    <row r="36" spans="2:12" ht="12.75" customHeight="1">
      <c r="B36" s="202" t="s">
        <v>48</v>
      </c>
      <c r="C36" s="43"/>
      <c r="D36" s="104"/>
      <c r="E36" s="124" t="s">
        <v>28</v>
      </c>
      <c r="F36" s="131">
        <f>'C3'!F36/'C6'!J36*1000000000</f>
        <v>4194.7020517018373</v>
      </c>
      <c r="G36" s="131">
        <f>'C3'!G36/'C6'!K36*1000000000</f>
        <v>4270.369081958097</v>
      </c>
      <c r="H36" s="132">
        <f t="shared" si="0"/>
        <v>1.8038713911888271</v>
      </c>
      <c r="I36" s="69"/>
      <c r="J36" s="111">
        <v>37972964</v>
      </c>
      <c r="K36" s="111">
        <v>37976687</v>
      </c>
      <c r="L36" s="210"/>
    </row>
    <row r="37" spans="2:12" ht="12.75" customHeight="1">
      <c r="B37" s="202" t="s">
        <v>49</v>
      </c>
      <c r="C37" s="43"/>
      <c r="D37" s="104"/>
      <c r="E37" s="124" t="s">
        <v>8</v>
      </c>
      <c r="F37" s="131">
        <f>'C3'!F37/'C6'!J37*1000000000</f>
        <v>4815.039381359441</v>
      </c>
      <c r="G37" s="131">
        <f>'C3'!G37/'C6'!K37*1000000000</f>
        <v>4945.6677161569978</v>
      </c>
      <c r="H37" s="132">
        <f t="shared" si="0"/>
        <v>2.7129234976407623</v>
      </c>
      <c r="I37" s="69"/>
      <c r="J37" s="111">
        <v>10309573</v>
      </c>
      <c r="K37" s="111">
        <v>10291027</v>
      </c>
      <c r="L37" s="210"/>
    </row>
    <row r="38" spans="2:12" ht="12.75" customHeight="1">
      <c r="B38" s="202" t="s">
        <v>50</v>
      </c>
      <c r="C38" s="43"/>
      <c r="D38" s="104"/>
      <c r="E38" s="124" t="s">
        <v>32</v>
      </c>
      <c r="F38" s="131">
        <f>'C3'!F38/'C6'!J38*1000000000</f>
        <v>6269.6973764559752</v>
      </c>
      <c r="G38" s="131">
        <f>'C3'!G38/'C6'!K38*1000000000</f>
        <v>6274.6234585965858</v>
      </c>
      <c r="H38" s="132">
        <f t="shared" si="0"/>
        <v>7.8569695550356755E-2</v>
      </c>
      <c r="I38" s="69"/>
      <c r="J38" s="111">
        <v>10578820</v>
      </c>
      <c r="K38" s="111">
        <v>10610055</v>
      </c>
      <c r="L38" s="210"/>
    </row>
    <row r="39" spans="2:12" ht="12.75" customHeight="1">
      <c r="B39" s="202" t="s">
        <v>56</v>
      </c>
      <c r="C39" s="43"/>
      <c r="D39" s="104"/>
      <c r="E39" s="124" t="s">
        <v>38</v>
      </c>
      <c r="F39" s="131">
        <f>'C3'!F39/'C6'!J39*1000000000</f>
        <v>2889.6349331996221</v>
      </c>
      <c r="G39" s="131">
        <f>'C3'!G39/'C6'!K39*1000000000</f>
        <v>2966.3148108220362</v>
      </c>
      <c r="H39" s="132">
        <f t="shared" si="0"/>
        <v>2.6536181695972383</v>
      </c>
      <c r="I39" s="69"/>
      <c r="J39" s="111">
        <v>19644350</v>
      </c>
      <c r="K39" s="111">
        <v>19530631</v>
      </c>
      <c r="L39" s="210"/>
    </row>
    <row r="40" spans="2:12" ht="12.75" customHeight="1">
      <c r="B40" s="202" t="s">
        <v>99</v>
      </c>
      <c r="C40" s="43"/>
      <c r="D40" s="104"/>
      <c r="E40" s="124" t="s">
        <v>98</v>
      </c>
      <c r="F40" s="131">
        <f>'C3'!F40/'C6'!J40*1000000000</f>
        <v>5629.1418854271542</v>
      </c>
      <c r="G40" s="131">
        <f>'C3'!G40/'C6'!K40*1000000000</f>
        <v>5583.7053042201005</v>
      </c>
      <c r="H40" s="132">
        <f t="shared" si="0"/>
        <v>-0.80716709814475651</v>
      </c>
      <c r="I40" s="69"/>
      <c r="J40" s="111">
        <v>7040272</v>
      </c>
      <c r="K40" s="111">
        <v>7001444</v>
      </c>
      <c r="L40" s="210"/>
    </row>
    <row r="41" spans="2:12" ht="12.75" customHeight="1">
      <c r="B41" s="202" t="s">
        <v>89</v>
      </c>
      <c r="C41" s="43"/>
      <c r="D41" s="104"/>
      <c r="E41" s="124" t="s">
        <v>30</v>
      </c>
      <c r="F41" s="131">
        <f>'C3'!F41/'C6'!J41*1000000000</f>
        <v>14015.493309607165</v>
      </c>
      <c r="G41" s="131">
        <f>'C3'!G41/'C6'!K41*1000000000</f>
        <v>13937.907808923937</v>
      </c>
      <c r="H41" s="132">
        <f t="shared" si="0"/>
        <v>-0.55356953172704948</v>
      </c>
      <c r="I41" s="69"/>
      <c r="J41" s="111">
        <v>9995153</v>
      </c>
      <c r="K41" s="111">
        <v>10120242</v>
      </c>
      <c r="L41" s="210"/>
    </row>
    <row r="42" spans="2:12" ht="12.75" customHeight="1">
      <c r="B42" s="202" t="s">
        <v>90</v>
      </c>
      <c r="C42" s="43"/>
      <c r="D42" s="104"/>
      <c r="E42" s="124" t="s">
        <v>66</v>
      </c>
      <c r="F42" s="131">
        <f>'C3'!F42/'C6'!J42*1000000000</f>
        <v>7525.5803457429438</v>
      </c>
      <c r="G42" s="131">
        <f>'C3'!G42/'C6'!K42*1000000000</f>
        <v>7341.2359310854499</v>
      </c>
      <c r="H42" s="132">
        <f t="shared" si="0"/>
        <v>-2.4495707465507777</v>
      </c>
      <c r="I42" s="69"/>
      <c r="J42" s="111">
        <v>8419550</v>
      </c>
      <c r="K42" s="111">
        <v>8484130</v>
      </c>
      <c r="L42" s="210"/>
    </row>
    <row r="43" spans="2:12" s="24" customFormat="1">
      <c r="E43" s="126" t="s">
        <v>11</v>
      </c>
      <c r="F43" s="133">
        <f>'C3'!F43/'C6'!J43*1000000000</f>
        <v>6168.0403337737598</v>
      </c>
      <c r="G43" s="133">
        <f>'C3'!G43/'C6'!K43*1000000000</f>
        <v>6139.852184333271</v>
      </c>
      <c r="H43" s="134">
        <f t="shared" si="0"/>
        <v>-0.4570033254507333</v>
      </c>
      <c r="I43" s="69"/>
      <c r="J43" s="111">
        <f>SUM(J8:J42)</f>
        <v>541051877</v>
      </c>
      <c r="K43" s="111">
        <f>SUM(K8:K42)</f>
        <v>542103701</v>
      </c>
      <c r="L43" s="206"/>
    </row>
    <row r="44" spans="2:12" s="24" customFormat="1">
      <c r="E44" s="6" t="s">
        <v>71</v>
      </c>
      <c r="F44"/>
      <c r="G44"/>
      <c r="H44"/>
      <c r="I44" s="21"/>
      <c r="J44" s="116"/>
      <c r="K44" s="66"/>
    </row>
    <row r="45" spans="2:12" s="24" customFormat="1">
      <c r="E45" s="6" t="s">
        <v>168</v>
      </c>
      <c r="F45" s="192"/>
      <c r="G45" s="192"/>
      <c r="H45" s="192"/>
      <c r="I45" s="21"/>
      <c r="J45" s="66"/>
      <c r="K45" s="66"/>
    </row>
    <row r="46" spans="2:12" s="24" customFormat="1">
      <c r="E46" s="6" t="s">
        <v>141</v>
      </c>
      <c r="J46" s="67"/>
      <c r="K46" s="67"/>
    </row>
    <row r="47" spans="2:12" s="24" customFormat="1">
      <c r="E47" s="6" t="s">
        <v>140</v>
      </c>
      <c r="J47" s="67"/>
      <c r="K47" s="67"/>
    </row>
    <row r="48" spans="2:12" s="24" customFormat="1">
      <c r="E48" s="6" t="s">
        <v>149</v>
      </c>
      <c r="J48" s="67"/>
      <c r="K48" s="67"/>
    </row>
    <row r="49" spans="10:11" s="24" customFormat="1">
      <c r="J49" s="67"/>
      <c r="K49" s="67"/>
    </row>
    <row r="50" spans="10:11" s="24" customFormat="1">
      <c r="J50" s="67"/>
      <c r="K50" s="67"/>
    </row>
    <row r="51" spans="10:11" s="24" customFormat="1">
      <c r="J51" s="67"/>
      <c r="K51" s="67"/>
    </row>
    <row r="52" spans="10:11" s="24" customFormat="1">
      <c r="J52" s="67"/>
      <c r="K52" s="67"/>
    </row>
    <row r="53" spans="10:11" s="24" customFormat="1">
      <c r="J53" s="67"/>
      <c r="K53" s="67"/>
    </row>
    <row r="54" spans="10:11" s="24" customFormat="1">
      <c r="J54" s="67"/>
      <c r="K54" s="67"/>
    </row>
    <row r="55" spans="10:11" s="24" customFormat="1">
      <c r="J55" s="67"/>
      <c r="K55" s="67"/>
    </row>
    <row r="56" spans="10:11" s="24" customFormat="1">
      <c r="J56" s="67"/>
      <c r="K56" s="67"/>
    </row>
    <row r="57" spans="10:11" s="24" customFormat="1">
      <c r="J57" s="67"/>
      <c r="K57" s="67"/>
    </row>
    <row r="58" spans="10:11" s="24" customFormat="1">
      <c r="J58" s="67"/>
      <c r="K58" s="67"/>
    </row>
    <row r="59" spans="10:11" s="24" customFormat="1">
      <c r="J59" s="67"/>
      <c r="K59" s="67"/>
    </row>
    <row r="60" spans="10:11" s="24" customFormat="1">
      <c r="J60" s="67"/>
      <c r="K60" s="67"/>
    </row>
    <row r="61" spans="10:11" s="24" customFormat="1">
      <c r="J61" s="67"/>
      <c r="K61" s="67"/>
    </row>
    <row r="62" spans="10:11" s="24" customFormat="1">
      <c r="J62" s="67"/>
      <c r="K62" s="67"/>
    </row>
    <row r="63" spans="10:11" s="24" customFormat="1">
      <c r="J63" s="67"/>
      <c r="K63" s="67"/>
    </row>
    <row r="64" spans="10:11" s="24" customFormat="1">
      <c r="J64" s="67"/>
      <c r="K64" s="67"/>
    </row>
    <row r="65" spans="10:11" s="24" customFormat="1">
      <c r="J65" s="67"/>
      <c r="K65" s="67"/>
    </row>
    <row r="66" spans="10:11" s="24" customFormat="1">
      <c r="J66" s="67"/>
      <c r="K66" s="67"/>
    </row>
    <row r="67" spans="10:11" s="24" customFormat="1">
      <c r="J67" s="67"/>
      <c r="K67" s="67"/>
    </row>
    <row r="68" spans="10:11" s="24" customFormat="1">
      <c r="J68" s="67"/>
      <c r="K68" s="67"/>
    </row>
    <row r="69" spans="10:11" s="24" customFormat="1">
      <c r="J69" s="67"/>
      <c r="K69" s="67"/>
    </row>
    <row r="70" spans="10:11" s="24" customFormat="1">
      <c r="J70" s="67"/>
      <c r="K70" s="67"/>
    </row>
    <row r="71" spans="10:11" s="24" customFormat="1">
      <c r="J71" s="67"/>
      <c r="K71" s="67"/>
    </row>
    <row r="72" spans="10:11" s="24" customFormat="1">
      <c r="J72" s="67"/>
      <c r="K72" s="67"/>
    </row>
    <row r="73" spans="10:11" s="24" customFormat="1">
      <c r="J73" s="67"/>
      <c r="K73" s="67"/>
    </row>
    <row r="74" spans="10:11" s="24" customFormat="1">
      <c r="J74" s="67"/>
      <c r="K74" s="67"/>
    </row>
    <row r="75" spans="10:11" s="24" customFormat="1">
      <c r="J75" s="67"/>
      <c r="K75" s="67"/>
    </row>
    <row r="76" spans="10:11" s="24" customFormat="1">
      <c r="J76" s="67"/>
      <c r="K76" s="67"/>
    </row>
    <row r="77" spans="10:11" s="24" customFormat="1">
      <c r="J77" s="67"/>
      <c r="K77" s="67"/>
    </row>
    <row r="78" spans="10:11" s="24" customFormat="1">
      <c r="J78" s="67"/>
      <c r="K78" s="67"/>
    </row>
    <row r="79" spans="10:11" s="24" customFormat="1">
      <c r="J79" s="67"/>
      <c r="K79" s="67"/>
    </row>
    <row r="80" spans="10:11" s="24" customFormat="1">
      <c r="J80" s="67"/>
      <c r="K80" s="67"/>
    </row>
  </sheetData>
  <sortState ref="E8:K42">
    <sortCondition ref="E8:E42"/>
  </sortState>
  <mergeCells count="2">
    <mergeCell ref="E3:H3"/>
    <mergeCell ref="C7:C11"/>
  </mergeCells>
  <hyperlinks>
    <hyperlink ref="C4" location="Indice!A1" display="Indice!A1" xr:uid="{00000000-0004-0000-06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8">
    <tabColor rgb="FFFF0000"/>
    <pageSetUpPr autoPageBreaks="0"/>
  </sheetPr>
  <dimension ref="B1:M29"/>
  <sheetViews>
    <sheetView showOutlineSymbols="0" zoomScaleNormal="100" workbookViewId="0">
      <selection activeCell="G34" sqref="G34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3.5703125" style="21" customWidth="1"/>
    <col min="4" max="4" width="1.28515625" style="21" customWidth="1"/>
    <col min="5" max="5" width="11.85546875" style="21" customWidth="1"/>
    <col min="6" max="6" width="10.140625" style="21" customWidth="1"/>
    <col min="7" max="7" width="18" style="21" bestFit="1" customWidth="1"/>
    <col min="8" max="8" width="6.7109375" style="21" customWidth="1"/>
    <col min="9" max="9" width="10.140625" style="21" customWidth="1"/>
    <col min="10" max="10" width="11.85546875" style="21" customWidth="1"/>
    <col min="11" max="11" width="2.85546875" style="21" customWidth="1"/>
    <col min="12" max="12" width="6.85546875" style="21" customWidth="1"/>
    <col min="13" max="16384" width="11.42578125" style="21"/>
  </cols>
  <sheetData>
    <row r="1" spans="2:13" s="10" customFormat="1" ht="0.75" customHeight="1"/>
    <row r="2" spans="2:13" s="10" customFormat="1" ht="21" customHeight="1">
      <c r="E2" s="11"/>
      <c r="J2" s="52" t="s">
        <v>18</v>
      </c>
    </row>
    <row r="3" spans="2:13" s="10" customFormat="1" ht="15" customHeight="1">
      <c r="D3" s="227" t="s">
        <v>77</v>
      </c>
      <c r="E3" s="227"/>
      <c r="F3" s="227"/>
      <c r="G3" s="227"/>
      <c r="H3" s="227"/>
      <c r="I3" s="227"/>
      <c r="J3" s="227"/>
    </row>
    <row r="4" spans="2:13" s="12" customFormat="1" ht="20.25" customHeight="1">
      <c r="B4" s="13"/>
      <c r="C4" s="14" t="s">
        <v>22</v>
      </c>
    </row>
    <row r="5" spans="2:13" s="12" customFormat="1" ht="12.75" customHeight="1">
      <c r="B5" s="13"/>
      <c r="C5" s="15"/>
    </row>
    <row r="6" spans="2:13" s="12" customFormat="1" ht="14.25" customHeight="1">
      <c r="B6" s="13"/>
      <c r="C6" s="57"/>
      <c r="D6" s="31"/>
      <c r="E6" s="31"/>
    </row>
    <row r="7" spans="2:13" ht="33.75">
      <c r="C7" s="231" t="s">
        <v>78</v>
      </c>
      <c r="E7" s="29"/>
      <c r="F7" s="60" t="s">
        <v>23</v>
      </c>
      <c r="G7" s="61" t="s">
        <v>24</v>
      </c>
      <c r="H7" s="61" t="s">
        <v>25</v>
      </c>
      <c r="I7" s="60" t="s">
        <v>57</v>
      </c>
      <c r="J7" s="60" t="s">
        <v>58</v>
      </c>
    </row>
    <row r="8" spans="2:13" ht="12.75" customHeight="1">
      <c r="C8" s="231"/>
      <c r="E8" s="8" t="s">
        <v>0</v>
      </c>
      <c r="F8" s="88"/>
      <c r="G8" s="88"/>
      <c r="H8" s="89"/>
      <c r="I8" s="90"/>
      <c r="J8" s="91"/>
      <c r="K8" s="77" t="s">
        <v>51</v>
      </c>
      <c r="L8" s="78">
        <v>79900</v>
      </c>
      <c r="M8" s="79">
        <f>((I8/L8)-1)*100</f>
        <v>-100</v>
      </c>
    </row>
    <row r="9" spans="2:13" ht="12.75" customHeight="1">
      <c r="C9" s="231"/>
      <c r="E9" s="8" t="s">
        <v>1</v>
      </c>
      <c r="F9" s="88"/>
      <c r="G9" s="88"/>
      <c r="H9" s="89"/>
      <c r="I9" s="90"/>
      <c r="J9" s="91"/>
      <c r="K9" s="77" t="s">
        <v>52</v>
      </c>
      <c r="L9" s="78">
        <v>10755</v>
      </c>
      <c r="M9" s="79">
        <f t="shared" ref="M9:M24" si="0">((I9/L9)-1)*100</f>
        <v>-100</v>
      </c>
    </row>
    <row r="10" spans="2:13" ht="12.75" customHeight="1">
      <c r="C10" s="231"/>
      <c r="E10" s="8" t="s">
        <v>2</v>
      </c>
      <c r="F10" s="88"/>
      <c r="G10" s="88"/>
      <c r="H10" s="89"/>
      <c r="I10" s="90"/>
      <c r="J10" s="75"/>
      <c r="K10" s="77" t="s">
        <v>53</v>
      </c>
      <c r="L10" s="78">
        <v>14166</v>
      </c>
      <c r="M10" s="79">
        <f t="shared" si="0"/>
        <v>-100</v>
      </c>
    </row>
    <row r="11" spans="2:13" ht="12.75" customHeight="1">
      <c r="E11" s="8" t="s">
        <v>54</v>
      </c>
      <c r="F11" s="88"/>
      <c r="G11" s="88"/>
      <c r="H11" s="89"/>
      <c r="I11" s="90"/>
      <c r="J11" s="75"/>
      <c r="K11" s="77" t="s">
        <v>55</v>
      </c>
      <c r="L11" s="78">
        <v>7270</v>
      </c>
      <c r="M11" s="79">
        <f t="shared" si="0"/>
        <v>-100</v>
      </c>
    </row>
    <row r="12" spans="2:13" ht="12.75" customHeight="1">
      <c r="C12" s="9"/>
      <c r="E12" s="8" t="s">
        <v>33</v>
      </c>
      <c r="F12" s="88"/>
      <c r="G12" s="88"/>
      <c r="H12" s="89"/>
      <c r="I12" s="90"/>
      <c r="J12" s="75"/>
      <c r="K12" s="80" t="s">
        <v>39</v>
      </c>
      <c r="L12" s="78">
        <v>4342</v>
      </c>
      <c r="M12" s="79">
        <f t="shared" si="0"/>
        <v>-100</v>
      </c>
    </row>
    <row r="13" spans="2:13" ht="12.75" customHeight="1">
      <c r="C13" s="6"/>
      <c r="E13" s="8" t="s">
        <v>29</v>
      </c>
      <c r="F13" s="88"/>
      <c r="G13" s="88"/>
      <c r="H13" s="89"/>
      <c r="I13" s="90"/>
      <c r="J13" s="75"/>
      <c r="K13" s="80" t="s">
        <v>40</v>
      </c>
      <c r="L13" s="78">
        <v>1970</v>
      </c>
      <c r="M13" s="79">
        <f t="shared" si="0"/>
        <v>-100</v>
      </c>
    </row>
    <row r="14" spans="2:13" ht="12.75" customHeight="1">
      <c r="C14" s="9"/>
      <c r="E14" s="8" t="s">
        <v>3</v>
      </c>
      <c r="F14" s="88"/>
      <c r="G14" s="88"/>
      <c r="H14" s="89"/>
      <c r="I14" s="90"/>
      <c r="J14" s="75"/>
      <c r="K14" s="80" t="s">
        <v>41</v>
      </c>
      <c r="L14" s="78">
        <v>44122</v>
      </c>
      <c r="M14" s="79">
        <f t="shared" si="0"/>
        <v>-100</v>
      </c>
    </row>
    <row r="15" spans="2:13" ht="12.75" customHeight="1">
      <c r="E15" s="8" t="s">
        <v>4</v>
      </c>
      <c r="F15" s="88"/>
      <c r="G15" s="88"/>
      <c r="H15" s="89"/>
      <c r="I15" s="90"/>
      <c r="J15" s="75"/>
      <c r="K15" s="80" t="s">
        <v>42</v>
      </c>
      <c r="L15" s="78">
        <v>96710</v>
      </c>
      <c r="M15" s="79">
        <f t="shared" si="0"/>
        <v>-100</v>
      </c>
    </row>
    <row r="16" spans="2:13" ht="12.75" customHeight="1">
      <c r="E16" s="8" t="s">
        <v>5</v>
      </c>
      <c r="F16" s="88"/>
      <c r="G16" s="88"/>
      <c r="H16" s="89"/>
      <c r="I16" s="90"/>
      <c r="J16" s="75"/>
      <c r="K16" s="80" t="s">
        <v>43</v>
      </c>
      <c r="L16" s="78">
        <v>9793</v>
      </c>
      <c r="M16" s="79">
        <f t="shared" si="0"/>
        <v>-100</v>
      </c>
    </row>
    <row r="17" spans="3:13" ht="12.75" customHeight="1">
      <c r="C17" s="6"/>
      <c r="E17" s="8" t="s">
        <v>12</v>
      </c>
      <c r="F17" s="88"/>
      <c r="G17" s="88"/>
      <c r="H17" s="89"/>
      <c r="I17" s="90"/>
      <c r="J17" s="75"/>
      <c r="K17" s="80" t="s">
        <v>44</v>
      </c>
      <c r="L17" s="78">
        <v>17728</v>
      </c>
      <c r="M17" s="79">
        <f t="shared" si="0"/>
        <v>-100</v>
      </c>
    </row>
    <row r="18" spans="3:13" ht="12.75" customHeight="1">
      <c r="C18" s="6"/>
      <c r="E18" s="8" t="s">
        <v>34</v>
      </c>
      <c r="F18" s="88"/>
      <c r="G18" s="88"/>
      <c r="H18" s="89"/>
      <c r="I18" s="90"/>
      <c r="J18" s="75"/>
      <c r="K18" s="80" t="s">
        <v>45</v>
      </c>
      <c r="L18" s="78">
        <v>6064</v>
      </c>
      <c r="M18" s="79">
        <f t="shared" si="0"/>
        <v>-100</v>
      </c>
    </row>
    <row r="19" spans="3:13" ht="12.75" customHeight="1">
      <c r="E19" s="8" t="s">
        <v>6</v>
      </c>
      <c r="F19" s="88"/>
      <c r="G19" s="88"/>
      <c r="H19" s="89"/>
      <c r="I19" s="90"/>
      <c r="J19" s="75"/>
      <c r="K19" s="80" t="s">
        <v>46</v>
      </c>
      <c r="L19" s="78">
        <v>56425</v>
      </c>
      <c r="M19" s="79">
        <f t="shared" si="0"/>
        <v>-100</v>
      </c>
    </row>
    <row r="20" spans="3:13" ht="12.75" customHeight="1">
      <c r="C20" s="53"/>
      <c r="E20" s="8" t="s">
        <v>7</v>
      </c>
      <c r="F20" s="88"/>
      <c r="G20" s="88"/>
      <c r="H20" s="89"/>
      <c r="I20" s="90"/>
      <c r="J20" s="75"/>
      <c r="K20" s="80" t="s">
        <v>47</v>
      </c>
      <c r="L20" s="78">
        <v>1107</v>
      </c>
      <c r="M20" s="79">
        <f t="shared" si="0"/>
        <v>-100</v>
      </c>
    </row>
    <row r="21" spans="3:13" ht="12.75" customHeight="1">
      <c r="C21" s="53"/>
      <c r="E21" s="8" t="s">
        <v>28</v>
      </c>
      <c r="F21" s="88"/>
      <c r="G21" s="88"/>
      <c r="H21" s="89"/>
      <c r="I21" s="90"/>
      <c r="J21" s="75"/>
      <c r="K21" s="80" t="s">
        <v>48</v>
      </c>
      <c r="L21" s="78">
        <v>23583</v>
      </c>
      <c r="M21" s="79">
        <f t="shared" si="0"/>
        <v>-100</v>
      </c>
    </row>
    <row r="22" spans="3:13" ht="12.75" customHeight="1">
      <c r="C22" s="53"/>
      <c r="E22" s="8" t="s">
        <v>8</v>
      </c>
      <c r="F22" s="88"/>
      <c r="G22" s="88"/>
      <c r="H22" s="89"/>
      <c r="I22" s="90"/>
      <c r="J22" s="75"/>
      <c r="K22" s="80" t="s">
        <v>49</v>
      </c>
      <c r="L22" s="78">
        <v>9403</v>
      </c>
      <c r="M22" s="79">
        <f t="shared" si="0"/>
        <v>-100</v>
      </c>
    </row>
    <row r="23" spans="3:13" ht="12.75" customHeight="1">
      <c r="C23" s="53"/>
      <c r="E23" s="8" t="s">
        <v>32</v>
      </c>
      <c r="F23" s="88"/>
      <c r="G23" s="88"/>
      <c r="H23" s="89"/>
      <c r="I23" s="90"/>
      <c r="J23" s="75"/>
      <c r="K23" s="80" t="s">
        <v>50</v>
      </c>
      <c r="L23" s="78">
        <v>10384</v>
      </c>
      <c r="M23" s="79">
        <f t="shared" si="0"/>
        <v>-100</v>
      </c>
    </row>
    <row r="24" spans="3:13" ht="12.75" customHeight="1">
      <c r="C24" s="43"/>
      <c r="E24" s="54" t="s">
        <v>38</v>
      </c>
      <c r="F24" s="92"/>
      <c r="G24" s="92"/>
      <c r="H24" s="93"/>
      <c r="I24" s="94"/>
      <c r="J24" s="95"/>
      <c r="K24" s="81" t="s">
        <v>56</v>
      </c>
      <c r="L24" s="78">
        <v>8464</v>
      </c>
      <c r="M24" s="79">
        <f t="shared" si="0"/>
        <v>-100</v>
      </c>
    </row>
    <row r="25" spans="3:13" ht="15" customHeight="1">
      <c r="C25" s="6"/>
      <c r="E25" s="6" t="s">
        <v>72</v>
      </c>
      <c r="F25"/>
      <c r="G25"/>
      <c r="H25"/>
      <c r="I25"/>
      <c r="J25"/>
      <c r="K25" s="69"/>
      <c r="L25" s="70"/>
    </row>
    <row r="26" spans="3:13" ht="12.75" customHeight="1">
      <c r="E26"/>
      <c r="F26"/>
      <c r="G26"/>
      <c r="H26"/>
      <c r="I26"/>
      <c r="J26"/>
      <c r="L26" s="26"/>
    </row>
    <row r="27" spans="3:13" ht="12.75" customHeight="1">
      <c r="E27"/>
      <c r="F27"/>
      <c r="G27"/>
      <c r="H27"/>
      <c r="I27"/>
      <c r="J27"/>
      <c r="L27" s="27"/>
    </row>
    <row r="28" spans="3:13" ht="12.75" customHeight="1">
      <c r="F28"/>
      <c r="G28"/>
      <c r="H28"/>
      <c r="I28"/>
      <c r="J28"/>
      <c r="L28" s="27"/>
    </row>
    <row r="29" spans="3:13" ht="12.75" customHeight="1">
      <c r="L29" s="27"/>
    </row>
  </sheetData>
  <mergeCells count="2">
    <mergeCell ref="D3:J3"/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Indice</vt:lpstr>
      <vt:lpstr>C1</vt:lpstr>
      <vt:lpstr>C2</vt:lpstr>
      <vt:lpstr>C3</vt:lpstr>
      <vt:lpstr>C4</vt:lpstr>
      <vt:lpstr>C5</vt:lpstr>
      <vt:lpstr>C7</vt:lpstr>
      <vt:lpstr>C6</vt:lpstr>
      <vt:lpstr>C6 MAXIMOS</vt:lpstr>
      <vt:lpstr>C8</vt:lpstr>
      <vt:lpstr>C9</vt:lpstr>
      <vt:lpstr>C10</vt:lpstr>
      <vt:lpstr>C11</vt:lpstr>
      <vt:lpstr>C13</vt:lpstr>
      <vt:lpstr>C12</vt:lpstr>
      <vt:lpstr>C14</vt:lpstr>
      <vt:lpstr>Data 1</vt:lpstr>
      <vt:lpstr>C TIM</vt:lpstr>
      <vt:lpstr>'C TIM'!Área_de_impresión</vt:lpstr>
      <vt:lpstr>'C1'!Área_de_impresión</vt:lpstr>
      <vt:lpstr>'C10'!Área_de_impresión</vt:lpstr>
      <vt:lpstr>'C12'!Área_de_impresión</vt:lpstr>
      <vt:lpstr>'C13'!Área_de_impresión</vt:lpstr>
      <vt:lpstr>'C14'!Área_de_impresión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'C6 MAXIMOS'!Área_de_impresión</vt:lpstr>
      <vt:lpstr>'C7'!Área_de_impresión</vt:lpstr>
      <vt:lpstr>'C8'!Área_de_impresión</vt:lpstr>
      <vt:lpstr>'C9'!Área_de_impresión</vt:lpstr>
      <vt:lpstr>'Data 1'!Área_de_impresión</vt:lpstr>
      <vt:lpstr>Indice!Área_de_impresión</vt:lpstr>
      <vt:lpstr>'Data 1'!Títulos_a_imprimir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(9)</dc:title>
  <dc:creator>Red Eléctrica de España (www.ree.es)</dc:creator>
  <cp:lastModifiedBy>de la Fuente Perez, Roberto</cp:lastModifiedBy>
  <cp:lastPrinted>2016-05-05T08:21:38Z</cp:lastPrinted>
  <dcterms:created xsi:type="dcterms:W3CDTF">1999-06-25T09:02:34Z</dcterms:created>
  <dcterms:modified xsi:type="dcterms:W3CDTF">2019-06-10T10:51:22Z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