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1-2025\2025\DIC\INF_ELABORADA\"/>
    </mc:Choice>
  </mc:AlternateContent>
  <xr:revisionPtr revIDLastSave="0" documentId="13_ncr:1_{8196818A-F0DC-4CA9-9D17-2F75002069EA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9_V" guid="{93154E83-DC5B-11D6-846E-0008C7298EBA}" includePrintSettings="0" includeHiddenRowCol="0" maximized="1" showSheetTabs="0" windowWidth="794" windowHeight="457" tabRatio="754" activeSheetId="23817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2_V" guid="{93154E7E-DC5B-11D6-846E-0008C7298EBA}" includePrintSettings="0" includeHiddenRowCol="0" maximized="1" showSheetTabs="0" windowWidth="794" windowHeight="457" tabRatio="754" activeSheetId="23816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F9" i="82"/>
  <c r="K20" i="82"/>
  <c r="K19" i="82"/>
  <c r="K21" i="82" l="1"/>
  <c r="K15" i="82"/>
  <c r="J9" i="82"/>
  <c r="K10" i="82"/>
  <c r="K16" i="82"/>
  <c r="K13" i="82"/>
  <c r="K12" i="82"/>
  <c r="K17" i="82"/>
  <c r="K22" i="82"/>
  <c r="K14" i="82" l="1"/>
  <c r="K11" i="82" l="1"/>
  <c r="I9" i="82"/>
  <c r="K9" i="82" s="1"/>
</calcChain>
</file>

<file path=xl/sharedStrings.xml><?xml version="1.0" encoding="utf-8"?>
<sst xmlns="http://schemas.openxmlformats.org/spreadsheetml/2006/main" count="108" uniqueCount="64">
  <si>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</si>
  <si>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</si>
  <si>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</si>
  <si>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</si>
  <si>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</si>
  <si>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</si>
  <si>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</si>
  <si>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</si>
  <si>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</si>
  <si>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</si>
  <si>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</si>
  <si>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</si>
  <si>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</si>
  <si>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</si>
  <si>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</si>
  <si>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</si>
  <si>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</si>
  <si>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</si>
  <si>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</si>
  <si>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</si>
  <si>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</si>
  <si>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</si>
  <si>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</si>
  <si>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</si>
  <si>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</si>
  <si>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</si>
  <si>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</si>
  <si>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</si>
  <si>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</si>
  <si>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</si>
  <si>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</si>
  <si>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</si>
  <si>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</si>
  <si>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</si>
  <si>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</si>
  <si>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</si>
  <si>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</si>
  <si>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</si>
  <si>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</si>
  <si>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</si>
  <si>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</si>
  <si>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</si>
  <si>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</si>
  <si>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</si>
  <si>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</si>
  <si>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</si>
  <si>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</si>
  <si>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</si>
  <si>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</si>
  <si>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</si>
  <si>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</si>
  <si>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Otros dispositivos</t>
  </si>
  <si>
    <t>Datos provisionales pendientes de auditoría en curso. El concepto "Otros dispositivos" incluye elementos de capacidad dinámica de línea y limitadores de flujo.</t>
  </si>
  <si>
    <t>Octubre 2025</t>
  </si>
  <si>
    <t>Los activos de Ceuta se incluyen en el sistema peninsular.</t>
  </si>
  <si>
    <t>Noviembre 2025</t>
  </si>
  <si>
    <t>Diciembre 2025</t>
  </si>
  <si>
    <t>Compensadores (MVAr)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</si>
  <si>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ut="01/15/2026 10:52:35" si="2.000000010e5e1639d81591d98a38e624408e14588e8ebf7aecd1636ec5c39775c5117da1cad57c8560dc9cfcc642e8f6bb90049bed271e53d1b0f232a609f4a63ae87937d50b5deee9355db09f74466f8e90c7b754762680a034ba78e0697ad985c7d72384d68f49b0888881a92bc58fc4a84b0b8b965b68940469e4d948f59aca8cb5c7e52f1e7630ea9880481c21dbbe5d07189411a50f25110b87da5417b0ec361077b5b44482b393cf4178ed14a71de71fb678e75b4acf6eff6c3d0ced05ed666f46c1690b8506972ca7112650caf23924cc59b75cdff144baa19649351c4dd335d804d1c64b4469e08a65cb47236245eb1a554f3785c65171d28089606c88dd734cdc9e8a0b17f099d60ae9c56139b1031166e94c79d00470dd6d40c9221407.p-3082.0.1_-3082.0.1_0.1.Europe/Madrid.upriv*_1*_pidn2*_3*_session*-lat*_1.00000001d923f3ed2f63e948ebf10d711cd3e317b5ee3e72dc06c6e48396a75802920ee7369f2c48ce03757c80d9723ad935b5236b91fa00.000000016b163e4cddf41792e035a3f9530e7a31b5ee3e7235f6a5daeceb541a96f4520c0f8077ffec13e771d2306b57baddc10bd6cf1e9b.0.1.1.BDEbi.A2E2948BC74B9CF051A963A6CEDDABFA.0-3082.1.1_-0.1.0_-3082.1.1_5.5.0.*0.000000015271afd14e3a25a355a1658da31c74bec911585ad1f8f22a58f061e3487fc3ebff712ae7.0.23.11*.4*.1200*.00787J.e.00000001bd7a69df11db7446b2f5683960ca5826c911585a5514666ff34de8dcbdf60df1421623ea.0.10*.131*.138*.18.*0.0.0.0" msgID="4DA6AA36374E48353EEA018416BECD94"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nrr="193" nrc="351"&gt;&lt;pg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</si>
  <si>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ut="01/15/2026 10:53:46" si="2.000000010e5e1639d81591d98a38e624408e14588e8ebf7aecd1636ec5c39775c5117da1cad57c8560dc9cfcc642e8f6bb90049bed271e53d1b0f232a609f4a63ae87937d50b5deee9355db09f74466f8e90c7b754762680a034ba78e0697ad985c7d72384d68f49b0888881a92bc58fc4a84b0b8b965b68940469e4d948f59aca8cb5c7e52f1e7630ea9880481c21dbbe5d07189411a50f25110b87da5417b0ec361077b5b44482b393cf4178ed14a71de71fb678e75b4acf6eff6c3d0ced05ed666f46c1690b8506972ca7112650caf23924cc59b75cdff144baa19649351c4dd335d804d1c64b4469e08a65cb47236245eb1a554f3785c65171d28089606c88dd734cdc9e8a0b17f099d60ae9c56139b1031166e94c79d00470dd6d40c9221407.p-3082.0.1_-3082.0.1_0.1.Europe/Madrid.upriv*_1*_pidn2*_3*_session*-lat*_1.00000001d923f3ed2f63e948ebf10d711cd3e317b5ee3e72dc06c6e48396a75802920ee7369f2c48ce03757c80d9723ad935b5236b91fa00.000000016b163e4cddf41792e035a3f9530e7a31b5ee3e7235f6a5daeceb541a96f4520c0f8077ffec13e771d2306b57baddc10bd6cf1e9b.0.1.1.BDEbi.A2E2948BC74B9CF051A963A6CEDDABFA.0-3082.1.1_-0.1.0_-3082.1.1_5.5.0.*0.000000015271afd14e3a25a355a1658da31c74bec911585ad1f8f22a58f061e3487fc3ebff712ae7.0.23.11*.4*.1200*.00787J.e.00000001bd7a69df11db7446b2f5683960ca5826c911585a5514666ff34de8dcbdf60df1421623ea.0.10*.131*.138*.18.*0.0.0.0" msgID="9562E934E94C23BC3D1821992B748F57"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nrr="5073" nrc="1380"&gt;&lt;pg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</si>
  <si>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ut="01/15/2026 10:54:02" si="2.000000010e5e1639d81591d98a38e624408e14588e8ebf7aecd1636ec5c39775c5117da1cad57c8560dc9cfcc642e8f6bb90049bed271e53d1b0f232a609f4a63ae87937d50b5deee9355db09f74466f8e90c7b754762680a034ba78e0697ad985c7d72384d68f49b0888881a92bc58fc4a84b0b8b965b68940469e4d948f59aca8cb5c7e52f1e7630ea9880481c21dbbe5d07189411a50f25110b87da5417b0ec361077b5b44482b393cf4178ed14a71de71fb678e75b4acf6eff6c3d0ced05ed666f46c1690b8506972ca7112650caf23924cc59b75cdff144baa19649351c4dd335d804d1c64b4469e08a65cb47236245eb1a554f3785c65171d28089606c88dd734cdc9e8a0b17f099d60ae9c56139b1031166e94c79d00470dd6d40c9221407.p-3082.0.1_-3082.0.1_0.1.Europe/Madrid.upriv*_1*_pidn2*_3*_session*-lat*_1.00000001d923f3ed2f63e948ebf10d711cd3e317b5ee3e72dc06c6e48396a75802920ee7369f2c48ce03757c80d9723ad935b5236b91fa00.000000016b163e4cddf41792e035a3f9530e7a31b5ee3e7235f6a5daeceb541a96f4520c0f8077ffec13e771d2306b57baddc10bd6cf1e9b.0.1.1.BDEbi.A2E2948BC74B9CF051A963A6CEDDABFA.0-3082.1.1_-0.1.0_-3082.1.1_5.5.0.*0.000000015271afd14e3a25a355a1658da31c74bec911585ad1f8f22a58f061e3487fc3ebff712ae7.0.23.11*.4*.1200*.00787J.e.00000001bd7a69df11db7446b2f5683960ca5826c911585a5514666ff34de8dcbdf60df1421623ea.0.10*.131*.138*.18.*0.0.0.0" msgID="5BF39293074F21153EE2DDB674D2F25A"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nrr="1685" nrc="2025"&gt;&lt;pg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</si>
  <si>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ut="01/15/2026 10:54:20" si="2.000000010e5e1639d81591d98a38e624408e14588e8ebf7aecd1636ec5c39775c5117da1cad57c8560dc9cfcc642e8f6bb90049bed271e53d1b0f232a609f4a63ae87937d50b5deee9355db09f74466f8e90c7b754762680a034ba78e0697ad985c7d72384d68f49b0888881a92bc58fc4a84b0b8b965b68940469e4d948f59aca8cb5c7e52f1e7630ea9880481c21dbbe5d07189411a50f25110b87da5417b0ec361077b5b44482b393cf4178ed14a71de71fb678e75b4acf6eff6c3d0ced05ed666f46c1690b8506972ca7112650caf23924cc59b75cdff144baa19649351c4dd335d804d1c64b4469e08a65cb47236245eb1a554f3785c65171d28089606c88dd734cdc9e8a0b17f099d60ae9c56139b1031166e94c79d00470dd6d40c9221407.p-3082.0.1_-3082.0.1_0.1.Europe/Madrid.upriv*_1*_pidn2*_3*_session*-lat*_1.00000001d923f3ed2f63e948ebf10d711cd3e317b5ee3e72dc06c6e48396a75802920ee7369f2c48ce03757c80d9723ad935b5236b91fa00.000000016b163e4cddf41792e035a3f9530e7a31b5ee3e7235f6a5daeceb541a96f4520c0f8077ffec13e771d2306b57baddc10bd6cf1e9b.0.1.1.BDEbi.A2E2948BC74B9CF051A963A6CEDDABFA.0-3082.1.1_-0.1.0_-3082.1.1_5.5.0.*0.000000015271afd14e3a25a355a1658da31c74bec911585ad1f8f22a58f061e3487fc3ebff712ae7.0.23.11*.4*.1200*.00787J.e.00000001bd7a69df11db7446b2f5683960ca5826c911585a5514666ff34de8dcbdf60df1421623ea.0.10*.131*.138*.18.*0.0.0.0" msgID="C93021C5324995F75FBC998E9B89D291"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nrr="284" nrc="242"&gt;&lt;pg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</si>
  <si>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1d19d191d74d48d691bd45db88ce5a69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</si>
  <si>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ut="01/15/2026 10:54:34" si="2.000000010e5e1639d81591d98a38e624408e14588e8ebf7aecd1636ec5c39775c5117da1cad57c8560dc9cfcc642e8f6bb90049bed271e53d1b0f232a609f4a63ae87937d50b5deee9355db09f74466f8e90c7b754762680a034ba78e0697ad985c7d72384d68f49b0888881a92bc58fc4a84b0b8b965b68940469e4d948f59aca8cb5c7e52f1e7630ea9880481c21dbbe5d07189411a50f25110b87da5417b0ec361077b5b44482b393cf4178ed14a71de71fb678e75b4acf6eff6c3d0ced05ed666f46c1690b8506972ca7112650caf23924cc59b75cdff144baa19649351c4dd335d804d1c64b4469e08a65cb47236245eb1a554f3785c65171d28089606c88dd734cdc9e8a0b17f099d60ae9c56139b1031166e94c79d00470dd6d40c9221407.p-3082.0.1_-3082.0.1_0.1.Europe/Madrid.upriv*_1*_pidn2*_3*_session*-lat*_1.00000001d923f3ed2f63e948ebf10d711cd3e317b5ee3e72dc06c6e48396a75802920ee7369f2c48ce03757c80d9723ad935b5236b91fa00.000000016b163e4cddf41792e035a3f9530e7a31b5ee3e7235f6a5daeceb541a96f4520c0f8077ffec13e771d2306b57baddc10bd6cf1e9b.0.1.1.BDEbi.A2E2948BC74B9CF051A963A6CEDDABFA.0-3082.1.1_-0.1.0_-3082.1.1_5.5.0.*0.000000015271afd14e3a25a355a1658da31c74bec911585ad1f8f22a58f061e3487fc3ebff712ae7.0.23.11*.4*.1200*.00787J.e.00000001bd7a69df11db7446b2f5683960ca5826c911585a5514666ff34de8dcbdf60df1421623ea.0.10*.131*.138*.18.*0.0.0.0" msgID="F613A1077F477F575F2D88A48F0BB4C3"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nrr="5139" nrc="1390"&gt;&lt;pg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</si>
</sst>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4" formatCode="#,##0;\(#,##0\)"/>
    <numFmt numFmtId="175" formatCode="#,##0.0;\(#,##0.0\)"/>
    <numFmt numFmtId="176" formatCode="#,##0.00;\(#,##0.00\)"/>
    <numFmt numFmtId="177" formatCode="#,##0.000;\(#,##0.000\)"/>
    <numFmt numFmtId="178" formatCode="#,##0.00000"/>
    <numFmt numFmtId="179" formatCode="#,##0.00000;\(#,##0.00000\)"/>
    <numFmt numFmtId="180" formatCode="_-* #,##0.00\ [$€]_-;\-* #,##0.00\ [$€]_-;_-* &quot;-&quot;??\ [$€]_-;_-@_-"/>
  </numFmts>
  <fonts count="75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  <font>
      <sz val="7"/>
      <color indexed="8"/>
      <name val="Arial"/>
      <family val="2"/>
    </font>
    <font>
      <sz val="7"/>
      <color indexed="3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0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4" fontId="32" fillId="6" borderId="6">
      <alignment horizontal="right" vertical="center"/>
    </xf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79" fontId="32" fillId="6" borderId="6">
      <alignment horizontal="right" vertical="center"/>
    </xf>
    <xf numFmtId="178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</cellStyleXfs>
  <cellXfs count="99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169" fontId="25" fillId="4" borderId="5" xfId="4" applyNumberFormat="1" applyFont="1" applyFill="1" applyBorder="1" applyAlignment="1">
      <alignment horizontal="right"/>
    </xf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0" fontId="74" fillId="0" borderId="0" xfId="8" applyFont="1"/>
    <xf numFmtId="3" fontId="74" fillId="0" borderId="0" xfId="8" applyNumberFormat="1" applyFont="1"/>
    <xf numFmtId="175" fontId="32" fillId="6" borderId="6" xfId="26">
      <alignment horizontal="right" vertical="center"/>
    </xf>
    <xf numFmtId="177" fontId="32" fillId="6" borderId="6" xfId="28">
      <alignment horizontal="right" vertical="center"/>
    </xf>
    <xf numFmtId="176" fontId="32" fillId="6" borderId="6" xfId="27">
      <alignment horizontal="right" vertical="center"/>
    </xf>
    <xf numFmtId="0" fontId="10" fillId="2" borderId="2" xfId="8" applyFont="1" applyFill="1" applyBorder="1" applyAlignment="1">
      <alignment horizontal="center"/>
    </xf>
    <xf numFmtId="0" fontId="73" fillId="0" borderId="3" xfId="8" applyFont="1" applyBorder="1" applyAlignment="1">
      <alignment horizontal="left" wrapText="1"/>
    </xf>
    <xf numFmtId="166" fontId="7" fillId="0" borderId="0" xfId="0" applyNumberFormat="1" applyFont="1" applyAlignment="1">
      <alignment horizontal="left" vertical="top" wrapText="1"/>
    </xf>
    <xf numFmtId="0" fontId="73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10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F3F"/>
      <color rgb="FFFF3300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-2.172967531074291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98.75</c:v>
                </c:pt>
                <c:pt idx="1">
                  <c:v>99.28</c:v>
                </c:pt>
                <c:pt idx="2">
                  <c:v>98.83</c:v>
                </c:pt>
                <c:pt idx="3">
                  <c:v>98.74</c:v>
                </c:pt>
                <c:pt idx="4">
                  <c:v>98.62</c:v>
                </c:pt>
                <c:pt idx="5">
                  <c:v>98.53</c:v>
                </c:pt>
                <c:pt idx="6">
                  <c:v>98.5</c:v>
                </c:pt>
                <c:pt idx="7">
                  <c:v>98.38</c:v>
                </c:pt>
                <c:pt idx="8">
                  <c:v>98.28</c:v>
                </c:pt>
                <c:pt idx="9">
                  <c:v>98.11</c:v>
                </c:pt>
                <c:pt idx="10">
                  <c:v>97.55</c:v>
                </c:pt>
                <c:pt idx="11">
                  <c:v>97.41</c:v>
                </c:pt>
                <c:pt idx="12">
                  <c:v>98.39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2.6075610372891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99.03</c:v>
                </c:pt>
                <c:pt idx="1">
                  <c:v>99.25</c:v>
                </c:pt>
                <c:pt idx="2">
                  <c:v>98.31</c:v>
                </c:pt>
                <c:pt idx="3">
                  <c:v>98.41</c:v>
                </c:pt>
                <c:pt idx="4">
                  <c:v>98.83</c:v>
                </c:pt>
                <c:pt idx="5">
                  <c:v>98.11</c:v>
                </c:pt>
                <c:pt idx="6">
                  <c:v>99.7</c:v>
                </c:pt>
                <c:pt idx="7">
                  <c:v>99.75</c:v>
                </c:pt>
                <c:pt idx="8">
                  <c:v>99.81</c:v>
                </c:pt>
                <c:pt idx="9">
                  <c:v>98.61</c:v>
                </c:pt>
                <c:pt idx="10">
                  <c:v>96.97</c:v>
                </c:pt>
                <c:pt idx="11">
                  <c:v>93.57</c:v>
                </c:pt>
                <c:pt idx="12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4.780528568363440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97.61</c:v>
                </c:pt>
                <c:pt idx="1">
                  <c:v>97.91</c:v>
                </c:pt>
                <c:pt idx="2">
                  <c:v>97.97</c:v>
                </c:pt>
                <c:pt idx="3">
                  <c:v>98.18</c:v>
                </c:pt>
                <c:pt idx="4">
                  <c:v>98.77</c:v>
                </c:pt>
                <c:pt idx="5">
                  <c:v>98.75</c:v>
                </c:pt>
                <c:pt idx="6">
                  <c:v>97.84</c:v>
                </c:pt>
                <c:pt idx="7">
                  <c:v>98.86</c:v>
                </c:pt>
                <c:pt idx="8">
                  <c:v>98.09</c:v>
                </c:pt>
                <c:pt idx="9">
                  <c:v>98.38</c:v>
                </c:pt>
                <c:pt idx="10">
                  <c:v>97.79</c:v>
                </c:pt>
                <c:pt idx="11">
                  <c:v>97.25</c:v>
                </c:pt>
                <c:pt idx="12">
                  <c:v>98.55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398073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E34" sqref="E34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28</v>
      </c>
      <c r="C2" s="66"/>
      <c r="D2" s="66"/>
      <c r="E2" s="67" t="s">
        <v>14</v>
      </c>
    </row>
    <row r="3" spans="2:15" ht="15" customHeight="1">
      <c r="C3" s="66"/>
      <c r="D3" s="66"/>
      <c r="E3" s="68" t="str">
        <f>'T1'!K3</f>
        <v>Diciembre 2025</v>
      </c>
    </row>
    <row r="4" spans="2:15" s="70" customFormat="1" ht="20.25" customHeight="1">
      <c r="B4" s="69"/>
      <c r="C4" s="43" t="s">
        <v>11</v>
      </c>
    </row>
    <row r="5" spans="2:15" s="70" customFormat="1" ht="8.25" customHeight="1">
      <c r="B5" s="69"/>
      <c r="C5" s="71"/>
    </row>
    <row r="6" spans="2:15" s="70" customFormat="1" ht="3" customHeight="1">
      <c r="B6" s="69"/>
      <c r="C6" s="71"/>
    </row>
    <row r="7" spans="2:15" s="70" customFormat="1" ht="7.5" customHeight="1">
      <c r="B7" s="69"/>
      <c r="C7" s="72"/>
      <c r="D7" s="73"/>
      <c r="E7" s="73"/>
    </row>
    <row r="8" spans="2:15" ht="12.6" customHeight="1">
      <c r="D8" s="74" t="s">
        <v>29</v>
      </c>
      <c r="E8" s="75" t="str">
        <f>'T1'!C7</f>
        <v>Instalaciones de la red de transporte en España</v>
      </c>
    </row>
    <row r="9" spans="2:15" s="70" customFormat="1" ht="12.6" customHeight="1">
      <c r="B9" s="69"/>
      <c r="C9" s="76"/>
      <c r="D9" s="74" t="s">
        <v>29</v>
      </c>
      <c r="E9" s="75" t="str">
        <f>'T2'!C7</f>
        <v>Evolución del índice de disponibilidad de la red de transporte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70" customFormat="1" ht="12.6" customHeight="1">
      <c r="B10" s="69"/>
      <c r="C10" s="76"/>
      <c r="D10" s="74" t="s">
        <v>29</v>
      </c>
      <c r="E10" s="75" t="str">
        <f>'T3'!B7</f>
        <v>Energía no suministrada (ENS) y tiempo de interrupción medio (TIM)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s="70" customFormat="1" ht="7.5" customHeight="1">
      <c r="B11" s="69"/>
      <c r="C11" s="72"/>
      <c r="D11" s="73"/>
      <c r="E11" s="73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Normal="100" workbookViewId="0">
      <selection activeCell="F38" sqref="F38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Diciembre 2025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92" t="s">
        <v>12</v>
      </c>
      <c r="D7" s="15"/>
      <c r="E7" s="25"/>
      <c r="F7" s="26" t="s">
        <v>3</v>
      </c>
      <c r="G7" s="10"/>
      <c r="H7" s="90" t="s">
        <v>4</v>
      </c>
      <c r="I7" s="90"/>
      <c r="J7" s="90"/>
      <c r="K7" s="27"/>
    </row>
    <row r="8" spans="1:18" ht="12.75" customHeight="1">
      <c r="A8" s="4"/>
      <c r="B8" s="5"/>
      <c r="C8" s="92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2"/>
      <c r="D9" s="15"/>
      <c r="E9" s="34" t="s">
        <v>6</v>
      </c>
      <c r="F9" s="35">
        <f>SUM(F10:F12)</f>
        <v>22316.414999999994</v>
      </c>
      <c r="G9" s="35"/>
      <c r="H9" s="35">
        <f>SUM(H10:H12)</f>
        <v>19945.479710000003</v>
      </c>
      <c r="I9" s="35">
        <f>SUM(I10:I12)</f>
        <v>2015.7669999999998</v>
      </c>
      <c r="J9" s="35">
        <f>SUM(J10:J12)</f>
        <v>1877.6230000000003</v>
      </c>
      <c r="K9" s="35">
        <f>SUM(F9,H9:J9)</f>
        <v>46155.284709999993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2"/>
      <c r="D10" s="15"/>
      <c r="E10" s="36" t="s">
        <v>7</v>
      </c>
      <c r="F10" s="37">
        <v>22199.424999999996</v>
      </c>
      <c r="G10" s="37"/>
      <c r="H10" s="37">
        <v>18967.528710000002</v>
      </c>
      <c r="I10" s="37">
        <v>1141.9110000000001</v>
      </c>
      <c r="J10" s="37">
        <v>1380.2520000000002</v>
      </c>
      <c r="K10" s="37">
        <f>SUM(F10,H10:J10)</f>
        <v>43689.116710000002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2"/>
      <c r="D11" s="15"/>
      <c r="E11" s="36" t="s">
        <v>8</v>
      </c>
      <c r="F11" s="37">
        <v>28.85</v>
      </c>
      <c r="G11" s="37"/>
      <c r="H11" s="37">
        <v>373.8</v>
      </c>
      <c r="I11" s="37">
        <v>635.88799999999992</v>
      </c>
      <c r="J11" s="37">
        <v>129.40299999999999</v>
      </c>
      <c r="K11" s="37">
        <f>SUM(F11,H11:J11)</f>
        <v>1167.941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88.14</v>
      </c>
      <c r="G12" s="49"/>
      <c r="H12" s="49">
        <v>604.15100000000007</v>
      </c>
      <c r="I12" s="49">
        <v>237.96799999999996</v>
      </c>
      <c r="J12" s="49">
        <v>367.96800000000007</v>
      </c>
      <c r="K12" s="49">
        <f>SUM(F12,H12:J12)</f>
        <v>1298.2270000000001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1848</v>
      </c>
      <c r="G13" s="39"/>
      <c r="H13" s="39">
        <v>3526</v>
      </c>
      <c r="I13" s="39">
        <v>734</v>
      </c>
      <c r="J13" s="39">
        <v>769</v>
      </c>
      <c r="K13" s="39">
        <f>SUM(F13:J13)</f>
        <v>6877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88315</v>
      </c>
      <c r="G14" s="35"/>
      <c r="H14" s="35">
        <v>1613</v>
      </c>
      <c r="I14" s="35">
        <v>4478</v>
      </c>
      <c r="J14" s="35">
        <v>4665</v>
      </c>
      <c r="K14" s="35">
        <f>SUM(F14,H14:J14)</f>
        <v>99071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161</v>
      </c>
      <c r="G15" s="49"/>
      <c r="H15" s="49">
        <v>5</v>
      </c>
      <c r="I15" s="49">
        <v>45</v>
      </c>
      <c r="J15" s="49">
        <v>42</v>
      </c>
      <c r="K15" s="49">
        <f>SUM(F15,H15:J15)</f>
        <v>253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12200</v>
      </c>
      <c r="G16" s="35"/>
      <c r="H16" s="35">
        <v>4102</v>
      </c>
      <c r="I16" s="35">
        <v>496</v>
      </c>
      <c r="J16" s="35">
        <v>66</v>
      </c>
      <c r="K16" s="35">
        <f>SUM(F16:J16)</f>
        <v>16864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83</v>
      </c>
      <c r="G17" s="49"/>
      <c r="H17" s="49">
        <v>66</v>
      </c>
      <c r="I17" s="49">
        <v>28</v>
      </c>
      <c r="J17" s="49">
        <v>10</v>
      </c>
      <c r="K17" s="49">
        <f>SUM(F17:J17)</f>
        <v>187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57</v>
      </c>
      <c r="F20" s="35">
        <v>150</v>
      </c>
      <c r="G20" s="35"/>
      <c r="H20" s="35">
        <v>450</v>
      </c>
      <c r="I20" s="35">
        <v>0</v>
      </c>
      <c r="J20" s="35">
        <v>25</v>
      </c>
      <c r="K20" s="35">
        <f t="shared" ref="K20:K21" si="0">SUM(F20:J20)</f>
        <v>625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1</v>
      </c>
      <c r="K21" s="49">
        <f t="shared" si="0"/>
        <v>5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51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1" customHeight="1">
      <c r="E23" s="91" t="s">
        <v>52</v>
      </c>
      <c r="F23" s="91"/>
      <c r="G23" s="91"/>
      <c r="H23" s="91"/>
      <c r="I23" s="91"/>
      <c r="J23" s="91"/>
      <c r="K23" s="91"/>
    </row>
    <row r="24" spans="1:17" ht="11.25" customHeight="1">
      <c r="C24" s="13"/>
      <c r="E24" s="93" t="s">
        <v>30</v>
      </c>
      <c r="F24" s="93"/>
      <c r="G24" s="93"/>
      <c r="H24" s="93"/>
      <c r="I24" s="93"/>
      <c r="J24" s="93"/>
      <c r="K24" s="93"/>
      <c r="M24" s="28"/>
    </row>
    <row r="25" spans="1:17" ht="11.25" customHeight="1">
      <c r="C25" s="13"/>
      <c r="E25" s="85" t="s">
        <v>54</v>
      </c>
      <c r="F25" s="85"/>
      <c r="G25" s="86"/>
      <c r="H25" s="86"/>
      <c r="I25" s="86"/>
      <c r="J25" s="86"/>
      <c r="K25" s="86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H15" sqref="H15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Diciembre 2025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4" t="s">
        <v>25</v>
      </c>
      <c r="D7" s="22"/>
      <c r="E7" s="60"/>
    </row>
    <row r="8" spans="2:11" s="19" customFormat="1" ht="12.75" customHeight="1">
      <c r="B8" s="18"/>
      <c r="C8" s="94"/>
      <c r="D8" s="22"/>
      <c r="E8" s="60"/>
    </row>
    <row r="9" spans="2:11" s="19" customFormat="1" ht="12.75" customHeight="1">
      <c r="B9" s="18"/>
      <c r="C9" s="94"/>
      <c r="D9" s="22"/>
      <c r="E9" s="60"/>
    </row>
    <row r="10" spans="2:11" s="19" customFormat="1" ht="12.75" customHeight="1">
      <c r="B10" s="18"/>
      <c r="C10" s="77" t="s">
        <v>26</v>
      </c>
      <c r="D10" s="22"/>
      <c r="E10" s="60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9"/>
      <c r="F23" s="33"/>
      <c r="G23" s="33"/>
      <c r="H23" s="33"/>
    </row>
    <row r="24" spans="2:8">
      <c r="E24" s="59"/>
    </row>
    <row r="25" spans="2:8">
      <c r="E25" s="59" t="s">
        <v>13</v>
      </c>
    </row>
    <row r="28" spans="2:8">
      <c r="B28" s="61"/>
      <c r="C28" s="61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zoomScale="115" zoomScaleNormal="115" workbookViewId="0">
      <selection activeCell="D12" activeCellId="1" sqref="D9 D12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Diciembre 2025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92" t="s">
        <v>27</v>
      </c>
      <c r="C7" s="63"/>
      <c r="D7" s="78" t="str">
        <f>'Data 1'!B16</f>
        <v>Diciembre 2025</v>
      </c>
      <c r="E7" s="64" t="s">
        <v>15</v>
      </c>
    </row>
    <row r="8" spans="2:6" ht="12.75" customHeight="1">
      <c r="B8" s="92"/>
      <c r="C8" s="58" t="s">
        <v>24</v>
      </c>
      <c r="D8" s="58"/>
      <c r="E8" s="58"/>
    </row>
    <row r="9" spans="2:6" ht="12.75" customHeight="1">
      <c r="B9" s="92"/>
      <c r="C9" s="50" t="s">
        <v>16</v>
      </c>
      <c r="D9" s="51">
        <f>'Data 1'!M16</f>
        <v>4.76</v>
      </c>
      <c r="E9" s="51">
        <f>'Data 1'!P16</f>
        <v>80.492999999999995</v>
      </c>
      <c r="F9" s="46"/>
    </row>
    <row r="10" spans="2:6" ht="12.75" customHeight="1">
      <c r="B10" s="62"/>
      <c r="C10" s="52" t="s">
        <v>17</v>
      </c>
      <c r="D10" s="53">
        <f>'Data 1'!G16</f>
        <v>9.9600000000000001E-3</v>
      </c>
      <c r="E10" s="53">
        <f>'Data 1'!J16</f>
        <v>0.17599999999999999</v>
      </c>
      <c r="F10" s="47"/>
    </row>
    <row r="11" spans="2:6" ht="12.75" customHeight="1">
      <c r="C11" s="58" t="s">
        <v>1</v>
      </c>
      <c r="D11" s="58"/>
      <c r="E11" s="58"/>
    </row>
    <row r="12" spans="2:6" ht="12.75" customHeight="1">
      <c r="C12" s="54" t="s">
        <v>16</v>
      </c>
      <c r="D12" s="55">
        <f>'Data 1'!N16</f>
        <v>0.51</v>
      </c>
      <c r="E12" s="55">
        <f>'Data 1'!Q16</f>
        <v>35.799999999999997</v>
      </c>
    </row>
    <row r="13" spans="2:6" ht="12.75" customHeight="1">
      <c r="C13" s="56" t="s">
        <v>23</v>
      </c>
      <c r="D13" s="57">
        <f>'Data 1'!H16</f>
        <v>0.05</v>
      </c>
      <c r="E13" s="57">
        <f>'Data 1'!K16</f>
        <v>2.9929999999999999</v>
      </c>
      <c r="F13" s="47"/>
    </row>
    <row r="14" spans="2:6" ht="12.75" customHeight="1">
      <c r="C14" s="58" t="s">
        <v>2</v>
      </c>
      <c r="D14" s="58"/>
      <c r="E14" s="58"/>
      <c r="F14" s="47"/>
    </row>
    <row r="15" spans="2:6" ht="12.75" customHeight="1">
      <c r="C15" s="54" t="s">
        <v>16</v>
      </c>
      <c r="D15" s="55">
        <f>'Data 1'!O16</f>
        <v>0</v>
      </c>
      <c r="E15" s="55">
        <f>'Data 1'!R16</f>
        <v>6.42</v>
      </c>
    </row>
    <row r="16" spans="2:6" ht="12.75" customHeight="1">
      <c r="C16" s="56" t="s">
        <v>23</v>
      </c>
      <c r="D16" s="57">
        <f>'Data 1'!I16</f>
        <v>0</v>
      </c>
      <c r="E16" s="57">
        <f>'Data 1'!L16</f>
        <v>0.375</v>
      </c>
    </row>
    <row r="17" spans="3:5" ht="27.75" customHeight="1">
      <c r="C17" s="95" t="s">
        <v>18</v>
      </c>
      <c r="D17" s="95"/>
      <c r="E17" s="95"/>
    </row>
    <row r="18" spans="3:5" ht="12.75" customHeight="1">
      <c r="C18" s="95"/>
      <c r="D18" s="95"/>
      <c r="E18" s="95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/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80"/>
      <c r="C1" s="80" t="s">
        <v>33</v>
      </c>
      <c r="D1" s="96" t="s">
        <v>38</v>
      </c>
      <c r="E1" s="97"/>
      <c r="F1" s="98"/>
      <c r="G1" s="96" t="s">
        <v>39</v>
      </c>
      <c r="H1" s="97"/>
      <c r="I1" s="98"/>
      <c r="J1" s="96" t="s">
        <v>32</v>
      </c>
      <c r="K1" s="97"/>
      <c r="L1" s="98"/>
      <c r="M1" s="96" t="s">
        <v>40</v>
      </c>
      <c r="N1" s="97"/>
      <c r="O1" s="98"/>
      <c r="P1" s="96" t="s">
        <v>31</v>
      </c>
      <c r="Q1" s="97"/>
      <c r="R1" s="97"/>
    </row>
    <row r="2" spans="1:18">
      <c r="A2"/>
      <c r="B2" s="80"/>
      <c r="C2" s="80" t="s">
        <v>35</v>
      </c>
      <c r="D2" s="84" t="s">
        <v>5</v>
      </c>
      <c r="E2" s="84" t="s">
        <v>1</v>
      </c>
      <c r="F2" s="84" t="s">
        <v>2</v>
      </c>
      <c r="G2" s="84" t="s">
        <v>5</v>
      </c>
      <c r="H2" s="84" t="s">
        <v>1</v>
      </c>
      <c r="I2" s="84" t="s">
        <v>2</v>
      </c>
      <c r="J2" s="84" t="s">
        <v>5</v>
      </c>
      <c r="K2" s="84" t="s">
        <v>1</v>
      </c>
      <c r="L2" s="84" t="s">
        <v>2</v>
      </c>
      <c r="M2" s="84" t="s">
        <v>5</v>
      </c>
      <c r="N2" s="84" t="s">
        <v>1</v>
      </c>
      <c r="O2" s="84" t="s">
        <v>2</v>
      </c>
      <c r="P2" s="84" t="s">
        <v>5</v>
      </c>
      <c r="Q2" s="84" t="s">
        <v>1</v>
      </c>
      <c r="R2" s="84" t="s">
        <v>2</v>
      </c>
    </row>
    <row r="3" spans="1:18">
      <c r="A3"/>
      <c r="B3" s="80" t="s">
        <v>34</v>
      </c>
      <c r="C3" s="80" t="s">
        <v>36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>
      <c r="A4" s="79" t="str">
        <f>MID(B4,1,1)</f>
        <v>D</v>
      </c>
      <c r="B4" s="83" t="s">
        <v>41</v>
      </c>
      <c r="C4" s="83" t="s">
        <v>37</v>
      </c>
      <c r="D4" s="87">
        <v>98.75</v>
      </c>
      <c r="E4" s="87">
        <v>99.03</v>
      </c>
      <c r="F4" s="87">
        <v>97.61</v>
      </c>
      <c r="G4" s="88">
        <v>1.523E-2</v>
      </c>
      <c r="H4" s="88">
        <v>0</v>
      </c>
      <c r="I4" s="88">
        <v>0</v>
      </c>
      <c r="J4" s="88">
        <v>6.7000000000000004E-2</v>
      </c>
      <c r="K4" s="88">
        <v>2.3E-2</v>
      </c>
      <c r="L4" s="88">
        <v>0.124</v>
      </c>
      <c r="M4" s="89">
        <v>6.96</v>
      </c>
      <c r="N4" s="89">
        <v>0</v>
      </c>
      <c r="O4" s="89">
        <v>0</v>
      </c>
      <c r="P4" s="89">
        <v>29.49</v>
      </c>
      <c r="Q4" s="89">
        <v>0.27</v>
      </c>
      <c r="R4" s="89">
        <v>2.1</v>
      </c>
    </row>
    <row r="5" spans="1:18">
      <c r="A5" s="79" t="str">
        <f t="shared" ref="A5:A16" si="0">MID(B5,1,1)</f>
        <v>E</v>
      </c>
      <c r="B5" s="83" t="s">
        <v>42</v>
      </c>
      <c r="C5" s="83" t="s">
        <v>37</v>
      </c>
      <c r="D5" s="87">
        <v>99.28</v>
      </c>
      <c r="E5" s="87">
        <v>99.25</v>
      </c>
      <c r="F5" s="87">
        <v>97.91</v>
      </c>
      <c r="G5" s="88">
        <v>0</v>
      </c>
      <c r="H5" s="88">
        <v>1.3740000000000001</v>
      </c>
      <c r="I5" s="88">
        <v>0</v>
      </c>
      <c r="J5" s="88">
        <v>0</v>
      </c>
      <c r="K5" s="88">
        <v>1.3740000000000001</v>
      </c>
      <c r="L5" s="88">
        <v>0</v>
      </c>
      <c r="M5" s="89">
        <v>0</v>
      </c>
      <c r="N5" s="89">
        <v>14.12</v>
      </c>
      <c r="O5" s="89">
        <v>0</v>
      </c>
      <c r="P5" s="89">
        <v>0</v>
      </c>
      <c r="Q5" s="89">
        <v>14.12</v>
      </c>
      <c r="R5" s="89">
        <v>0</v>
      </c>
    </row>
    <row r="6" spans="1:18">
      <c r="A6" s="79" t="str">
        <f t="shared" si="0"/>
        <v>F</v>
      </c>
      <c r="B6" s="83" t="s">
        <v>43</v>
      </c>
      <c r="C6" s="83" t="s">
        <v>37</v>
      </c>
      <c r="D6" s="87">
        <v>98.83</v>
      </c>
      <c r="E6" s="87">
        <v>98.31</v>
      </c>
      <c r="F6" s="87">
        <v>97.97</v>
      </c>
      <c r="G6" s="88">
        <v>0.15581999999999999</v>
      </c>
      <c r="H6" s="88">
        <v>0</v>
      </c>
      <c r="I6" s="88">
        <v>0.32600000000000001</v>
      </c>
      <c r="J6" s="88">
        <v>0.154</v>
      </c>
      <c r="K6" s="88">
        <v>1.365</v>
      </c>
      <c r="L6" s="88">
        <v>0.32500000000000001</v>
      </c>
      <c r="M6" s="89">
        <v>73.95</v>
      </c>
      <c r="N6" s="89">
        <v>0</v>
      </c>
      <c r="O6" s="89">
        <v>5.48</v>
      </c>
      <c r="P6" s="89">
        <v>73.95</v>
      </c>
      <c r="Q6" s="89">
        <v>14.12</v>
      </c>
      <c r="R6" s="89">
        <v>5.48</v>
      </c>
    </row>
    <row r="7" spans="1:18">
      <c r="A7" s="79" t="str">
        <f t="shared" si="0"/>
        <v>M</v>
      </c>
      <c r="B7" s="83" t="s">
        <v>44</v>
      </c>
      <c r="C7" s="83" t="s">
        <v>37</v>
      </c>
      <c r="D7" s="87">
        <v>98.74</v>
      </c>
      <c r="E7" s="87">
        <v>98.41</v>
      </c>
      <c r="F7" s="87">
        <v>98.18</v>
      </c>
      <c r="G7" s="88">
        <v>0</v>
      </c>
      <c r="H7" s="88">
        <v>0</v>
      </c>
      <c r="I7" s="88">
        <v>0</v>
      </c>
      <c r="J7" s="88">
        <v>0.156</v>
      </c>
      <c r="K7" s="88">
        <v>1.3720000000000001</v>
      </c>
      <c r="L7" s="88">
        <v>0.32700000000000001</v>
      </c>
      <c r="M7" s="89">
        <v>0</v>
      </c>
      <c r="N7" s="89">
        <v>0</v>
      </c>
      <c r="O7" s="89">
        <v>0</v>
      </c>
      <c r="P7" s="89">
        <v>73.95</v>
      </c>
      <c r="Q7" s="89">
        <v>14.12</v>
      </c>
      <c r="R7" s="89">
        <v>5.48</v>
      </c>
    </row>
    <row r="8" spans="1:18">
      <c r="A8" s="79" t="str">
        <f t="shared" si="0"/>
        <v>A</v>
      </c>
      <c r="B8" s="83" t="s">
        <v>45</v>
      </c>
      <c r="C8" s="83" t="s">
        <v>37</v>
      </c>
      <c r="D8" s="87">
        <v>98.62</v>
      </c>
      <c r="E8" s="87">
        <v>98.83</v>
      </c>
      <c r="F8" s="87">
        <v>98.77</v>
      </c>
      <c r="G8" s="88">
        <v>0</v>
      </c>
      <c r="H8" s="88">
        <v>0</v>
      </c>
      <c r="I8" s="88">
        <v>0</v>
      </c>
      <c r="J8" s="88">
        <v>0.16200000000000001</v>
      </c>
      <c r="K8" s="88">
        <v>1.385</v>
      </c>
      <c r="L8" s="88">
        <v>0.33</v>
      </c>
      <c r="M8" s="89">
        <v>0</v>
      </c>
      <c r="N8" s="89">
        <v>0</v>
      </c>
      <c r="O8" s="89">
        <v>0</v>
      </c>
      <c r="P8" s="89">
        <v>73.95</v>
      </c>
      <c r="Q8" s="89">
        <v>14.12</v>
      </c>
      <c r="R8" s="89">
        <v>5.48</v>
      </c>
    </row>
    <row r="9" spans="1:18">
      <c r="A9" s="79" t="str">
        <f t="shared" si="0"/>
        <v>M</v>
      </c>
      <c r="B9" s="83" t="s">
        <v>46</v>
      </c>
      <c r="C9" s="83" t="s">
        <v>37</v>
      </c>
      <c r="D9" s="87">
        <v>98.53</v>
      </c>
      <c r="E9" s="87">
        <v>98.11</v>
      </c>
      <c r="F9" s="87">
        <v>98.75</v>
      </c>
      <c r="G9" s="88">
        <v>0</v>
      </c>
      <c r="H9" s="88">
        <v>0</v>
      </c>
      <c r="I9" s="88">
        <v>0</v>
      </c>
      <c r="J9" s="88">
        <v>0.16500000000000001</v>
      </c>
      <c r="K9" s="88">
        <v>1.3720000000000001</v>
      </c>
      <c r="L9" s="88">
        <v>0.33300000000000002</v>
      </c>
      <c r="M9" s="89">
        <v>0</v>
      </c>
      <c r="N9" s="89">
        <v>0</v>
      </c>
      <c r="O9" s="89">
        <v>0</v>
      </c>
      <c r="P9" s="89">
        <v>73.95</v>
      </c>
      <c r="Q9" s="89">
        <v>14.12</v>
      </c>
      <c r="R9" s="89">
        <v>5.48</v>
      </c>
    </row>
    <row r="10" spans="1:18">
      <c r="A10" s="79" t="str">
        <f t="shared" si="0"/>
        <v>J</v>
      </c>
      <c r="B10" s="83" t="s">
        <v>47</v>
      </c>
      <c r="C10" s="83" t="s">
        <v>37</v>
      </c>
      <c r="D10" s="87">
        <v>98.5</v>
      </c>
      <c r="E10" s="87">
        <v>99.7</v>
      </c>
      <c r="F10" s="87">
        <v>97.84</v>
      </c>
      <c r="G10" s="88">
        <v>0</v>
      </c>
      <c r="H10" s="88">
        <v>0</v>
      </c>
      <c r="I10" s="88">
        <v>5.7000000000000002E-2</v>
      </c>
      <c r="J10" s="88">
        <v>0.16400000000000001</v>
      </c>
      <c r="K10" s="88">
        <v>1.286</v>
      </c>
      <c r="L10" s="88">
        <v>0.39</v>
      </c>
      <c r="M10" s="89">
        <v>0</v>
      </c>
      <c r="N10" s="89">
        <v>0</v>
      </c>
      <c r="O10" s="89">
        <v>0.94</v>
      </c>
      <c r="P10" s="89">
        <v>73.95</v>
      </c>
      <c r="Q10" s="89">
        <v>14.12</v>
      </c>
      <c r="R10" s="89">
        <v>6.42</v>
      </c>
    </row>
    <row r="11" spans="1:18">
      <c r="A11" s="79" t="str">
        <f t="shared" si="0"/>
        <v>J</v>
      </c>
      <c r="B11" s="83" t="s">
        <v>48</v>
      </c>
      <c r="C11" s="83" t="s">
        <v>37</v>
      </c>
      <c r="D11" s="87">
        <v>98.38</v>
      </c>
      <c r="E11" s="87">
        <v>99.75</v>
      </c>
      <c r="F11" s="87">
        <v>98.86</v>
      </c>
      <c r="G11" s="88">
        <v>3.0799999999999998E-3</v>
      </c>
      <c r="H11" s="88">
        <v>1.1120000000000001</v>
      </c>
      <c r="I11" s="88">
        <v>0</v>
      </c>
      <c r="J11" s="88">
        <v>0.16500000000000001</v>
      </c>
      <c r="K11" s="88">
        <v>2.7360000000000002</v>
      </c>
      <c r="L11" s="88">
        <v>0.38700000000000001</v>
      </c>
      <c r="M11" s="89">
        <v>1.51</v>
      </c>
      <c r="N11" s="89">
        <v>18</v>
      </c>
      <c r="O11" s="89">
        <v>0</v>
      </c>
      <c r="P11" s="89">
        <v>75.459999999999994</v>
      </c>
      <c r="Q11" s="89">
        <v>32.119999999999997</v>
      </c>
      <c r="R11" s="89">
        <v>6.42</v>
      </c>
    </row>
    <row r="12" spans="1:18">
      <c r="A12" s="79" t="str">
        <f t="shared" si="0"/>
        <v>A</v>
      </c>
      <c r="B12" s="83" t="s">
        <v>49</v>
      </c>
      <c r="C12" s="83" t="s">
        <v>37</v>
      </c>
      <c r="D12" s="87">
        <v>98.28</v>
      </c>
      <c r="E12" s="87">
        <v>99.81</v>
      </c>
      <c r="F12" s="87">
        <v>98.09</v>
      </c>
      <c r="G12" s="88">
        <v>1.6000000000000001E-4</v>
      </c>
      <c r="H12" s="88">
        <v>0</v>
      </c>
      <c r="I12" s="88">
        <v>0</v>
      </c>
      <c r="J12" s="88">
        <v>0.16500000000000001</v>
      </c>
      <c r="K12" s="88">
        <v>2.6070000000000002</v>
      </c>
      <c r="L12" s="88">
        <v>0.38200000000000001</v>
      </c>
      <c r="M12" s="89">
        <v>7.2999999999999995E-2</v>
      </c>
      <c r="N12" s="89">
        <v>0</v>
      </c>
      <c r="O12" s="89">
        <v>0</v>
      </c>
      <c r="P12" s="89">
        <v>75.533000000000001</v>
      </c>
      <c r="Q12" s="89">
        <v>32.119999999999997</v>
      </c>
      <c r="R12" s="89">
        <v>6.42</v>
      </c>
    </row>
    <row r="13" spans="1:18">
      <c r="A13" s="79" t="str">
        <f t="shared" si="0"/>
        <v>S</v>
      </c>
      <c r="B13" s="83" t="s">
        <v>50</v>
      </c>
      <c r="C13" s="83" t="s">
        <v>37</v>
      </c>
      <c r="D13" s="87">
        <v>98.11</v>
      </c>
      <c r="E13" s="87">
        <v>98.61</v>
      </c>
      <c r="F13" s="87">
        <v>98.38</v>
      </c>
      <c r="G13" s="88">
        <v>4.4000000000000002E-4</v>
      </c>
      <c r="H13" s="88">
        <v>0</v>
      </c>
      <c r="I13" s="88">
        <v>0</v>
      </c>
      <c r="J13" s="88">
        <v>0.16600000000000001</v>
      </c>
      <c r="K13" s="88">
        <v>2.5680000000000001</v>
      </c>
      <c r="L13" s="88">
        <v>0.378</v>
      </c>
      <c r="M13" s="89">
        <v>0.2</v>
      </c>
      <c r="N13" s="89">
        <v>0</v>
      </c>
      <c r="O13" s="89">
        <v>0</v>
      </c>
      <c r="P13" s="89">
        <v>75.733000000000004</v>
      </c>
      <c r="Q13" s="89">
        <v>32.119999999999997</v>
      </c>
      <c r="R13" s="89">
        <v>6.42</v>
      </c>
    </row>
    <row r="14" spans="1:18">
      <c r="A14" s="79" t="str">
        <f t="shared" si="0"/>
        <v>O</v>
      </c>
      <c r="B14" s="83" t="s">
        <v>53</v>
      </c>
      <c r="C14" s="83" t="s">
        <v>37</v>
      </c>
      <c r="D14" s="87">
        <v>97.55</v>
      </c>
      <c r="E14" s="87">
        <v>96.97</v>
      </c>
      <c r="F14" s="87">
        <v>97.79</v>
      </c>
      <c r="G14" s="88">
        <v>0</v>
      </c>
      <c r="H14" s="88">
        <v>0.28299999999999997</v>
      </c>
      <c r="I14" s="88">
        <v>0</v>
      </c>
      <c r="J14" s="88">
        <v>0.16700000000000001</v>
      </c>
      <c r="K14" s="88">
        <v>2.8519999999999999</v>
      </c>
      <c r="L14" s="88">
        <v>0.377</v>
      </c>
      <c r="M14" s="89">
        <v>0</v>
      </c>
      <c r="N14" s="89">
        <v>3.17</v>
      </c>
      <c r="O14" s="89">
        <v>0</v>
      </c>
      <c r="P14" s="89">
        <v>75.733000000000004</v>
      </c>
      <c r="Q14" s="89">
        <v>35.29</v>
      </c>
      <c r="R14" s="89">
        <v>6.42</v>
      </c>
    </row>
    <row r="15" spans="1:18">
      <c r="A15" s="79" t="str">
        <f t="shared" si="0"/>
        <v>N</v>
      </c>
      <c r="B15" s="83" t="s">
        <v>55</v>
      </c>
      <c r="C15" s="83" t="s">
        <v>37</v>
      </c>
      <c r="D15" s="87">
        <v>97.41</v>
      </c>
      <c r="E15" s="87">
        <v>93.57</v>
      </c>
      <c r="F15" s="87">
        <v>97.25</v>
      </c>
      <c r="G15" s="88">
        <v>0</v>
      </c>
      <c r="H15" s="88">
        <v>0</v>
      </c>
      <c r="I15" s="88">
        <v>0</v>
      </c>
      <c r="J15" s="88">
        <v>0.16700000000000001</v>
      </c>
      <c r="K15" s="88">
        <v>2.9089999999999998</v>
      </c>
      <c r="L15" s="88">
        <v>0.375</v>
      </c>
      <c r="M15" s="89">
        <v>0</v>
      </c>
      <c r="N15" s="89">
        <v>0</v>
      </c>
      <c r="O15" s="89">
        <v>0</v>
      </c>
      <c r="P15" s="89">
        <v>75.733000000000004</v>
      </c>
      <c r="Q15" s="89">
        <v>35.29</v>
      </c>
      <c r="R15" s="89">
        <v>6.42</v>
      </c>
    </row>
    <row r="16" spans="1:18">
      <c r="A16" s="79" t="str">
        <f t="shared" si="0"/>
        <v>D</v>
      </c>
      <c r="B16" s="83" t="s">
        <v>56</v>
      </c>
      <c r="C16" s="83" t="s">
        <v>37</v>
      </c>
      <c r="D16" s="87">
        <v>98.39</v>
      </c>
      <c r="E16" s="87">
        <v>97.9</v>
      </c>
      <c r="F16" s="87">
        <v>98.55</v>
      </c>
      <c r="G16" s="88">
        <v>9.9600000000000001E-3</v>
      </c>
      <c r="H16" s="88">
        <v>0.05</v>
      </c>
      <c r="I16" s="88">
        <v>0</v>
      </c>
      <c r="J16" s="88">
        <v>0.17599999999999999</v>
      </c>
      <c r="K16" s="88">
        <v>2.9929999999999999</v>
      </c>
      <c r="L16" s="88">
        <v>0.375</v>
      </c>
      <c r="M16" s="89">
        <v>4.76</v>
      </c>
      <c r="N16" s="89">
        <v>0.51</v>
      </c>
      <c r="O16" s="89">
        <v>0</v>
      </c>
      <c r="P16" s="89">
        <v>80.492999999999995</v>
      </c>
      <c r="Q16" s="89">
        <v>35.799999999999997</v>
      </c>
      <c r="R16" s="89">
        <v>6.42</v>
      </c>
    </row>
  </sheetData>
  <customSheetViews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2" t="s">
        <v>62</v>
      </c>
    </row>
    <row r="2" spans="1:2">
      <c r="A2" t="s">
        <v>58</v>
      </c>
    </row>
    <row r="3" spans="1:2">
      <c r="A3" t="s">
        <v>60</v>
      </c>
    </row>
    <row r="4" spans="1:2">
      <c r="A4" t="s">
        <v>61</v>
      </c>
    </row>
    <row r="5" spans="1:2">
      <c r="A5" t="s">
        <v>63</v>
      </c>
    </row>
    <row r="6" spans="1:2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2026-01-20T09:48:33Z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