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ENE\INF_ELABORADA\"/>
    </mc:Choice>
  </mc:AlternateContent>
  <xr:revisionPtr revIDLastSave="0" documentId="13_ncr:1_{2F1057D2-12EB-4636-95F8-F2C164646329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Dat_01!$C$127:$D$159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7" i="10" l="1"/>
  <c r="B185" i="10"/>
  <c r="B37" i="16"/>
  <c r="C37" i="16"/>
  <c r="D37" i="16"/>
  <c r="E37" i="16"/>
  <c r="F37" i="16"/>
  <c r="G37" i="16"/>
  <c r="H37" i="16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B36" i="16"/>
  <c r="B35" i="16"/>
  <c r="C35" i="16"/>
  <c r="D35" i="16"/>
  <c r="E35" i="16"/>
  <c r="F35" i="16"/>
  <c r="G35" i="16"/>
  <c r="H35" i="16"/>
  <c r="C36" i="16"/>
  <c r="D36" i="16"/>
  <c r="E36" i="16"/>
  <c r="F36" i="16"/>
  <c r="G36" i="16"/>
  <c r="H36" i="16"/>
  <c r="E160" i="10"/>
  <c r="E186" i="10" l="1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<sst xmlns="http://schemas.openxmlformats.org/spreadsheetml/2006/main" count="338" uniqueCount="205">
  <si>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</si>
  <si>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</si>
  <si>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</si>
  <si>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</si>
  <si>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</si>
  <si>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</si>
  <si>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</si>
  <si>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</si>
  <si>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</si>
  <si>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</si>
  <si>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</si>
  <si>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</si>
  <si>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</si>
  <si>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</si>
  <si>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</si>
  <si>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</si>
  <si>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</si>
  <si>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</si>
  <si>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</si>
  <si>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</si>
  <si>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</si>
  <si>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</si>
  <si>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</si>
  <si>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</si>
  <si>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</si>
  <si>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</si>
  <si>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</si>
  <si>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</si>
  <si>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</si>
  <si>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</si>
  <si>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</si>
  <si>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</si>
  <si>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</si>
  <si>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</si>
  <si>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</si>
  <si>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</si>
  <si>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</si>
  <si>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</si>
  <si>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</si>
  <si>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</si>
  <si>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</si>
  <si>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</si>
  <si>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</si>
  <si>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</si>
  <si>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</si>
  <si>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</si>
  <si>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</si>
  <si>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</si>
  <si>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</si>
  <si>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</si>
  <si>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</si>
  <si>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</si>
  <si>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</si>
  <si>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</si>
  <si>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</si>
  <si>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</si>
  <si>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</si>
  <si>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</si>
  <si>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</si>
  <si>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</si>
  <si>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</si>
  <si>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</si>
  <si>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</si>
  <si>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</si>
  <si>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</si>
  <si>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</si>
  <si>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</si>
  <si>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</si>
  <si>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</si>
  <si>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</si>
  <si>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</si>
  <si>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</si>
  <si>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</si>
  <si>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</si>
  <si>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</si>
  <si>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</si>
  <si>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</si>
  <si>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</si>
  <si>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</si>
  <si>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</si>
  <si>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</si>
  <si>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</si>
  <si>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</si>
  <si>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</si>
  <si>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</si>
  <si>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</si>
  <si>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</si>
  <si>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</si>
  <si>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</si>
  <si>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</si>
  <si>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</si>
  <si>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</si>
  <si>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</si>
  <si>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</si>
  <si>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</si>
  <si>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</si>
  <si>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</si>
  <si>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</si>
  <si>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</si>
  <si>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</si>
  <si>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</si>
  <si>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</si>
  <si>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</si>
  <si>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</si>
  <si>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</si>
  <si>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</si>
  <si>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</si>
  <si>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</si>
  <si>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</si>
  <si>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</si>
  <si>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</si>
  <si>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</si>
  <si>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</si>
  <si>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</si>
  <si>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</si>
  <si>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</si>
  <si>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</si>
  <si>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</si>
  <si>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</si>
  <si>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</si>
  <si>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</si>
  <si>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</si>
  <si>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</si>
  <si>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</si>
  <si>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</si>
  <si>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</si>
  <si>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</si>
  <si>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</si>
  <si>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31/01/2025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</si>
  <si>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</si>
  <si>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</si>
  <si>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</si>
  <si>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</si>
  <si>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</si>
  <si>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</si>
  <si>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</si>
  <si>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</si>
  <si>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</si>
  <si>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</si>
  <si>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</si>
  <si>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</si>
  <si>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</si>
  <si>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</si>
  <si>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</si>
  <si>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</si>
  <si>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</si>
  <si>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</si>
  <si>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</si>
  <si>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</si>
  <si>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</si>
  <si>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</si>
  <si>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</si>
  <si>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</si>
  <si>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</si>
  <si>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</si>
  <si>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</si>
  <si>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</si>
  <si>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</si>
  <si>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</si>
  <si>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ut="02/09/2026 13:49:56"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msgID="56C9FC2E9B4F1658A730609D0BEB2C60"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nrr="127"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</si>
  <si>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Desconocido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</si>
  <si>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ut="02/09/2026 13:57:34"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msgID="60C717C74245CE1223BDB38A153E7805"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nrr="2505" nrc="1092"&gt;&lt;pg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</si>
  <si>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ut="02/09/2026 14:15:31"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msgID="ECDE1B977D42E92EC73D468D3A098D3F"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nrr="195" nrc="180"&gt;&lt;pg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</si>
  <si>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</si>
  <si>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</si>
  <si>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</si>
  <si>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</si>
  <si>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</si>
  <si>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</si>
  <si>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</si>
  <si>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</si>
  <si>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</si>
  <si>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</si>
  <si>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</si>
  <si>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</si>
  <si>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</si>
  <si>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</si>
  <si>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</si>
  <si>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</si>
  <si>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</si>
  <si>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</si>
  <si>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</si>
  <si>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</si>
  <si>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</si>
  <si>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</si>
  <si>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</si>
  <si>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</si>
  <si>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</si>
  <si>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</si>
  <si>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</si>
  <si>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</si>
  <si>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</si>
  <si>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</si>
  <si>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ut="02/09/2026 14:20:35"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msgID="4A6FA04A16489CAA8A144F92C53C5972"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nrr="3914" nrc="516"&gt;&lt;pg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</si>
  <si>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ut="02/09/2026 14:21:01"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msgID="3C07AAC9A94C789B820D7DA587E8025F"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nrr="3971" nrc="262"&gt;&lt;pg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</si>
  <si>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Febrero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</si>
  <si>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ut="02/09/2026 14:27:58" si="2.00000001c5fb4360dc5b5e20f66c43f6c0d40affde72d517b8606a21ccd2f6fc32a4108c99a44758e6888f077c2a0755903bafa8dcec2412715597f867d5a806944c8ca65305faa60edbe75af012ff8d99cc4b53fc55610d003d6c15c3c109b0fda4ea96eb9b90a81e1f92c6733332229fe0d29d81f77a90ec2d1c99fbbf6d3685e77cc01f1d40d7dc872d7abee30ee45db9d6aeb86945774bbfaa67b0df92d91bb8172cb9c690de01eb1eb48eaa845be6d19efc13513abc91f3dc775954695f541e10be1cc33c80cb6cb11bee571b18e069b169254079c27ba021e60f1bd3688d99c482d33e3e1f79ad5bf5f6c01c5e809ceb9b7a5025cd8a33afcd5d5efe81fb08974eb3dc6b90ef5f4df735ac56e46480f4e0f30e1368994cdbd34cf2d2c8ce9f.p-3082.0.1_-3082.0.1_0.1.Europe/Madrid.upriv*_1*_pidn2*_1*_session*-lat*_1.00000001bd85c99dc4e2dce2aed0048e53b83b60bc6025e04c3e88aa5a9d62ed6012c32520ec7101459e926e80db5877b1be36373b71443c.000000019461acad36b31ad4338dccd35d85c1f8bc6025e0d656ece39cffb4ff303cd49e175bf75686fe544f3c6e7dca9ad820525b5ab1a5.0.1.1.BDEbi.A2E2948BC74B9CF051A963A6CEDDABFA.0-3082.1.1_-0.1.0_-3082.1.1_5.5.0.*0.00000001ec0b0c3643bc776e7f6b4d7715d1fcddc911585a8f126a3381aa39ccd45ccf4f52485f5c.0.23.11*.4*.1200*.00787J.e.00000001287db107bc68d218c5e38190c918332ac911585a165781e6e6cf016c7f625c6f75b153f5.0.10*.131*.138*.18.*0.0.0.0" msgID="08179CCA714982EB3B1412BCE3652DD3"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rows="28" cols="2" /&gt;&lt;esdo ews="" ece="" ptn="" /&gt;&lt;/excel&gt;&lt;pgs&gt;&lt;pg rows="26" cols="1" nrr="3861" nrc="125"&gt;&lt;pg /&gt;&lt;bls&gt;&lt;bl sr="1" sc="1" rfetch="26" cfetch="1" posid="1" darows="0" dacols="1"&gt;&lt;excel&gt;&lt;epo ews="Dat_01" ece="A85" enr="MSTR.Serie_Balance_B.C._Mensual" ptn="" qtn="" rows="28" cols="2" /&gt;&lt;esdo ews="" ece="" ptn="" /&gt;&lt;/excel&gt;&lt;gridRng&gt;&lt;sect id="TITLE_AREA" rngprop="1:1:2:1" /&gt;&lt;sect id="ROWHEADERS_AREA" rngprop="3:1:26:1" /&gt;&lt;sect id="COLUMNHEADERS_AREA" rngprop="1:2:2:1" /&gt;&lt;sect id="DATA_AREA" rngprop="3:2:26:1" /&gt;&lt;/gridRng&gt;&lt;shapes /&gt;&lt;/bl&gt;&lt;/bls&gt;&lt;/pg&gt;&lt;/pgs&gt;&lt;/rptloc&gt;&lt;/mi&gt;</t>
  </si>
  <si>
    <t>07/01/2026 20:47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</si>
  <si>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ut="02/09/2026 16:04:38"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msgID="925C7155D0428AEBC6F27A8ADF6CB08E"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nrr="120" nrc="160"&gt;&lt;pg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</si>
  <si>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ut="02/09/2026 16:12:42"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msgID="BE7FAB3742483922F37794BB30835353"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nrr="130" nrc="260"&gt;&lt;pg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</si>
  <si>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ut="02/09/2026 16:13:44"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msgID="B8907212BF4A0CDA3390898BF3C90DCA"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nrr="127" nrc="508"&gt;&lt;pg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</si>
  <si>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ut="02/09/2026 16:15:07" si="2.00000001e0132dae5606f3b68d7fe74e5fd4425a0525f2458c961a9047dd07af85790dba8b6cffe55a7d1513194a9dcd5458d0b480ac2fbfff8265667238eb4ae0f1cafb8e4bf5861844e11f222532b7d3f8a6d7976cf2bd3f04c076bc58d25a498d328abc9cd5760b585ae514ca6f4bfdf68fed88c2ffad7997fc2fdb4d1d7408cbac41e3e3aae5bd939f91cbb3e51dfbe6ee1043ae0ed4842dd84fa2e5a80e33b368501819002b186d4cbf5119bde43cba93fb3141d48fe4992ea9f848ff7843d9efaf4c77f7e53eb4da9577c3af9612c99de8ef3741bd95d984cc4dcad660071b85e9c5aab70e12b2fa5d6153d7bd66dead0d5676a68b6822d6d3580273af98cdab96793ad8ce2cc354921d21ff24120bb196cc4ec71849eccf3345331c6f2fb3.p-3082.0.1_-3082.0.1_0.1.Europe/Madrid.upriv*_1*_pidn2*_1*_session*-lat*_1.0000000158a2149890ca9f4a2614285bd70077eebc6025e0d448cea7c57a63e05e755ccdc9157451f9c45ebf09460b628f58142850cf7125.00000001af563e9330e02824d38e8a50fb6d9556bc6025e0175e86679fca0a066ddb91eec17c0759fa735860b0eb23eab5b173b156f614b0.0.1.1.BDEbi.A2E2948BC74B9CF051A963A6CEDDABFA.0-3082.1.1_-0.1.0_-3082.1.1_5.5.0.*0.00000001423738af720202a606d6c7cb240b0775c911585a0a5055a648f93468b044c75068ded4d7.0.23.11*.4*.1200*.00787J.e.000000016c6bba2e46e278302222cb265ed94d19c911585a937d9fa5195273465a6c79bf043d024d.0.10*.131*.138*.19.*0.0.0.0" msgID="8B576007894E43715D3A6D8872F2C23E"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nrr="2536" nrc="1344"&gt;&lt;pg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</si>
  <si>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ut="02/11/2026 07:54:54" si="2.00000001f0a12be28c9b9661aeadd69123d428e7d52f41cc4126fd0448c589a50a2b827091668762911db98bfa337b3051e548876e8612d54f6368443421624ea0dfeabd763d33304f2a5c5e94109943181cce8586a98f29a0c2223b6567ca63256bc1541bed7bb32375659ea135303c7defc1d3bf2a5e6de6a06fcb3000f624879bed6bcbd8a2d909ad688ccedace222c2ddd62e293a8a760364fd1a3b28ca476954589d5030028831f157250a72cac53a7818c830f1778fd4c91aa1668516eea08f6ea4d2622a5fef0cfd170a304817ba67fafb14b3e9cd40b8bb1917deae3ce3812c9a52ed50fee4ca9ab2575dcd40a7804ac15974885deaa2a0877094f6b3d402a1a5f5cdfdfe8e93979b3f5015c587baebef594cc4e275e2238b8016b5c3f0a.p-3082.0.1_-3082.0.1_0.1.Europe/Madrid.upriv*_1*_pidn2*_1*_session*-lat*_1.000000016e9d3e744267e83b746e1e0b44f5f0c6bc6025e0208eb0208129c50a8842c27fdd7f3bfbe174db60169fc519c12a242de843d7dd.0000000103d28cd53e8c58cd17a6059485908ce1bc6025e094fffb9a45c42ecd2ca1d2da24668c93dbe6244835d2f3caeb67ec45f8275242.0.1.1.BDEbi.A2E2948BC74B9CF051A963A6CEDDABFA.0-3082.1.1_-0.1.0_-3082.1.1_5.5.0.*0.000000010e8a546f031edf9f91f85c7bf35878cfc911585a424399b89ff1bd7328d5981802d1aa0f.0.23.11*.4*.1200*.00787J.e.00000001afae120deff29f46a5029ed0129b2a24c911585a074f64fe829347ebd6c8ae8289062cd0.0.10*.131*.138*.18.*0.0.0.0" msgID="43B36E4BD347672D9D2C30AC55396A5D"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nrr="3904" nrc="131"&gt;&lt;pg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</si>
  <si>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61367b46c0ae4ebb8eb1a42160c14a7f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</si>
  <si>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ut="02/11/2026 07:55:19" si="2.00000001f0a12be28c9b9661aeadd69123d428e7d52f41cc4126fd0448c589a50a2b827091668762911db98bfa337b3051e548876e8612d54f6368443421624ea0dfeabd763d33304f2a5c5e94109943181cce8586a98f29a0c2223b6567ca63256bc1541bed7bb32375659ea135303c7defc1d3bf2a5e6de6a06fcb3000f624879bed6bcbd8a2d909ad688ccedace222c2ddd62e293a8a760364fd1a3b28ca476954589d5030028831f157250a72cac53a7818c830f1778fd4c91aa1668516eea08f6ea4d2622a5fef0cfd170a304817ba67fafb14b3e9cd40b8bb1917deae3ce3812c9a52ed50fee4ca9ab2575dcd40a7804ac15974885deaa2a0877094f6b3d402a1a5f5cdfdfe8e93979b3f5015c587baebef594cc4e275e2238b8016b5c3f0a.p-3082.0.1_-3082.0.1_0.1.Europe/Madrid.upriv*_1*_pidn2*_1*_session*-lat*_1.000000016e9d3e744267e83b746e1e0b44f5f0c6bc6025e0208eb0208129c50a8842c27fdd7f3bfbe174db60169fc519c12a242de843d7dd.0000000103d28cd53e8c58cd17a6059485908ce1bc6025e094fffb9a45c42ecd2ca1d2da24668c93dbe6244835d2f3caeb67ec45f8275242.0.1.1.BDEbi.A2E2948BC74B9CF051A963A6CEDDABFA.0-3082.1.1_-0.1.0_-3082.1.1_5.5.0.*0.000000010e8a546f031edf9f91f85c7bf35878cfc911585a424399b89ff1bd7328d5981802d1aa0f.0.23.11*.4*.1200*.00787J.e.00000001afae120deff29f46a5029ed0129b2a24c911585a074f64fe829347ebd6c8ae8289062cd0.0.10*.131*.138*.18.*0.0.0.0" msgID="9C40DB40EE4BC40E6028DDA92B676066"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nrr="3873" nrc="130"&gt;&lt;pg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</si>
</sst>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4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73" fontId="26" fillId="4" borderId="6" xfId="23">
      <alignment horizontal="right" vertical="center"/>
    </xf>
    <xf numFmtId="10" fontId="42" fillId="4" borderId="6" xfId="31">
      <alignment horizontal="right" vertical="center"/>
    </xf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4" fontId="26" fillId="4" borderId="6" xfId="22">
      <alignment horizontal="right" vertical="center"/>
    </xf>
    <xf numFmtId="164" fontId="26" fillId="4" borderId="6" xfId="27" quotePrefix="1">
      <alignment horizontal="right" vertical="center"/>
    </xf>
    <xf numFmtId="164" fontId="26" fillId="4" borderId="6" xfId="27">
      <alignment horizontal="right" vertical="center"/>
    </xf>
    <xf numFmtId="169" fontId="26" fillId="4" borderId="6" xfId="13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-1.387E-2</c:v>
                </c:pt>
                <c:pt idx="1">
                  <c:v>-1.4E-3</c:v>
                </c:pt>
                <c:pt idx="2">
                  <c:v>1.84E-2</c:v>
                </c:pt>
                <c:pt idx="3">
                  <c:v>-8.2299999999999995E-3</c:v>
                </c:pt>
                <c:pt idx="4">
                  <c:v>-6.2399999999999999E-3</c:v>
                </c:pt>
                <c:pt idx="5">
                  <c:v>5.4599999999999996E-3</c:v>
                </c:pt>
                <c:pt idx="6">
                  <c:v>4.3099999999999996E-3</c:v>
                </c:pt>
                <c:pt idx="7">
                  <c:v>-4.3800000000000002E-3</c:v>
                </c:pt>
                <c:pt idx="8">
                  <c:v>8.1799999999999998E-3</c:v>
                </c:pt>
                <c:pt idx="9">
                  <c:v>1.7600000000000001E-3</c:v>
                </c:pt>
                <c:pt idx="10">
                  <c:v>-2.9299999999999999E-3</c:v>
                </c:pt>
                <c:pt idx="11">
                  <c:v>5.9100000000000003E-3</c:v>
                </c:pt>
                <c:pt idx="12">
                  <c:v>-1.1169999999999999E-2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3.96E-3</c:v>
                </c:pt>
                <c:pt idx="1">
                  <c:v>1.259E-2</c:v>
                </c:pt>
                <c:pt idx="2">
                  <c:v>1.984E-2</c:v>
                </c:pt>
                <c:pt idx="3">
                  <c:v>-3.81E-3</c:v>
                </c:pt>
                <c:pt idx="4">
                  <c:v>3.8999999999999998E-3</c:v>
                </c:pt>
                <c:pt idx="5">
                  <c:v>5.0619999999999998E-2</c:v>
                </c:pt>
                <c:pt idx="6">
                  <c:v>1.8400000000000001E-3</c:v>
                </c:pt>
                <c:pt idx="7">
                  <c:v>6.3200000000000001E-3</c:v>
                </c:pt>
                <c:pt idx="8">
                  <c:v>2.019E-2</c:v>
                </c:pt>
                <c:pt idx="9">
                  <c:v>7.4099999999999999E-3</c:v>
                </c:pt>
                <c:pt idx="10">
                  <c:v>1.7950000000000001E-2</c:v>
                </c:pt>
                <c:pt idx="11">
                  <c:v>1.052E-2</c:v>
                </c:pt>
                <c:pt idx="12">
                  <c:v>2.9049999999999999E-2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3.6630000000000003E-2</c:v>
                </c:pt>
                <c:pt idx="1">
                  <c:v>-1.4449999999999999E-2</c:v>
                </c:pt>
                <c:pt idx="2">
                  <c:v>1.949E-2</c:v>
                </c:pt>
                <c:pt idx="3">
                  <c:v>-1.5630000000000002E-2</c:v>
                </c:pt>
                <c:pt idx="4">
                  <c:v>3.3500000000000001E-3</c:v>
                </c:pt>
                <c:pt idx="5">
                  <c:v>5.7619999999999998E-2</c:v>
                </c:pt>
                <c:pt idx="6">
                  <c:v>2.393E-2</c:v>
                </c:pt>
                <c:pt idx="7">
                  <c:v>-1.179E-2</c:v>
                </c:pt>
                <c:pt idx="8">
                  <c:v>1.481E-2</c:v>
                </c:pt>
                <c:pt idx="9">
                  <c:v>-3.5699999999999998E-3</c:v>
                </c:pt>
                <c:pt idx="10">
                  <c:v>4.5830000000000003E-2</c:v>
                </c:pt>
                <c:pt idx="11">
                  <c:v>3.2199999999999999E-2</c:v>
                </c:pt>
                <c:pt idx="12">
                  <c:v>3.193E-2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2.6720000000000001E-2</c:v>
                </c:pt>
                <c:pt idx="1">
                  <c:v>-3.2599999999999999E-3</c:v>
                </c:pt>
                <c:pt idx="2">
                  <c:v>5.7729999999999997E-2</c:v>
                </c:pt>
                <c:pt idx="3">
                  <c:v>-2.767E-2</c:v>
                </c:pt>
                <c:pt idx="4">
                  <c:v>1.01E-3</c:v>
                </c:pt>
                <c:pt idx="5">
                  <c:v>0.1137</c:v>
                </c:pt>
                <c:pt idx="6">
                  <c:v>3.0079999999999999E-2</c:v>
                </c:pt>
                <c:pt idx="7">
                  <c:v>-9.8499999999999994E-3</c:v>
                </c:pt>
                <c:pt idx="8">
                  <c:v>4.3180000000000003E-2</c:v>
                </c:pt>
                <c:pt idx="9">
                  <c:v>5.5999999999999999E-3</c:v>
                </c:pt>
                <c:pt idx="10">
                  <c:v>6.0850000000000001E-2</c:v>
                </c:pt>
                <c:pt idx="11">
                  <c:v>4.863E-2</c:v>
                </c:pt>
                <c:pt idx="12">
                  <c:v>4.981E-2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13.6458421053</c:v>
                </c:pt>
                <c:pt idx="1">
                  <c:v>13.590263157900001</c:v>
                </c:pt>
                <c:pt idx="2">
                  <c:v>14.0192105263</c:v>
                </c:pt>
                <c:pt idx="3">
                  <c:v>13.3472105263</c:v>
                </c:pt>
                <c:pt idx="4">
                  <c:v>13.1432631579</c:v>
                </c:pt>
                <c:pt idx="5">
                  <c:v>12.626894736800001</c:v>
                </c:pt>
                <c:pt idx="6">
                  <c:v>12.4651052632</c:v>
                </c:pt>
                <c:pt idx="7">
                  <c:v>12.455684210499999</c:v>
                </c:pt>
                <c:pt idx="8">
                  <c:v>12.6133157895</c:v>
                </c:pt>
                <c:pt idx="9">
                  <c:v>12.6228421053</c:v>
                </c:pt>
                <c:pt idx="10">
                  <c:v>13.1016842105</c:v>
                </c:pt>
                <c:pt idx="11">
                  <c:v>13.143315789500001</c:v>
                </c:pt>
                <c:pt idx="12">
                  <c:v>12.5693684211</c:v>
                </c:pt>
                <c:pt idx="13">
                  <c:v>12.8466315789</c:v>
                </c:pt>
                <c:pt idx="14">
                  <c:v>12.775052631599999</c:v>
                </c:pt>
                <c:pt idx="15">
                  <c:v>13.015736842100001</c:v>
                </c:pt>
                <c:pt idx="16">
                  <c:v>13.561894736799999</c:v>
                </c:pt>
                <c:pt idx="17">
                  <c:v>13.2349473684</c:v>
                </c:pt>
                <c:pt idx="18">
                  <c:v>13.1285263158</c:v>
                </c:pt>
                <c:pt idx="19">
                  <c:v>12.740368421099999</c:v>
                </c:pt>
                <c:pt idx="20">
                  <c:v>13.191105263200001</c:v>
                </c:pt>
                <c:pt idx="21">
                  <c:v>13.2908947368</c:v>
                </c:pt>
                <c:pt idx="22">
                  <c:v>14.0519473684</c:v>
                </c:pt>
                <c:pt idx="23">
                  <c:v>14.1754736842</c:v>
                </c:pt>
                <c:pt idx="24">
                  <c:v>13.7247894737</c:v>
                </c:pt>
                <c:pt idx="25">
                  <c:v>13.2673684211</c:v>
                </c:pt>
                <c:pt idx="26">
                  <c:v>13.400842105300001</c:v>
                </c:pt>
                <c:pt idx="27">
                  <c:v>13.526368421100001</c:v>
                </c:pt>
                <c:pt idx="28">
                  <c:v>13.6851578947</c:v>
                </c:pt>
                <c:pt idx="29">
                  <c:v>14.168315789499999</c:v>
                </c:pt>
                <c:pt idx="30">
                  <c:v>14.6018947368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5.1096315789000002</c:v>
                </c:pt>
                <c:pt idx="1">
                  <c:v>5.3049999999999997</c:v>
                </c:pt>
                <c:pt idx="2">
                  <c:v>5.4419473684000002</c:v>
                </c:pt>
                <c:pt idx="3">
                  <c:v>5.3188421052999999</c:v>
                </c:pt>
                <c:pt idx="4">
                  <c:v>4.7348947368000003</c:v>
                </c:pt>
                <c:pt idx="5">
                  <c:v>4.3906842104999999</c:v>
                </c:pt>
                <c:pt idx="6">
                  <c:v>4.3230526316000004</c:v>
                </c:pt>
                <c:pt idx="7">
                  <c:v>4.2720000000000002</c:v>
                </c:pt>
                <c:pt idx="8">
                  <c:v>4.7652631578999998</c:v>
                </c:pt>
                <c:pt idx="9">
                  <c:v>4.8868421053000004</c:v>
                </c:pt>
                <c:pt idx="10">
                  <c:v>4.5628421052999997</c:v>
                </c:pt>
                <c:pt idx="11">
                  <c:v>3.4433684211000002</c:v>
                </c:pt>
                <c:pt idx="12">
                  <c:v>3.6320000000000001</c:v>
                </c:pt>
                <c:pt idx="13">
                  <c:v>4.2321578947000003</c:v>
                </c:pt>
                <c:pt idx="14">
                  <c:v>4.3672105263000001</c:v>
                </c:pt>
                <c:pt idx="15">
                  <c:v>5.0672105263000002</c:v>
                </c:pt>
                <c:pt idx="16">
                  <c:v>4.9674210525999998</c:v>
                </c:pt>
                <c:pt idx="17">
                  <c:v>4.8691052631999998</c:v>
                </c:pt>
                <c:pt idx="18">
                  <c:v>4.9893157895</c:v>
                </c:pt>
                <c:pt idx="19">
                  <c:v>4.8681052632000004</c:v>
                </c:pt>
                <c:pt idx="20">
                  <c:v>4.9847894737000003</c:v>
                </c:pt>
                <c:pt idx="21">
                  <c:v>5.1490526316</c:v>
                </c:pt>
                <c:pt idx="22">
                  <c:v>5.4242631578999996</c:v>
                </c:pt>
                <c:pt idx="23">
                  <c:v>5.6098421053000003</c:v>
                </c:pt>
                <c:pt idx="24">
                  <c:v>5.4078421053000003</c:v>
                </c:pt>
                <c:pt idx="25">
                  <c:v>4.7949473683999999</c:v>
                </c:pt>
                <c:pt idx="26">
                  <c:v>5.3710000000000004</c:v>
                </c:pt>
                <c:pt idx="27">
                  <c:v>4.9834736841999998</c:v>
                </c:pt>
                <c:pt idx="28">
                  <c:v>5.1907368420999997</c:v>
                </c:pt>
                <c:pt idx="29">
                  <c:v>5.5135263158000001</c:v>
                </c:pt>
                <c:pt idx="30">
                  <c:v>5.8065263158000002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10.667999999999999</c:v>
                </c:pt>
                <c:pt idx="1">
                  <c:v>12.291</c:v>
                </c:pt>
                <c:pt idx="2">
                  <c:v>12.523999999999999</c:v>
                </c:pt>
                <c:pt idx="3">
                  <c:v>10.387</c:v>
                </c:pt>
                <c:pt idx="4">
                  <c:v>8.5739999999999998</c:v>
                </c:pt>
                <c:pt idx="5">
                  <c:v>8.7560000000000002</c:v>
                </c:pt>
                <c:pt idx="6">
                  <c:v>10.27</c:v>
                </c:pt>
                <c:pt idx="7">
                  <c:v>13.137</c:v>
                </c:pt>
                <c:pt idx="8">
                  <c:v>14.755000000000001</c:v>
                </c:pt>
                <c:pt idx="9">
                  <c:v>12.794</c:v>
                </c:pt>
                <c:pt idx="10">
                  <c:v>14.121</c:v>
                </c:pt>
                <c:pt idx="11">
                  <c:v>14.629</c:v>
                </c:pt>
                <c:pt idx="12">
                  <c:v>14.856999999999999</c:v>
                </c:pt>
                <c:pt idx="13">
                  <c:v>14.715999999999999</c:v>
                </c:pt>
                <c:pt idx="14">
                  <c:v>13.661</c:v>
                </c:pt>
                <c:pt idx="15">
                  <c:v>13.113</c:v>
                </c:pt>
                <c:pt idx="16">
                  <c:v>10.814</c:v>
                </c:pt>
                <c:pt idx="17">
                  <c:v>11.666</c:v>
                </c:pt>
                <c:pt idx="18">
                  <c:v>12.472</c:v>
                </c:pt>
                <c:pt idx="19">
                  <c:v>12.382</c:v>
                </c:pt>
                <c:pt idx="20">
                  <c:v>13.292</c:v>
                </c:pt>
                <c:pt idx="21">
                  <c:v>13.243</c:v>
                </c:pt>
                <c:pt idx="22">
                  <c:v>13.356999999999999</c:v>
                </c:pt>
                <c:pt idx="23">
                  <c:v>10.37</c:v>
                </c:pt>
                <c:pt idx="24">
                  <c:v>14.018000000000001</c:v>
                </c:pt>
                <c:pt idx="25">
                  <c:v>15.061999999999999</c:v>
                </c:pt>
                <c:pt idx="26">
                  <c:v>14.702999999999999</c:v>
                </c:pt>
                <c:pt idx="27">
                  <c:v>12.348000000000001</c:v>
                </c:pt>
                <c:pt idx="28">
                  <c:v>15.904</c:v>
                </c:pt>
                <c:pt idx="29">
                  <c:v>15.324999999999999</c:v>
                </c:pt>
                <c:pt idx="30">
                  <c:v>14.154999999999999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6.9930000000000003</c:v>
                </c:pt>
                <c:pt idx="1">
                  <c:v>9.1470000000000002</c:v>
                </c:pt>
                <c:pt idx="2">
                  <c:v>9.9939999999999998</c:v>
                </c:pt>
                <c:pt idx="3">
                  <c:v>7.8490000000000002</c:v>
                </c:pt>
                <c:pt idx="4">
                  <c:v>5.4980000000000002</c:v>
                </c:pt>
                <c:pt idx="5">
                  <c:v>4.5890000000000004</c:v>
                </c:pt>
                <c:pt idx="6">
                  <c:v>5.1760000000000002</c:v>
                </c:pt>
                <c:pt idx="7">
                  <c:v>8.9629999999999992</c:v>
                </c:pt>
                <c:pt idx="8">
                  <c:v>10.590999999999999</c:v>
                </c:pt>
                <c:pt idx="9">
                  <c:v>8.8949999999999996</c:v>
                </c:pt>
                <c:pt idx="10">
                  <c:v>9.0269999999999992</c:v>
                </c:pt>
                <c:pt idx="11">
                  <c:v>10.348000000000001</c:v>
                </c:pt>
                <c:pt idx="12">
                  <c:v>10.759</c:v>
                </c:pt>
                <c:pt idx="13">
                  <c:v>10.477</c:v>
                </c:pt>
                <c:pt idx="14">
                  <c:v>9.3130000000000006</c:v>
                </c:pt>
                <c:pt idx="15">
                  <c:v>9.7240000000000002</c:v>
                </c:pt>
                <c:pt idx="16">
                  <c:v>8.2110000000000003</c:v>
                </c:pt>
                <c:pt idx="17">
                  <c:v>8.3610000000000007</c:v>
                </c:pt>
                <c:pt idx="18">
                  <c:v>8.6969999999999992</c:v>
                </c:pt>
                <c:pt idx="19">
                  <c:v>8.5679999999999996</c:v>
                </c:pt>
                <c:pt idx="20">
                  <c:v>9.9440000000000008</c:v>
                </c:pt>
                <c:pt idx="21">
                  <c:v>10.228</c:v>
                </c:pt>
                <c:pt idx="22">
                  <c:v>9.6229999999999993</c:v>
                </c:pt>
                <c:pt idx="23">
                  <c:v>7.1740000000000004</c:v>
                </c:pt>
                <c:pt idx="24">
                  <c:v>10.065</c:v>
                </c:pt>
                <c:pt idx="25">
                  <c:v>11.564</c:v>
                </c:pt>
                <c:pt idx="26">
                  <c:v>10.967000000000001</c:v>
                </c:pt>
                <c:pt idx="27">
                  <c:v>9.0289999999999999</c:v>
                </c:pt>
                <c:pt idx="28">
                  <c:v>12.065</c:v>
                </c:pt>
                <c:pt idx="29">
                  <c:v>11.587999999999999</c:v>
                </c:pt>
                <c:pt idx="30">
                  <c:v>10.750999999999999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3.3170000000000002</c:v>
                </c:pt>
                <c:pt idx="1">
                  <c:v>6.0030000000000001</c:v>
                </c:pt>
                <c:pt idx="2">
                  <c:v>7.4649999999999999</c:v>
                </c:pt>
                <c:pt idx="3">
                  <c:v>5.3120000000000003</c:v>
                </c:pt>
                <c:pt idx="4">
                  <c:v>2.4220000000000002</c:v>
                </c:pt>
                <c:pt idx="5">
                  <c:v>0.42299999999999999</c:v>
                </c:pt>
                <c:pt idx="6">
                  <c:v>8.2000000000000003E-2</c:v>
                </c:pt>
                <c:pt idx="7">
                  <c:v>4.7889999999999997</c:v>
                </c:pt>
                <c:pt idx="8">
                  <c:v>6.4279999999999999</c:v>
                </c:pt>
                <c:pt idx="9">
                  <c:v>4.9950000000000001</c:v>
                </c:pt>
                <c:pt idx="10">
                  <c:v>3.9329999999999998</c:v>
                </c:pt>
                <c:pt idx="11">
                  <c:v>6.0670000000000002</c:v>
                </c:pt>
                <c:pt idx="12">
                  <c:v>6.6619999999999999</c:v>
                </c:pt>
                <c:pt idx="13">
                  <c:v>6.2380000000000004</c:v>
                </c:pt>
                <c:pt idx="14">
                  <c:v>4.9640000000000004</c:v>
                </c:pt>
                <c:pt idx="15">
                  <c:v>6.335</c:v>
                </c:pt>
                <c:pt idx="16">
                  <c:v>5.6070000000000002</c:v>
                </c:pt>
                <c:pt idx="17">
                  <c:v>5.0549999999999997</c:v>
                </c:pt>
                <c:pt idx="18">
                  <c:v>4.9219999999999997</c:v>
                </c:pt>
                <c:pt idx="19">
                  <c:v>4.7539999999999996</c:v>
                </c:pt>
                <c:pt idx="20">
                  <c:v>6.5960000000000001</c:v>
                </c:pt>
                <c:pt idx="21">
                  <c:v>7.2119999999999997</c:v>
                </c:pt>
                <c:pt idx="22">
                  <c:v>5.8890000000000002</c:v>
                </c:pt>
                <c:pt idx="23">
                  <c:v>3.9780000000000002</c:v>
                </c:pt>
                <c:pt idx="24">
                  <c:v>6.1130000000000004</c:v>
                </c:pt>
                <c:pt idx="25">
                  <c:v>8.0670000000000002</c:v>
                </c:pt>
                <c:pt idx="26">
                  <c:v>7.2320000000000002</c:v>
                </c:pt>
                <c:pt idx="27">
                  <c:v>5.71</c:v>
                </c:pt>
                <c:pt idx="28">
                  <c:v>8.2260000000000009</c:v>
                </c:pt>
                <c:pt idx="29">
                  <c:v>7.851</c:v>
                </c:pt>
                <c:pt idx="30">
                  <c:v>7.3470000000000004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7.7430000000000003</c:v>
                </c:pt>
                <c:pt idx="1">
                  <c:v>7.9720000000000004</c:v>
                </c:pt>
                <c:pt idx="2">
                  <c:v>9.0009999999999994</c:v>
                </c:pt>
                <c:pt idx="3">
                  <c:v>10.331</c:v>
                </c:pt>
                <c:pt idx="4">
                  <c:v>11.420999999999999</c:v>
                </c:pt>
                <c:pt idx="5">
                  <c:v>10.875</c:v>
                </c:pt>
                <c:pt idx="6">
                  <c:v>9.2349999999999994</c:v>
                </c:pt>
                <c:pt idx="7">
                  <c:v>11.972</c:v>
                </c:pt>
                <c:pt idx="8">
                  <c:v>13.24</c:v>
                </c:pt>
                <c:pt idx="9">
                  <c:v>12.71</c:v>
                </c:pt>
                <c:pt idx="10">
                  <c:v>13.510999999999999</c:v>
                </c:pt>
                <c:pt idx="11">
                  <c:v>9.7420000000000009</c:v>
                </c:pt>
                <c:pt idx="12">
                  <c:v>6.6269999999999998</c:v>
                </c:pt>
                <c:pt idx="13">
                  <c:v>6.4859999999999998</c:v>
                </c:pt>
                <c:pt idx="14">
                  <c:v>6.673</c:v>
                </c:pt>
                <c:pt idx="15">
                  <c:v>6.7190000000000003</c:v>
                </c:pt>
                <c:pt idx="16">
                  <c:v>8.1120000000000001</c:v>
                </c:pt>
                <c:pt idx="17">
                  <c:v>7.8470000000000004</c:v>
                </c:pt>
                <c:pt idx="18">
                  <c:v>7.5119999999999996</c:v>
                </c:pt>
                <c:pt idx="19">
                  <c:v>8.8780000000000001</c:v>
                </c:pt>
                <c:pt idx="20">
                  <c:v>11.51</c:v>
                </c:pt>
                <c:pt idx="21">
                  <c:v>12.957000000000001</c:v>
                </c:pt>
                <c:pt idx="22">
                  <c:v>12.074999999999999</c:v>
                </c:pt>
                <c:pt idx="23">
                  <c:v>12.696999999999999</c:v>
                </c:pt>
                <c:pt idx="24">
                  <c:v>12.051</c:v>
                </c:pt>
                <c:pt idx="25">
                  <c:v>12.026</c:v>
                </c:pt>
                <c:pt idx="26">
                  <c:v>14.234</c:v>
                </c:pt>
                <c:pt idx="27">
                  <c:v>10.923999999999999</c:v>
                </c:pt>
                <c:pt idx="28">
                  <c:v>9.8360000000000003</c:v>
                </c:pt>
                <c:pt idx="29">
                  <c:v>9.9410000000000007</c:v>
                </c:pt>
                <c:pt idx="30">
                  <c:v>9.1890000000000001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21122.754694842999</c:v>
                </c:pt>
                <c:pt idx="1">
                  <c:v>19197.835311872001</c:v>
                </c:pt>
                <c:pt idx="2">
                  <c:v>19520.23085435</c:v>
                </c:pt>
                <c:pt idx="3">
                  <c:v>18119.223505656999</c:v>
                </c:pt>
                <c:pt idx="4">
                  <c:v>18312.817936349998</c:v>
                </c:pt>
                <c:pt idx="5">
                  <c:v>18372.935849850001</c:v>
                </c:pt>
                <c:pt idx="6">
                  <c:v>21283.278658343999</c:v>
                </c:pt>
                <c:pt idx="7">
                  <c:v>20890.420749156001</c:v>
                </c:pt>
                <c:pt idx="8">
                  <c:v>18611.148493471999</c:v>
                </c:pt>
                <c:pt idx="9">
                  <c:v>19023.304535390002</c:v>
                </c:pt>
                <c:pt idx="10">
                  <c:v>18742.665156711999</c:v>
                </c:pt>
                <c:pt idx="11">
                  <c:v>20431.586273895999</c:v>
                </c:pt>
                <c:pt idx="12">
                  <c:v>21687.167320224002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21687.167320224002</c:v>
                </c:pt>
                <c:pt idx="1">
                  <c:v>19135.185415920001</c:v>
                </c:pt>
                <c:pt idx="2">
                  <c:v>20647.099124614</c:v>
                </c:pt>
                <c:pt idx="3">
                  <c:v>17617.823829015</c:v>
                </c:pt>
                <c:pt idx="4">
                  <c:v>18331.240276430999</c:v>
                </c:pt>
                <c:pt idx="5">
                  <c:v>20461.887536038001</c:v>
                </c:pt>
                <c:pt idx="6">
                  <c:v>21923.543041613</c:v>
                </c:pt>
                <c:pt idx="7">
                  <c:v>20684.700870992001</c:v>
                </c:pt>
                <c:pt idx="8">
                  <c:v>19414.721792527998</c:v>
                </c:pt>
                <c:pt idx="9">
                  <c:v>19129.860442087</c:v>
                </c:pt>
                <c:pt idx="10">
                  <c:v>19883.071479487</c:v>
                </c:pt>
                <c:pt idx="11">
                  <c:v>21425.171776145999</c:v>
                </c:pt>
                <c:pt idx="12">
                  <c:v>22767.438839864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ene-26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ene-26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41588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573.36953525599995</c:v>
                </c:pt>
                <c:pt idx="1">
                  <c:v>671.06733355999995</c:v>
                </c:pt>
                <c:pt idx="2">
                  <c:v>652.19152928799997</c:v>
                </c:pt>
                <c:pt idx="3">
                  <c:v>637.74679756800003</c:v>
                </c:pt>
                <c:pt idx="4">
                  <c:v>698.93579563200001</c:v>
                </c:pt>
                <c:pt idx="5">
                  <c:v>637.40440004000004</c:v>
                </c:pt>
                <c:pt idx="6">
                  <c:v>801.32570952000003</c:v>
                </c:pt>
                <c:pt idx="7">
                  <c:v>817.74850845599997</c:v>
                </c:pt>
                <c:pt idx="8">
                  <c:v>791.24872779999998</c:v>
                </c:pt>
                <c:pt idx="9">
                  <c:v>687.05403017599997</c:v>
                </c:pt>
                <c:pt idx="10">
                  <c:v>650.241145104</c:v>
                </c:pt>
                <c:pt idx="11">
                  <c:v>773.43305924000003</c:v>
                </c:pt>
                <c:pt idx="12">
                  <c:v>789.188063296</c:v>
                </c:pt>
                <c:pt idx="13">
                  <c:v>777.18783712799996</c:v>
                </c:pt>
                <c:pt idx="14">
                  <c:v>789.53358661599998</c:v>
                </c:pt>
                <c:pt idx="15">
                  <c:v>779.00157451999996</c:v>
                </c:pt>
                <c:pt idx="16">
                  <c:v>696.52860199999998</c:v>
                </c:pt>
                <c:pt idx="17">
                  <c:v>654.61650273600003</c:v>
                </c:pt>
                <c:pt idx="18">
                  <c:v>781.67902500000002</c:v>
                </c:pt>
                <c:pt idx="19">
                  <c:v>803.3605814</c:v>
                </c:pt>
                <c:pt idx="20">
                  <c:v>810.576293072</c:v>
                </c:pt>
                <c:pt idx="21">
                  <c:v>785.24190419199999</c:v>
                </c:pt>
                <c:pt idx="22">
                  <c:v>774.26620739999998</c:v>
                </c:pt>
                <c:pt idx="23">
                  <c:v>710.10494691199995</c:v>
                </c:pt>
                <c:pt idx="24">
                  <c:v>658.11901929600003</c:v>
                </c:pt>
                <c:pt idx="25">
                  <c:v>781.53591628000004</c:v>
                </c:pt>
                <c:pt idx="26">
                  <c:v>793.16018326400001</c:v>
                </c:pt>
                <c:pt idx="27">
                  <c:v>792.61232227999994</c:v>
                </c:pt>
                <c:pt idx="28">
                  <c:v>780.63743644800002</c:v>
                </c:pt>
                <c:pt idx="29">
                  <c:v>756.50100061600006</c:v>
                </c:pt>
                <c:pt idx="30">
                  <c:v>660.90549276800004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29480.22</c:v>
                </c:pt>
                <c:pt idx="1">
                  <c:v>33716.928</c:v>
                </c:pt>
                <c:pt idx="2">
                  <c:v>32037.846000000001</c:v>
                </c:pt>
                <c:pt idx="3">
                  <c:v>32237.07</c:v>
                </c:pt>
                <c:pt idx="4">
                  <c:v>33527.978007999998</c:v>
                </c:pt>
                <c:pt idx="5">
                  <c:v>33586.845000000001</c:v>
                </c:pt>
                <c:pt idx="6">
                  <c:v>41658.728023999996</c:v>
                </c:pt>
                <c:pt idx="7">
                  <c:v>41026.133016</c:v>
                </c:pt>
                <c:pt idx="8">
                  <c:v>38115.949999999997</c:v>
                </c:pt>
                <c:pt idx="9">
                  <c:v>33840.94</c:v>
                </c:pt>
                <c:pt idx="10">
                  <c:v>34416.205999999998</c:v>
                </c:pt>
                <c:pt idx="11">
                  <c:v>39577.767999999996</c:v>
                </c:pt>
                <c:pt idx="12">
                  <c:v>39377.412040000003</c:v>
                </c:pt>
                <c:pt idx="13">
                  <c:v>39033.290999999997</c:v>
                </c:pt>
                <c:pt idx="14">
                  <c:v>39521.705999999998</c:v>
                </c:pt>
                <c:pt idx="15">
                  <c:v>37459.445504000003</c:v>
                </c:pt>
                <c:pt idx="16">
                  <c:v>33380.733999999997</c:v>
                </c:pt>
                <c:pt idx="17">
                  <c:v>34002.186000000002</c:v>
                </c:pt>
                <c:pt idx="18">
                  <c:v>39578.995999999999</c:v>
                </c:pt>
                <c:pt idx="19">
                  <c:v>40266.266000000003</c:v>
                </c:pt>
                <c:pt idx="20">
                  <c:v>40039.017</c:v>
                </c:pt>
                <c:pt idx="21">
                  <c:v>39417.955999999998</c:v>
                </c:pt>
                <c:pt idx="22">
                  <c:v>37499.470999999998</c:v>
                </c:pt>
                <c:pt idx="23">
                  <c:v>34453.273000000001</c:v>
                </c:pt>
                <c:pt idx="24">
                  <c:v>34032.385223999998</c:v>
                </c:pt>
                <c:pt idx="25">
                  <c:v>38997.557999999997</c:v>
                </c:pt>
                <c:pt idx="26">
                  <c:v>38916.504280000001</c:v>
                </c:pt>
                <c:pt idx="27">
                  <c:v>38861.396000000001</c:v>
                </c:pt>
                <c:pt idx="28">
                  <c:v>38092.809000000001</c:v>
                </c:pt>
                <c:pt idx="29">
                  <c:v>35961.199000000001</c:v>
                </c:pt>
                <c:pt idx="30">
                  <c:v>32144.48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7 enero (20:47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Enero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203</v>
      </c>
    </row>
    <row r="2" spans="1:2">
      <c r="A2" t="s">
        <v>159</v>
      </c>
    </row>
    <row r="3" spans="1:2">
      <c r="A3" t="s">
        <v>199</v>
      </c>
    </row>
    <row r="4" spans="1:2">
      <c r="A4" t="s">
        <v>194</v>
      </c>
    </row>
    <row r="5" spans="1:2">
      <c r="A5" t="s">
        <v>202</v>
      </c>
    </row>
    <row r="6" spans="1:2">
      <c r="A6" t="s">
        <v>204</v>
      </c>
    </row>
    <row r="7" spans="1:2">
      <c r="A7" t="s">
        <v>198</v>
      </c>
    </row>
    <row r="8" spans="1:2">
      <c r="A8" t="s">
        <v>161</v>
      </c>
    </row>
    <row r="9" spans="1:2">
      <c r="A9" t="s">
        <v>200</v>
      </c>
    </row>
    <row r="10" spans="1:2">
      <c r="A10" t="s">
        <v>201</v>
      </c>
    </row>
    <row r="11" spans="1:2">
      <c r="A11" t="s">
        <v>196</v>
      </c>
    </row>
    <row r="12" spans="1:2">
      <c r="A12" t="s">
        <v>193</v>
      </c>
    </row>
    <row r="13" spans="1:2">
      <c r="A1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Enero 2026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3" t="s">
        <v>7</v>
      </c>
      <c r="E7" s="4"/>
      <c r="F7" s="135" t="str">
        <f>K3</f>
        <v>Enero 2026</v>
      </c>
      <c r="G7" s="136"/>
      <c r="H7" s="136" t="s">
        <v>1</v>
      </c>
      <c r="I7" s="136"/>
      <c r="J7" s="136" t="s">
        <v>2</v>
      </c>
      <c r="K7" s="136"/>
    </row>
    <row r="8" spans="3:12">
      <c r="C8" s="133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22756.452777864</v>
      </c>
      <c r="G9" s="44">
        <f>VLOOKUP("Demanda transporte (b.c.)",Dat_01!A4:J29,4,FALSE)*100</f>
        <v>4.9304984899999997</v>
      </c>
      <c r="H9" s="28">
        <f>VLOOKUP("Demanda transporte (b.c.)",Dat_01!A4:J29,5,FALSE)/1000</f>
        <v>22756.452777864</v>
      </c>
      <c r="I9" s="44">
        <f>VLOOKUP("Demanda transporte (b.c.)",Dat_01!A4:J29,7,FALSE)*100</f>
        <v>4.9304984899999997</v>
      </c>
      <c r="J9" s="28">
        <f>VLOOKUP("Demanda transporte (b.c.)",Dat_01!A4:J29,8,FALSE)/1000</f>
        <v>241410.75836273501</v>
      </c>
      <c r="K9" s="44">
        <f>VLOOKUP("Demanda transporte (b.c.)",Dat_01!A4:J29,10,FALSE)*100</f>
        <v>3.0821397699999999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-1.117</v>
      </c>
      <c r="H12" s="40"/>
      <c r="I12" s="40">
        <f>Dat_01!H46*100</f>
        <v>-1.117</v>
      </c>
      <c r="J12" s="40"/>
      <c r="K12" s="40">
        <f>Dat_01!L46*100</f>
        <v>6.2E-2</v>
      </c>
    </row>
    <row r="13" spans="3:12">
      <c r="E13" s="31" t="s">
        <v>26</v>
      </c>
      <c r="F13" s="30"/>
      <c r="G13" s="40">
        <f>Dat_01!E46*100</f>
        <v>2.9049999999999998</v>
      </c>
      <c r="H13" s="40"/>
      <c r="I13" s="40">
        <f>Dat_01!I46*100</f>
        <v>2.9049999999999998</v>
      </c>
      <c r="J13" s="40"/>
      <c r="K13" s="40">
        <f>Dat_01!M46*100</f>
        <v>1.4690000000000001</v>
      </c>
    </row>
    <row r="14" spans="3:12">
      <c r="E14" s="32" t="s">
        <v>5</v>
      </c>
      <c r="F14" s="33"/>
      <c r="G14" s="41">
        <f>Dat_01!F46*100</f>
        <v>3.1930000000000001</v>
      </c>
      <c r="H14" s="41"/>
      <c r="I14" s="41">
        <f>Dat_01!J46*100</f>
        <v>3.1930000000000001</v>
      </c>
      <c r="J14" s="41"/>
      <c r="K14" s="41">
        <f>Dat_01!N46*100</f>
        <v>1.5559999999999998</v>
      </c>
    </row>
    <row r="15" spans="3:12">
      <c r="E15" s="137" t="s">
        <v>27</v>
      </c>
      <c r="F15" s="137"/>
      <c r="G15" s="137"/>
      <c r="H15" s="137"/>
      <c r="I15" s="137"/>
      <c r="J15" s="137"/>
      <c r="K15" s="137"/>
    </row>
    <row r="16" spans="3:12" ht="21.75" customHeight="1">
      <c r="E16" s="134" t="s">
        <v>28</v>
      </c>
      <c r="F16" s="134"/>
      <c r="G16" s="134"/>
      <c r="H16" s="134"/>
      <c r="I16" s="134"/>
      <c r="J16" s="134"/>
      <c r="K16" s="134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Enero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97</v>
      </c>
      <c r="E7" s="9"/>
    </row>
    <row r="8" spans="3:11">
      <c r="C8" s="133"/>
      <c r="E8" s="9"/>
      <c r="I8" t="s">
        <v>75</v>
      </c>
    </row>
    <row r="9" spans="3:11">
      <c r="C9" s="133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Enero 2026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3" t="s">
        <v>16</v>
      </c>
      <c r="E7" s="9"/>
    </row>
    <row r="8" spans="3:5">
      <c r="C8" s="133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Enero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18</v>
      </c>
      <c r="E7" s="9"/>
    </row>
    <row r="8" spans="3:11">
      <c r="C8" s="133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Enero 2026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3" t="s">
        <v>21</v>
      </c>
    </row>
    <row r="8" spans="2:5">
      <c r="B8" s="133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Enero 2026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3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3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5" sqref="B5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Enero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enero</v>
      </c>
      <c r="B5" s="83" t="s">
        <v>76</v>
      </c>
    </row>
    <row r="6" spans="1:16" ht="1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01/01/2026</v>
      </c>
      <c r="C7" s="89">
        <f>Dat_01!B52</f>
        <v>10.667999999999999</v>
      </c>
      <c r="D7" s="89">
        <f>Dat_01!C52</f>
        <v>6.9930000000000003</v>
      </c>
      <c r="E7" s="89">
        <f>Dat_01!D52</f>
        <v>3.3170000000000002</v>
      </c>
      <c r="F7" s="89">
        <f>Dat_01!H52</f>
        <v>5.1096315789000002</v>
      </c>
      <c r="G7" s="89">
        <f>Dat_01!G52</f>
        <v>13.6458421053</v>
      </c>
      <c r="H7" s="89">
        <f>Dat_01!E52</f>
        <v>7.7430000000000003</v>
      </c>
    </row>
    <row r="8" spans="1:16" ht="11.25" customHeight="1">
      <c r="A8" s="82">
        <v>2</v>
      </c>
      <c r="B8" s="88" t="str">
        <f>Dat_01!A53</f>
        <v>02/01/2026</v>
      </c>
      <c r="C8" s="89">
        <f>Dat_01!B53</f>
        <v>12.291</v>
      </c>
      <c r="D8" s="89">
        <f>Dat_01!C53</f>
        <v>9.1470000000000002</v>
      </c>
      <c r="E8" s="89">
        <f>Dat_01!D53</f>
        <v>6.0030000000000001</v>
      </c>
      <c r="F8" s="89">
        <f>Dat_01!H53</f>
        <v>5.3049999999999997</v>
      </c>
      <c r="G8" s="89">
        <f>Dat_01!G53</f>
        <v>13.590263157900001</v>
      </c>
      <c r="H8" s="89">
        <f>Dat_01!E53</f>
        <v>7.9720000000000004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03/01/2026</v>
      </c>
      <c r="C9" s="89">
        <f>Dat_01!B54</f>
        <v>12.523999999999999</v>
      </c>
      <c r="D9" s="89">
        <f>Dat_01!C54</f>
        <v>9.9939999999999998</v>
      </c>
      <c r="E9" s="89">
        <f>Dat_01!D54</f>
        <v>7.4649999999999999</v>
      </c>
      <c r="F9" s="89">
        <f>Dat_01!H54</f>
        <v>5.4419473684000002</v>
      </c>
      <c r="G9" s="89">
        <f>Dat_01!G54</f>
        <v>14.0192105263</v>
      </c>
      <c r="H9" s="89">
        <f>Dat_01!E54</f>
        <v>9.0009999999999994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04/01/2026</v>
      </c>
      <c r="C10" s="89">
        <f>Dat_01!B55</f>
        <v>10.387</v>
      </c>
      <c r="D10" s="89">
        <f>Dat_01!C55</f>
        <v>7.8490000000000002</v>
      </c>
      <c r="E10" s="89">
        <f>Dat_01!D55</f>
        <v>5.3120000000000003</v>
      </c>
      <c r="F10" s="89">
        <f>Dat_01!H55</f>
        <v>5.3188421052999999</v>
      </c>
      <c r="G10" s="89">
        <f>Dat_01!G55</f>
        <v>13.3472105263</v>
      </c>
      <c r="H10" s="89">
        <f>Dat_01!E55</f>
        <v>10.331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05/01/2026</v>
      </c>
      <c r="C11" s="89">
        <f>Dat_01!B56</f>
        <v>8.5739999999999998</v>
      </c>
      <c r="D11" s="89">
        <f>Dat_01!C56</f>
        <v>5.4980000000000002</v>
      </c>
      <c r="E11" s="89">
        <f>Dat_01!D56</f>
        <v>2.4220000000000002</v>
      </c>
      <c r="F11" s="89">
        <f>Dat_01!H56</f>
        <v>4.7348947368000003</v>
      </c>
      <c r="G11" s="89">
        <f>Dat_01!G56</f>
        <v>13.1432631579</v>
      </c>
      <c r="H11" s="89">
        <f>Dat_01!E56</f>
        <v>11.420999999999999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06/01/2026</v>
      </c>
      <c r="C12" s="89">
        <f>Dat_01!B57</f>
        <v>8.7560000000000002</v>
      </c>
      <c r="D12" s="89">
        <f>Dat_01!C57</f>
        <v>4.5890000000000004</v>
      </c>
      <c r="E12" s="89">
        <f>Dat_01!D57</f>
        <v>0.42299999999999999</v>
      </c>
      <c r="F12" s="89">
        <f>Dat_01!H57</f>
        <v>4.3906842104999999</v>
      </c>
      <c r="G12" s="89">
        <f>Dat_01!G57</f>
        <v>12.626894736800001</v>
      </c>
      <c r="H12" s="89">
        <f>Dat_01!E57</f>
        <v>10.875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07/01/2026</v>
      </c>
      <c r="C13" s="89">
        <f>Dat_01!B58</f>
        <v>10.27</v>
      </c>
      <c r="D13" s="89">
        <f>Dat_01!C58</f>
        <v>5.1760000000000002</v>
      </c>
      <c r="E13" s="89">
        <f>Dat_01!D58</f>
        <v>8.2000000000000003E-2</v>
      </c>
      <c r="F13" s="89">
        <f>Dat_01!H58</f>
        <v>4.3230526316000004</v>
      </c>
      <c r="G13" s="89">
        <f>Dat_01!G58</f>
        <v>12.4651052632</v>
      </c>
      <c r="H13" s="89">
        <f>Dat_01!E58</f>
        <v>9.2349999999999994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08/01/2026</v>
      </c>
      <c r="C14" s="89">
        <f>Dat_01!B59</f>
        <v>13.137</v>
      </c>
      <c r="D14" s="89">
        <f>Dat_01!C59</f>
        <v>8.9629999999999992</v>
      </c>
      <c r="E14" s="89">
        <f>Dat_01!D59</f>
        <v>4.7889999999999997</v>
      </c>
      <c r="F14" s="89">
        <f>Dat_01!H59</f>
        <v>4.2720000000000002</v>
      </c>
      <c r="G14" s="89">
        <f>Dat_01!G59</f>
        <v>12.455684210499999</v>
      </c>
      <c r="H14" s="89">
        <f>Dat_01!E59</f>
        <v>11.972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09/01/2026</v>
      </c>
      <c r="C15" s="89">
        <f>Dat_01!B60</f>
        <v>14.755000000000001</v>
      </c>
      <c r="D15" s="89">
        <f>Dat_01!C60</f>
        <v>10.590999999999999</v>
      </c>
      <c r="E15" s="89">
        <f>Dat_01!D60</f>
        <v>6.4279999999999999</v>
      </c>
      <c r="F15" s="89">
        <f>Dat_01!H60</f>
        <v>4.7652631578999998</v>
      </c>
      <c r="G15" s="89">
        <f>Dat_01!G60</f>
        <v>12.6133157895</v>
      </c>
      <c r="H15" s="89">
        <f>Dat_01!E60</f>
        <v>13.24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10/01/2026</v>
      </c>
      <c r="C16" s="89">
        <f>Dat_01!B61</f>
        <v>12.794</v>
      </c>
      <c r="D16" s="89">
        <f>Dat_01!C61</f>
        <v>8.8949999999999996</v>
      </c>
      <c r="E16" s="89">
        <f>Dat_01!D61</f>
        <v>4.9950000000000001</v>
      </c>
      <c r="F16" s="89">
        <f>Dat_01!H61</f>
        <v>4.8868421053000004</v>
      </c>
      <c r="G16" s="89">
        <f>Dat_01!G61</f>
        <v>12.6228421053</v>
      </c>
      <c r="H16" s="89">
        <f>Dat_01!E61</f>
        <v>12.71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11/01/2026</v>
      </c>
      <c r="C17" s="89">
        <f>Dat_01!B62</f>
        <v>14.121</v>
      </c>
      <c r="D17" s="89">
        <f>Dat_01!C62</f>
        <v>9.0269999999999992</v>
      </c>
      <c r="E17" s="89">
        <f>Dat_01!D62</f>
        <v>3.9329999999999998</v>
      </c>
      <c r="F17" s="89">
        <f>Dat_01!H62</f>
        <v>4.5628421052999997</v>
      </c>
      <c r="G17" s="89">
        <f>Dat_01!G62</f>
        <v>13.1016842105</v>
      </c>
      <c r="H17" s="89">
        <f>Dat_01!E62</f>
        <v>13.510999999999999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12/01/2026</v>
      </c>
      <c r="C18" s="89">
        <f>Dat_01!B63</f>
        <v>14.629</v>
      </c>
      <c r="D18" s="89">
        <f>Dat_01!C63</f>
        <v>10.348000000000001</v>
      </c>
      <c r="E18" s="89">
        <f>Dat_01!D63</f>
        <v>6.0670000000000002</v>
      </c>
      <c r="F18" s="89">
        <f>Dat_01!H63</f>
        <v>3.4433684211000002</v>
      </c>
      <c r="G18" s="89">
        <f>Dat_01!G63</f>
        <v>13.143315789500001</v>
      </c>
      <c r="H18" s="89">
        <f>Dat_01!E63</f>
        <v>9.7420000000000009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13/01/2026</v>
      </c>
      <c r="C19" s="89">
        <f>Dat_01!B64</f>
        <v>14.856999999999999</v>
      </c>
      <c r="D19" s="89">
        <f>Dat_01!C64</f>
        <v>10.759</v>
      </c>
      <c r="E19" s="89">
        <f>Dat_01!D64</f>
        <v>6.6619999999999999</v>
      </c>
      <c r="F19" s="89">
        <f>Dat_01!H64</f>
        <v>3.6320000000000001</v>
      </c>
      <c r="G19" s="89">
        <f>Dat_01!G64</f>
        <v>12.5693684211</v>
      </c>
      <c r="H19" s="89">
        <f>Dat_01!E64</f>
        <v>6.6269999999999998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14/01/2026</v>
      </c>
      <c r="C20" s="89">
        <f>Dat_01!B65</f>
        <v>14.715999999999999</v>
      </c>
      <c r="D20" s="89">
        <f>Dat_01!C65</f>
        <v>10.477</v>
      </c>
      <c r="E20" s="89">
        <f>Dat_01!D65</f>
        <v>6.2380000000000004</v>
      </c>
      <c r="F20" s="89">
        <f>Dat_01!H65</f>
        <v>4.2321578947000003</v>
      </c>
      <c r="G20" s="89">
        <f>Dat_01!G65</f>
        <v>12.8466315789</v>
      </c>
      <c r="H20" s="89">
        <f>Dat_01!E65</f>
        <v>6.4859999999999998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15/01/2026</v>
      </c>
      <c r="C21" s="89">
        <f>Dat_01!B66</f>
        <v>13.661</v>
      </c>
      <c r="D21" s="89">
        <f>Dat_01!C66</f>
        <v>9.3130000000000006</v>
      </c>
      <c r="E21" s="89">
        <f>Dat_01!D66</f>
        <v>4.9640000000000004</v>
      </c>
      <c r="F21" s="89">
        <f>Dat_01!H66</f>
        <v>4.3672105263000001</v>
      </c>
      <c r="G21" s="89">
        <f>Dat_01!G66</f>
        <v>12.775052631599999</v>
      </c>
      <c r="H21" s="89">
        <f>Dat_01!E66</f>
        <v>6.673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16/01/2026</v>
      </c>
      <c r="C22" s="89">
        <f>Dat_01!B67</f>
        <v>13.113</v>
      </c>
      <c r="D22" s="89">
        <f>Dat_01!C67</f>
        <v>9.7240000000000002</v>
      </c>
      <c r="E22" s="89">
        <f>Dat_01!D67</f>
        <v>6.335</v>
      </c>
      <c r="F22" s="89">
        <f>Dat_01!H67</f>
        <v>5.0672105263000002</v>
      </c>
      <c r="G22" s="89">
        <f>Dat_01!G67</f>
        <v>13.015736842100001</v>
      </c>
      <c r="H22" s="89">
        <f>Dat_01!E67</f>
        <v>6.7190000000000003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17/01/2026</v>
      </c>
      <c r="C23" s="89">
        <f>Dat_01!B68</f>
        <v>10.814</v>
      </c>
      <c r="D23" s="89">
        <f>Dat_01!C68</f>
        <v>8.2110000000000003</v>
      </c>
      <c r="E23" s="89">
        <f>Dat_01!D68</f>
        <v>5.6070000000000002</v>
      </c>
      <c r="F23" s="89">
        <f>Dat_01!H68</f>
        <v>4.9674210525999998</v>
      </c>
      <c r="G23" s="89">
        <f>Dat_01!G68</f>
        <v>13.561894736799999</v>
      </c>
      <c r="H23" s="89">
        <f>Dat_01!E68</f>
        <v>8.1120000000000001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18/01/2026</v>
      </c>
      <c r="C24" s="89">
        <f>Dat_01!B69</f>
        <v>11.666</v>
      </c>
      <c r="D24" s="89">
        <f>Dat_01!C69</f>
        <v>8.3610000000000007</v>
      </c>
      <c r="E24" s="89">
        <f>Dat_01!D69</f>
        <v>5.0549999999999997</v>
      </c>
      <c r="F24" s="89">
        <f>Dat_01!H69</f>
        <v>4.8691052631999998</v>
      </c>
      <c r="G24" s="89">
        <f>Dat_01!G69</f>
        <v>13.2349473684</v>
      </c>
      <c r="H24" s="89">
        <f>Dat_01!E69</f>
        <v>7.8470000000000004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19/01/2026</v>
      </c>
      <c r="C25" s="89">
        <f>Dat_01!B70</f>
        <v>12.472</v>
      </c>
      <c r="D25" s="89">
        <f>Dat_01!C70</f>
        <v>8.6969999999999992</v>
      </c>
      <c r="E25" s="89">
        <f>Dat_01!D70</f>
        <v>4.9219999999999997</v>
      </c>
      <c r="F25" s="89">
        <f>Dat_01!H70</f>
        <v>4.9893157895</v>
      </c>
      <c r="G25" s="89">
        <f>Dat_01!G70</f>
        <v>13.1285263158</v>
      </c>
      <c r="H25" s="89">
        <f>Dat_01!E70</f>
        <v>7.5119999999999996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20/01/2026</v>
      </c>
      <c r="C26" s="89">
        <f>Dat_01!B71</f>
        <v>12.382</v>
      </c>
      <c r="D26" s="89">
        <f>Dat_01!C71</f>
        <v>8.5679999999999996</v>
      </c>
      <c r="E26" s="89">
        <f>Dat_01!D71</f>
        <v>4.7539999999999996</v>
      </c>
      <c r="F26" s="89">
        <f>Dat_01!H71</f>
        <v>4.8681052632000004</v>
      </c>
      <c r="G26" s="89">
        <f>Dat_01!G71</f>
        <v>12.740368421099999</v>
      </c>
      <c r="H26" s="89">
        <f>Dat_01!E71</f>
        <v>8.8780000000000001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21/01/2026</v>
      </c>
      <c r="C27" s="89">
        <f>Dat_01!B72</f>
        <v>13.292</v>
      </c>
      <c r="D27" s="89">
        <f>Dat_01!C72</f>
        <v>9.9440000000000008</v>
      </c>
      <c r="E27" s="89">
        <f>Dat_01!D72</f>
        <v>6.5960000000000001</v>
      </c>
      <c r="F27" s="89">
        <f>Dat_01!H72</f>
        <v>4.9847894737000003</v>
      </c>
      <c r="G27" s="89">
        <f>Dat_01!G72</f>
        <v>13.191105263200001</v>
      </c>
      <c r="H27" s="89">
        <f>Dat_01!E72</f>
        <v>11.51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22/01/2026</v>
      </c>
      <c r="C28" s="89">
        <f>Dat_01!B73</f>
        <v>13.243</v>
      </c>
      <c r="D28" s="89">
        <f>Dat_01!C73</f>
        <v>10.228</v>
      </c>
      <c r="E28" s="89">
        <f>Dat_01!D73</f>
        <v>7.2119999999999997</v>
      </c>
      <c r="F28" s="89">
        <f>Dat_01!H73</f>
        <v>5.1490526316</v>
      </c>
      <c r="G28" s="89">
        <f>Dat_01!G73</f>
        <v>13.2908947368</v>
      </c>
      <c r="H28" s="89">
        <f>Dat_01!E73</f>
        <v>12.957000000000001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23/01/2026</v>
      </c>
      <c r="C29" s="89">
        <f>Dat_01!B74</f>
        <v>13.356999999999999</v>
      </c>
      <c r="D29" s="89">
        <f>Dat_01!C74</f>
        <v>9.6229999999999993</v>
      </c>
      <c r="E29" s="89">
        <f>Dat_01!D74</f>
        <v>5.8890000000000002</v>
      </c>
      <c r="F29" s="89">
        <f>Dat_01!H74</f>
        <v>5.4242631578999996</v>
      </c>
      <c r="G29" s="89">
        <f>Dat_01!G74</f>
        <v>14.0519473684</v>
      </c>
      <c r="H29" s="89">
        <f>Dat_01!E74</f>
        <v>12.074999999999999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24/01/2026</v>
      </c>
      <c r="C30" s="89">
        <f>Dat_01!B75</f>
        <v>10.37</v>
      </c>
      <c r="D30" s="89">
        <f>Dat_01!C75</f>
        <v>7.1740000000000004</v>
      </c>
      <c r="E30" s="89">
        <f>Dat_01!D75</f>
        <v>3.9780000000000002</v>
      </c>
      <c r="F30" s="89">
        <f>Dat_01!H75</f>
        <v>5.6098421053000003</v>
      </c>
      <c r="G30" s="89">
        <f>Dat_01!G75</f>
        <v>14.1754736842</v>
      </c>
      <c r="H30" s="89">
        <f>Dat_01!E75</f>
        <v>12.696999999999999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25/01/2026</v>
      </c>
      <c r="C31" s="89">
        <f>Dat_01!B76</f>
        <v>14.018000000000001</v>
      </c>
      <c r="D31" s="89">
        <f>Dat_01!C76</f>
        <v>10.065</v>
      </c>
      <c r="E31" s="89">
        <f>Dat_01!D76</f>
        <v>6.1130000000000004</v>
      </c>
      <c r="F31" s="89">
        <f>Dat_01!H76</f>
        <v>5.4078421053000003</v>
      </c>
      <c r="G31" s="89">
        <f>Dat_01!G76</f>
        <v>13.7247894737</v>
      </c>
      <c r="H31" s="89">
        <f>Dat_01!E76</f>
        <v>12.051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26/01/2026</v>
      </c>
      <c r="C32" s="89">
        <f>Dat_01!B77</f>
        <v>15.061999999999999</v>
      </c>
      <c r="D32" s="89">
        <f>Dat_01!C77</f>
        <v>11.564</v>
      </c>
      <c r="E32" s="89">
        <f>Dat_01!D77</f>
        <v>8.0670000000000002</v>
      </c>
      <c r="F32" s="89">
        <f>Dat_01!H77</f>
        <v>4.7949473683999999</v>
      </c>
      <c r="G32" s="89">
        <f>Dat_01!G77</f>
        <v>13.2673684211</v>
      </c>
      <c r="H32" s="89">
        <f>Dat_01!E77</f>
        <v>12.026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27/01/2026</v>
      </c>
      <c r="C33" s="89">
        <f>Dat_01!B78</f>
        <v>14.702999999999999</v>
      </c>
      <c r="D33" s="89">
        <f>Dat_01!C78</f>
        <v>10.967000000000001</v>
      </c>
      <c r="E33" s="89">
        <f>Dat_01!D78</f>
        <v>7.2320000000000002</v>
      </c>
      <c r="F33" s="89">
        <f>Dat_01!H78</f>
        <v>5.3710000000000004</v>
      </c>
      <c r="G33" s="89">
        <f>Dat_01!G78</f>
        <v>13.400842105300001</v>
      </c>
      <c r="H33" s="89">
        <f>Dat_01!E78</f>
        <v>14.234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28/01/2026</v>
      </c>
      <c r="C34" s="89">
        <f>Dat_01!B79</f>
        <v>12.348000000000001</v>
      </c>
      <c r="D34" s="89">
        <f>Dat_01!C79</f>
        <v>9.0289999999999999</v>
      </c>
      <c r="E34" s="89">
        <f>Dat_01!D79</f>
        <v>5.71</v>
      </c>
      <c r="F34" s="89">
        <f>Dat_01!H79</f>
        <v>4.9834736841999998</v>
      </c>
      <c r="G34" s="89">
        <f>Dat_01!G79</f>
        <v>13.526368421100001</v>
      </c>
      <c r="H34" s="89">
        <f>Dat_01!E79</f>
        <v>10.923999999999999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29/01/2026</v>
      </c>
      <c r="C35" s="89">
        <f>Dat_01!B80</f>
        <v>15.904</v>
      </c>
      <c r="D35" s="89">
        <f>Dat_01!C80</f>
        <v>12.065</v>
      </c>
      <c r="E35" s="89">
        <f>Dat_01!D80</f>
        <v>8.2260000000000009</v>
      </c>
      <c r="F35" s="89">
        <f>Dat_01!H80</f>
        <v>5.1907368420999997</v>
      </c>
      <c r="G35" s="89">
        <f>Dat_01!G80</f>
        <v>13.6851578947</v>
      </c>
      <c r="H35" s="89">
        <f>Dat_01!E80</f>
        <v>9.8360000000000003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30/01/2026</v>
      </c>
      <c r="C36" s="89">
        <f>Dat_01!B81</f>
        <v>15.324999999999999</v>
      </c>
      <c r="D36" s="89">
        <f>Dat_01!C81</f>
        <v>11.587999999999999</v>
      </c>
      <c r="E36" s="89">
        <f>Dat_01!D81</f>
        <v>7.851</v>
      </c>
      <c r="F36" s="89">
        <f>Dat_01!H81</f>
        <v>5.5135263158000001</v>
      </c>
      <c r="G36" s="89">
        <f>Dat_01!G81</f>
        <v>14.168315789499999</v>
      </c>
      <c r="H36" s="89">
        <f>Dat_01!E81</f>
        <v>9.9410000000000007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 t="str">
        <f>Dat_01!A82</f>
        <v>31/01/2026</v>
      </c>
      <c r="C37" s="89">
        <f>Dat_01!B82</f>
        <v>14.154999999999999</v>
      </c>
      <c r="D37" s="89">
        <f>Dat_01!C82</f>
        <v>10.750999999999999</v>
      </c>
      <c r="E37" s="89">
        <f>Dat_01!D82</f>
        <v>7.3470000000000004</v>
      </c>
      <c r="F37" s="89">
        <f>Dat_01!H82</f>
        <v>5.8065263158000002</v>
      </c>
      <c r="G37" s="89">
        <f>Dat_01!G82</f>
        <v>14.6018947368</v>
      </c>
      <c r="H37" s="89">
        <f>Dat_01!E82</f>
        <v>9.1890000000000001</v>
      </c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12.850451612903223</v>
      </c>
      <c r="D38" s="91">
        <f t="shared" si="0"/>
        <v>9.1670322580645163</v>
      </c>
      <c r="E38" s="91">
        <f t="shared" si="0"/>
        <v>5.483677419354839</v>
      </c>
      <c r="F38" s="91">
        <f t="shared" si="0"/>
        <v>4.8962224108709673</v>
      </c>
      <c r="G38" s="91">
        <f t="shared" si="0"/>
        <v>13.281655348051617</v>
      </c>
      <c r="H38" s="91">
        <f t="shared" si="0"/>
        <v>10.130548387096772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20647.099124614</v>
      </c>
    </row>
    <row r="50" spans="1:3" ht="11.25" customHeight="1">
      <c r="A50" s="93" t="s">
        <v>93</v>
      </c>
      <c r="B50" s="88">
        <v>42855</v>
      </c>
      <c r="C50" s="94">
        <f>Dat_01!B102</f>
        <v>17617.823829015</v>
      </c>
    </row>
    <row r="51" spans="1:3" ht="11.25" customHeight="1">
      <c r="A51" s="93" t="s">
        <v>86</v>
      </c>
      <c r="B51" s="88">
        <v>42886</v>
      </c>
      <c r="C51" s="94">
        <f>Dat_01!B103</f>
        <v>18331.240276430999</v>
      </c>
    </row>
    <row r="52" spans="1:3" ht="11.25" customHeight="1">
      <c r="A52" s="93" t="s">
        <v>93</v>
      </c>
      <c r="B52" s="88">
        <v>42916</v>
      </c>
      <c r="C52" s="94">
        <f>Dat_01!B104</f>
        <v>20461.887536038001</v>
      </c>
    </row>
    <row r="53" spans="1:3" ht="11.25" customHeight="1">
      <c r="A53" s="93" t="s">
        <v>85</v>
      </c>
      <c r="B53" s="88">
        <v>42947</v>
      </c>
      <c r="C53" s="94">
        <f>Dat_01!B105</f>
        <v>21923.543041613</v>
      </c>
    </row>
    <row r="54" spans="1:3" ht="11.25" customHeight="1">
      <c r="A54" s="93" t="s">
        <v>85</v>
      </c>
      <c r="B54" s="88">
        <v>42978</v>
      </c>
      <c r="C54" s="94">
        <f>Dat_01!B106</f>
        <v>20684.700870992001</v>
      </c>
    </row>
    <row r="55" spans="1:3" ht="11.25" customHeight="1">
      <c r="A55" s="93" t="s">
        <v>86</v>
      </c>
      <c r="B55" s="88">
        <v>43008</v>
      </c>
      <c r="C55" s="94">
        <f>Dat_01!B107</f>
        <v>19414.721792527998</v>
      </c>
    </row>
    <row r="56" spans="1:3" ht="11.25" customHeight="1">
      <c r="A56" s="93" t="s">
        <v>87</v>
      </c>
      <c r="B56" s="88">
        <v>43039</v>
      </c>
      <c r="C56" s="94">
        <f>Dat_01!B108</f>
        <v>19129.860442087</v>
      </c>
    </row>
    <row r="57" spans="1:3" ht="11.25" customHeight="1">
      <c r="A57" s="93" t="s">
        <v>88</v>
      </c>
      <c r="B57" s="88">
        <v>43069</v>
      </c>
      <c r="C57" s="94">
        <f>Dat_01!B109</f>
        <v>19883.071479487</v>
      </c>
    </row>
    <row r="58" spans="1:3" ht="11.25" customHeight="1">
      <c r="A58" s="93" t="s">
        <v>89</v>
      </c>
      <c r="B58" s="88">
        <v>43100</v>
      </c>
      <c r="C58" s="94">
        <f>Dat_01!B110</f>
        <v>21425.171776145999</v>
      </c>
    </row>
    <row r="59" spans="1:3" ht="11.25" customHeight="1">
      <c r="A59" s="93" t="s">
        <v>90</v>
      </c>
      <c r="B59" s="88">
        <v>43131</v>
      </c>
      <c r="C59" s="94">
        <f>Dat_01!B111</f>
        <v>22767.438839864</v>
      </c>
    </row>
    <row r="60" spans="1:3" ht="11.25" customHeight="1">
      <c r="A60" s="93" t="s">
        <v>91</v>
      </c>
      <c r="B60" s="88">
        <v>43159</v>
      </c>
      <c r="C60" s="94">
        <f>Dat_01!B112</f>
        <v>6305.6274999999996</v>
      </c>
    </row>
    <row r="61" spans="1:3" ht="11.25" customHeight="1">
      <c r="A61" s="93" t="s">
        <v>92</v>
      </c>
      <c r="B61" s="88">
        <v>43190</v>
      </c>
      <c r="C61" s="94">
        <f>Dat_01!B113</f>
        <v>0</v>
      </c>
    </row>
    <row r="62" spans="1:3" ht="11.25" customHeight="1">
      <c r="A62" s="93" t="s">
        <v>93</v>
      </c>
      <c r="B62" s="88">
        <v>43220</v>
      </c>
      <c r="C62" s="94">
        <f>Dat_01!B114</f>
        <v>0</v>
      </c>
    </row>
    <row r="63" spans="1:3" ht="11.25" customHeight="1">
      <c r="A63" s="93" t="s">
        <v>86</v>
      </c>
      <c r="B63" s="88">
        <v>43251</v>
      </c>
      <c r="C63" s="94">
        <f>Dat_01!B115</f>
        <v>0</v>
      </c>
    </row>
    <row r="64" spans="1:3" ht="11.25" customHeight="1">
      <c r="A64" s="93" t="s">
        <v>93</v>
      </c>
      <c r="B64" s="88">
        <v>43281</v>
      </c>
      <c r="C64" s="94">
        <f>Dat_01!B116</f>
        <v>0</v>
      </c>
    </row>
    <row r="65" spans="1:4" ht="11.25" customHeight="1">
      <c r="A65" s="93" t="s">
        <v>85</v>
      </c>
      <c r="B65" s="88">
        <v>43312</v>
      </c>
      <c r="C65" s="94">
        <f>Dat_01!B117</f>
        <v>0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01/01/2026</v>
      </c>
      <c r="C70" s="94">
        <f>Dat_01!B129</f>
        <v>29480.22</v>
      </c>
      <c r="D70" s="94">
        <f>Dat_01!D129</f>
        <v>573.36953525599995</v>
      </c>
    </row>
    <row r="71" spans="1:4" ht="11.25" customHeight="1">
      <c r="A71" s="82">
        <v>2</v>
      </c>
      <c r="B71" s="88" t="str">
        <f>Dat_01!A130</f>
        <v>02/01/2026</v>
      </c>
      <c r="C71" s="94">
        <f>Dat_01!B130</f>
        <v>33716.928</v>
      </c>
      <c r="D71" s="94">
        <f>Dat_01!D130</f>
        <v>671.06733355999995</v>
      </c>
    </row>
    <row r="72" spans="1:4" ht="11.25" customHeight="1">
      <c r="A72" s="82">
        <v>3</v>
      </c>
      <c r="B72" s="88" t="str">
        <f>Dat_01!A131</f>
        <v>03/01/2026</v>
      </c>
      <c r="C72" s="94">
        <f>Dat_01!B131</f>
        <v>32037.846000000001</v>
      </c>
      <c r="D72" s="94">
        <f>Dat_01!D131</f>
        <v>652.19152928799997</v>
      </c>
    </row>
    <row r="73" spans="1:4" ht="11.25" customHeight="1">
      <c r="A73" s="82">
        <v>4</v>
      </c>
      <c r="B73" s="88" t="str">
        <f>Dat_01!A132</f>
        <v>04/01/2026</v>
      </c>
      <c r="C73" s="94">
        <f>Dat_01!B132</f>
        <v>32237.07</v>
      </c>
      <c r="D73" s="94">
        <f>Dat_01!D132</f>
        <v>637.74679756800003</v>
      </c>
    </row>
    <row r="74" spans="1:4" ht="11.25" customHeight="1">
      <c r="A74" s="82">
        <v>5</v>
      </c>
      <c r="B74" s="88" t="str">
        <f>Dat_01!A133</f>
        <v>05/01/2026</v>
      </c>
      <c r="C74" s="94">
        <f>Dat_01!B133</f>
        <v>33527.978007999998</v>
      </c>
      <c r="D74" s="94">
        <f>Dat_01!D133</f>
        <v>698.93579563200001</v>
      </c>
    </row>
    <row r="75" spans="1:4" ht="11.25" customHeight="1">
      <c r="A75" s="82">
        <v>6</v>
      </c>
      <c r="B75" s="88" t="str">
        <f>Dat_01!A134</f>
        <v>06/01/2026</v>
      </c>
      <c r="C75" s="94">
        <f>Dat_01!B134</f>
        <v>33586.845000000001</v>
      </c>
      <c r="D75" s="94">
        <f>Dat_01!D134</f>
        <v>637.40440004000004</v>
      </c>
    </row>
    <row r="76" spans="1:4" ht="11.25" customHeight="1">
      <c r="A76" s="82">
        <v>7</v>
      </c>
      <c r="B76" s="88" t="str">
        <f>Dat_01!A135</f>
        <v>07/01/2026</v>
      </c>
      <c r="C76" s="94">
        <f>Dat_01!B135</f>
        <v>41658.728023999996</v>
      </c>
      <c r="D76" s="94">
        <f>Dat_01!D135</f>
        <v>801.32570952000003</v>
      </c>
    </row>
    <row r="77" spans="1:4" ht="11.25" customHeight="1">
      <c r="A77" s="82">
        <v>8</v>
      </c>
      <c r="B77" s="88" t="str">
        <f>Dat_01!A136</f>
        <v>08/01/2026</v>
      </c>
      <c r="C77" s="94">
        <f>Dat_01!B136</f>
        <v>41026.133016</v>
      </c>
      <c r="D77" s="94">
        <f>Dat_01!D136</f>
        <v>817.74850845599997</v>
      </c>
    </row>
    <row r="78" spans="1:4" ht="11.25" customHeight="1">
      <c r="A78" s="82">
        <v>9</v>
      </c>
      <c r="B78" s="88" t="str">
        <f>Dat_01!A137</f>
        <v>09/01/2026</v>
      </c>
      <c r="C78" s="94">
        <f>Dat_01!B137</f>
        <v>38115.949999999997</v>
      </c>
      <c r="D78" s="94">
        <f>Dat_01!D137</f>
        <v>791.24872779999998</v>
      </c>
    </row>
    <row r="79" spans="1:4" ht="11.25" customHeight="1">
      <c r="A79" s="82">
        <v>10</v>
      </c>
      <c r="B79" s="88" t="str">
        <f>Dat_01!A138</f>
        <v>10/01/2026</v>
      </c>
      <c r="C79" s="94">
        <f>Dat_01!B138</f>
        <v>33840.94</v>
      </c>
      <c r="D79" s="94">
        <f>Dat_01!D138</f>
        <v>687.05403017599997</v>
      </c>
    </row>
    <row r="80" spans="1:4" ht="11.25" customHeight="1">
      <c r="A80" s="82">
        <v>11</v>
      </c>
      <c r="B80" s="88" t="str">
        <f>Dat_01!A139</f>
        <v>11/01/2026</v>
      </c>
      <c r="C80" s="94">
        <f>Dat_01!B139</f>
        <v>34416.205999999998</v>
      </c>
      <c r="D80" s="94">
        <f>Dat_01!D139</f>
        <v>650.241145104</v>
      </c>
    </row>
    <row r="81" spans="1:4" ht="11.25" customHeight="1">
      <c r="A81" s="82">
        <v>12</v>
      </c>
      <c r="B81" s="88" t="str">
        <f>Dat_01!A140</f>
        <v>12/01/2026</v>
      </c>
      <c r="C81" s="94">
        <f>Dat_01!B140</f>
        <v>39577.767999999996</v>
      </c>
      <c r="D81" s="94">
        <f>Dat_01!D140</f>
        <v>773.43305924000003</v>
      </c>
    </row>
    <row r="82" spans="1:4" ht="11.25" customHeight="1">
      <c r="A82" s="82">
        <v>13</v>
      </c>
      <c r="B82" s="88" t="str">
        <f>Dat_01!A141</f>
        <v>13/01/2026</v>
      </c>
      <c r="C82" s="94">
        <f>Dat_01!B141</f>
        <v>39377.412040000003</v>
      </c>
      <c r="D82" s="94">
        <f>Dat_01!D141</f>
        <v>789.188063296</v>
      </c>
    </row>
    <row r="83" spans="1:4" ht="11.25" customHeight="1">
      <c r="A83" s="82">
        <v>14</v>
      </c>
      <c r="B83" s="88" t="str">
        <f>Dat_01!A142</f>
        <v>14/01/2026</v>
      </c>
      <c r="C83" s="94">
        <f>Dat_01!B142</f>
        <v>39033.290999999997</v>
      </c>
      <c r="D83" s="94">
        <f>Dat_01!D142</f>
        <v>777.18783712799996</v>
      </c>
    </row>
    <row r="84" spans="1:4" ht="11.25" customHeight="1">
      <c r="A84" s="82">
        <v>15</v>
      </c>
      <c r="B84" s="88" t="str">
        <f>Dat_01!A143</f>
        <v>15/01/2026</v>
      </c>
      <c r="C84" s="94">
        <f>Dat_01!B143</f>
        <v>39521.705999999998</v>
      </c>
      <c r="D84" s="94">
        <f>Dat_01!D143</f>
        <v>789.53358661599998</v>
      </c>
    </row>
    <row r="85" spans="1:4" ht="11.25" customHeight="1">
      <c r="A85" s="82">
        <v>16</v>
      </c>
      <c r="B85" s="88" t="str">
        <f>Dat_01!A144</f>
        <v>16/01/2026</v>
      </c>
      <c r="C85" s="94">
        <f>Dat_01!B144</f>
        <v>37459.445504000003</v>
      </c>
      <c r="D85" s="94">
        <f>Dat_01!D144</f>
        <v>779.00157451999996</v>
      </c>
    </row>
    <row r="86" spans="1:4" ht="11.25" customHeight="1">
      <c r="A86" s="82">
        <v>17</v>
      </c>
      <c r="B86" s="88" t="str">
        <f>Dat_01!A145</f>
        <v>17/01/2026</v>
      </c>
      <c r="C86" s="94">
        <f>Dat_01!B145</f>
        <v>33380.733999999997</v>
      </c>
      <c r="D86" s="94">
        <f>Dat_01!D145</f>
        <v>696.52860199999998</v>
      </c>
    </row>
    <row r="87" spans="1:4" ht="11.25" customHeight="1">
      <c r="A87" s="82">
        <v>18</v>
      </c>
      <c r="B87" s="88" t="str">
        <f>Dat_01!A146</f>
        <v>18/01/2026</v>
      </c>
      <c r="C87" s="94">
        <f>Dat_01!B146</f>
        <v>34002.186000000002</v>
      </c>
      <c r="D87" s="94">
        <f>Dat_01!D146</f>
        <v>654.61650273600003</v>
      </c>
    </row>
    <row r="88" spans="1:4" ht="11.25" customHeight="1">
      <c r="A88" s="82">
        <v>19</v>
      </c>
      <c r="B88" s="88" t="str">
        <f>Dat_01!A147</f>
        <v>19/01/2026</v>
      </c>
      <c r="C88" s="94">
        <f>Dat_01!B147</f>
        <v>39578.995999999999</v>
      </c>
      <c r="D88" s="94">
        <f>Dat_01!D147</f>
        <v>781.67902500000002</v>
      </c>
    </row>
    <row r="89" spans="1:4" ht="11.25" customHeight="1">
      <c r="A89" s="82">
        <v>20</v>
      </c>
      <c r="B89" s="88" t="str">
        <f>Dat_01!A148</f>
        <v>20/01/2026</v>
      </c>
      <c r="C89" s="94">
        <f>Dat_01!B148</f>
        <v>40266.266000000003</v>
      </c>
      <c r="D89" s="94">
        <f>Dat_01!D148</f>
        <v>803.3605814</v>
      </c>
    </row>
    <row r="90" spans="1:4" ht="11.25" customHeight="1">
      <c r="A90" s="82">
        <v>21</v>
      </c>
      <c r="B90" s="88" t="str">
        <f>Dat_01!A149</f>
        <v>21/01/2026</v>
      </c>
      <c r="C90" s="94">
        <f>Dat_01!B149</f>
        <v>40039.017</v>
      </c>
      <c r="D90" s="94">
        <f>Dat_01!D149</f>
        <v>810.576293072</v>
      </c>
    </row>
    <row r="91" spans="1:4" ht="11.25" customHeight="1">
      <c r="A91" s="82">
        <v>22</v>
      </c>
      <c r="B91" s="88" t="str">
        <f>Dat_01!A150</f>
        <v>22/01/2026</v>
      </c>
      <c r="C91" s="94">
        <f>Dat_01!B150</f>
        <v>39417.955999999998</v>
      </c>
      <c r="D91" s="94">
        <f>Dat_01!D150</f>
        <v>785.24190419199999</v>
      </c>
    </row>
    <row r="92" spans="1:4" ht="11.25" customHeight="1">
      <c r="A92" s="82">
        <v>23</v>
      </c>
      <c r="B92" s="88" t="str">
        <f>Dat_01!A151</f>
        <v>23/01/2026</v>
      </c>
      <c r="C92" s="94">
        <f>Dat_01!B151</f>
        <v>37499.470999999998</v>
      </c>
      <c r="D92" s="94">
        <f>Dat_01!D151</f>
        <v>774.26620739999998</v>
      </c>
    </row>
    <row r="93" spans="1:4" ht="11.25" customHeight="1">
      <c r="A93" s="82">
        <v>24</v>
      </c>
      <c r="B93" s="88" t="str">
        <f>Dat_01!A152</f>
        <v>24/01/2026</v>
      </c>
      <c r="C93" s="94">
        <f>Dat_01!B152</f>
        <v>34453.273000000001</v>
      </c>
      <c r="D93" s="94">
        <f>Dat_01!D152</f>
        <v>710.10494691199995</v>
      </c>
    </row>
    <row r="94" spans="1:4" ht="11.25" customHeight="1">
      <c r="A94" s="82">
        <v>25</v>
      </c>
      <c r="B94" s="88" t="str">
        <f>Dat_01!A153</f>
        <v>25/01/2026</v>
      </c>
      <c r="C94" s="94">
        <f>Dat_01!B153</f>
        <v>34032.385223999998</v>
      </c>
      <c r="D94" s="94">
        <f>Dat_01!D153</f>
        <v>658.11901929600003</v>
      </c>
    </row>
    <row r="95" spans="1:4" ht="11.25" customHeight="1">
      <c r="A95" s="82">
        <v>26</v>
      </c>
      <c r="B95" s="88" t="str">
        <f>Dat_01!A154</f>
        <v>26/01/2026</v>
      </c>
      <c r="C95" s="94">
        <f>Dat_01!B154</f>
        <v>38997.557999999997</v>
      </c>
      <c r="D95" s="94">
        <f>Dat_01!D154</f>
        <v>781.53591628000004</v>
      </c>
    </row>
    <row r="96" spans="1:4" ht="11.25" customHeight="1">
      <c r="A96" s="82">
        <v>27</v>
      </c>
      <c r="B96" s="88" t="str">
        <f>Dat_01!A155</f>
        <v>27/01/2026</v>
      </c>
      <c r="C96" s="94">
        <f>Dat_01!B155</f>
        <v>38916.504280000001</v>
      </c>
      <c r="D96" s="94">
        <f>Dat_01!D155</f>
        <v>793.16018326400001</v>
      </c>
    </row>
    <row r="97" spans="1:9" ht="11.25" customHeight="1">
      <c r="A97" s="82">
        <v>28</v>
      </c>
      <c r="B97" s="88" t="str">
        <f>Dat_01!A156</f>
        <v>28/01/2026</v>
      </c>
      <c r="C97" s="94">
        <f>Dat_01!B156</f>
        <v>38861.396000000001</v>
      </c>
      <c r="D97" s="94">
        <f>Dat_01!D156</f>
        <v>792.61232227999994</v>
      </c>
    </row>
    <row r="98" spans="1:9" ht="11.25" customHeight="1">
      <c r="A98" s="82">
        <v>29</v>
      </c>
      <c r="B98" s="88" t="str">
        <f>Dat_01!A157</f>
        <v>29/01/2026</v>
      </c>
      <c r="C98" s="94">
        <f>Dat_01!B157</f>
        <v>38092.809000000001</v>
      </c>
      <c r="D98" s="94">
        <f>Dat_01!D157</f>
        <v>780.63743644800002</v>
      </c>
    </row>
    <row r="99" spans="1:9" ht="11.25" customHeight="1">
      <c r="A99" s="82">
        <v>30</v>
      </c>
      <c r="B99" s="88" t="str">
        <f>Dat_01!A158</f>
        <v>30/01/2026</v>
      </c>
      <c r="C99" s="94">
        <f>Dat_01!B158</f>
        <v>35961.199000000001</v>
      </c>
      <c r="D99" s="94">
        <f>Dat_01!D158</f>
        <v>756.50100061600006</v>
      </c>
    </row>
    <row r="100" spans="1:9" ht="11.25" customHeight="1">
      <c r="A100" s="82">
        <v>31</v>
      </c>
      <c r="B100" s="88" t="str">
        <f>Dat_01!A159</f>
        <v>31/01/2026</v>
      </c>
      <c r="C100" s="94">
        <f>Dat_01!B159</f>
        <v>32144.48</v>
      </c>
      <c r="D100" s="94">
        <f>Dat_01!D159</f>
        <v>660.90549276800004</v>
      </c>
    </row>
    <row r="101" spans="1:9" ht="11.25" customHeight="1">
      <c r="A101" s="82"/>
      <c r="B101" s="90" t="s">
        <v>95</v>
      </c>
      <c r="C101" s="97">
        <f>MAX(C70:C100)</f>
        <v>41658.728023999996</v>
      </c>
      <c r="D101" s="97">
        <f>MAX(D70:D100)</f>
        <v>817.74850845599997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0</v>
      </c>
      <c r="D108" s="100">
        <f>Dat_01!B174</f>
        <v>41588</v>
      </c>
      <c r="E108" s="100"/>
      <c r="F108" s="101">
        <f>Dat_01!D186</f>
        <v>0</v>
      </c>
      <c r="G108" s="101" t="str">
        <f>Dat_01!E186</f>
        <v>7 enero (20:47 h)</v>
      </c>
    </row>
    <row r="109" spans="1:9" ht="11.25" customHeight="1">
      <c r="B109" s="102" t="str">
        <f>Dat_01!A187</f>
        <v>ene-26</v>
      </c>
      <c r="C109" s="103">
        <f>Dat_01!B166</f>
        <v>41588</v>
      </c>
      <c r="D109" s="103"/>
      <c r="E109" s="103"/>
      <c r="F109" s="104" t="str">
        <f>Dat_01!D187</f>
        <v/>
      </c>
      <c r="G109" s="104" t="str">
        <f>Dat_01!E187</f>
        <v>7 enero (20:47 h)</v>
      </c>
      <c r="H109" s="84">
        <f>Dat_01!D166</f>
        <v>40070</v>
      </c>
      <c r="I109" s="118">
        <f>(C109/H109-1)*100</f>
        <v>3.788370351884196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E</v>
      </c>
      <c r="B113" s="88" t="str">
        <f>Dat_01!A34</f>
        <v>Enero 2025</v>
      </c>
      <c r="C113" s="89">
        <f>Dat_01!C34*100</f>
        <v>2.6720000000000002</v>
      </c>
      <c r="D113" s="89">
        <f>Dat_01!D34*100</f>
        <v>-1.387</v>
      </c>
      <c r="E113" s="89">
        <f>Dat_01!E34*100</f>
        <v>0.39600000000000002</v>
      </c>
      <c r="F113" s="89">
        <f>Dat_01!F34*100</f>
        <v>3.6630000000000003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F</v>
      </c>
      <c r="B114" s="88" t="str">
        <f>Dat_01!A35</f>
        <v>Febrero 2025</v>
      </c>
      <c r="C114" s="89">
        <f>Dat_01!C35*100</f>
        <v>-0.32600000000000001</v>
      </c>
      <c r="D114" s="89">
        <f>Dat_01!D35*100</f>
        <v>-0.13999999999999999</v>
      </c>
      <c r="E114" s="89">
        <f>Dat_01!E35*100</f>
        <v>1.2590000000000001</v>
      </c>
      <c r="F114" s="89">
        <f>Dat_01!F35*100</f>
        <v>-1.4449999999999998</v>
      </c>
    </row>
    <row r="115" spans="1:6" ht="11.25" customHeight="1">
      <c r="A115" s="93" t="str">
        <f t="shared" si="1"/>
        <v>M</v>
      </c>
      <c r="B115" s="88" t="str">
        <f>Dat_01!A36</f>
        <v>Marzo 2025</v>
      </c>
      <c r="C115" s="89">
        <f>Dat_01!C36*100</f>
        <v>5.7729999999999997</v>
      </c>
      <c r="D115" s="89">
        <f>Dat_01!D36*100</f>
        <v>1.8399999999999999</v>
      </c>
      <c r="E115" s="89">
        <f>Dat_01!E36*100</f>
        <v>1.984</v>
      </c>
      <c r="F115" s="89">
        <f>Dat_01!F36*100</f>
        <v>1.9490000000000001</v>
      </c>
    </row>
    <row r="116" spans="1:6" ht="11.25" customHeight="1">
      <c r="A116" s="93" t="str">
        <f t="shared" si="1"/>
        <v>A</v>
      </c>
      <c r="B116" s="88" t="str">
        <f>Dat_01!A37</f>
        <v>Abril 2025</v>
      </c>
      <c r="C116" s="89">
        <f>Dat_01!C37*100</f>
        <v>-2.7669999999999999</v>
      </c>
      <c r="D116" s="89">
        <f>Dat_01!D37*100</f>
        <v>-0.82299999999999995</v>
      </c>
      <c r="E116" s="89">
        <f>Dat_01!E37*100</f>
        <v>-0.38100000000000001</v>
      </c>
      <c r="F116" s="89">
        <f>Dat_01!F37*100</f>
        <v>-1.5630000000000002</v>
      </c>
    </row>
    <row r="117" spans="1:6" ht="11.25" customHeight="1">
      <c r="A117" s="93" t="str">
        <f t="shared" si="1"/>
        <v>M</v>
      </c>
      <c r="B117" s="88" t="str">
        <f>Dat_01!A38</f>
        <v>Mayo 2025</v>
      </c>
      <c r="C117" s="89">
        <f>Dat_01!C38*100</f>
        <v>0.10100000000000001</v>
      </c>
      <c r="D117" s="89">
        <f>Dat_01!D38*100</f>
        <v>-0.624</v>
      </c>
      <c r="E117" s="89">
        <f>Dat_01!E38*100</f>
        <v>0.38999999999999996</v>
      </c>
      <c r="F117" s="89">
        <f>Dat_01!F38*100</f>
        <v>0.33500000000000002</v>
      </c>
    </row>
    <row r="118" spans="1:6" ht="11.25" customHeight="1">
      <c r="A118" s="93" t="str">
        <f t="shared" si="1"/>
        <v>J</v>
      </c>
      <c r="B118" s="88" t="str">
        <f>Dat_01!A39</f>
        <v>Junio 2025</v>
      </c>
      <c r="C118" s="89">
        <f>Dat_01!C39*100</f>
        <v>11.37</v>
      </c>
      <c r="D118" s="89">
        <f>Dat_01!D39*100</f>
        <v>0.54599999999999993</v>
      </c>
      <c r="E118" s="89">
        <f>Dat_01!E39*100</f>
        <v>5.0619999999999994</v>
      </c>
      <c r="F118" s="89">
        <f>Dat_01!F39*100</f>
        <v>5.7619999999999996</v>
      </c>
    </row>
    <row r="119" spans="1:6" ht="11.25" customHeight="1">
      <c r="A119" s="93" t="str">
        <f t="shared" si="1"/>
        <v>J</v>
      </c>
      <c r="B119" s="88" t="str">
        <f>Dat_01!A40</f>
        <v>Julio 2025</v>
      </c>
      <c r="C119" s="89">
        <f>Dat_01!C40*100</f>
        <v>3.008</v>
      </c>
      <c r="D119" s="89">
        <f>Dat_01!D40*100</f>
        <v>0.43099999999999994</v>
      </c>
      <c r="E119" s="89">
        <f>Dat_01!E40*100</f>
        <v>0.184</v>
      </c>
      <c r="F119" s="89">
        <f>Dat_01!F40*100</f>
        <v>2.3929999999999998</v>
      </c>
    </row>
    <row r="120" spans="1:6" ht="11.25" customHeight="1">
      <c r="A120" s="93" t="str">
        <f t="shared" si="1"/>
        <v>A</v>
      </c>
      <c r="B120" s="88" t="str">
        <f>Dat_01!A41</f>
        <v>Agosto 2025</v>
      </c>
      <c r="C120" s="89">
        <f>Dat_01!C41*100</f>
        <v>-0.98499999999999999</v>
      </c>
      <c r="D120" s="89">
        <f>Dat_01!D41*100</f>
        <v>-0.438</v>
      </c>
      <c r="E120" s="89">
        <f>Dat_01!E41*100</f>
        <v>0.63200000000000001</v>
      </c>
      <c r="F120" s="89">
        <f>Dat_01!F41*100</f>
        <v>-1.179</v>
      </c>
    </row>
    <row r="121" spans="1:6" ht="11.25" customHeight="1">
      <c r="A121" s="93" t="str">
        <f t="shared" si="1"/>
        <v>S</v>
      </c>
      <c r="B121" s="88" t="str">
        <f>Dat_01!A42</f>
        <v>Septiembre 2025</v>
      </c>
      <c r="C121" s="89">
        <f>Dat_01!C42*100</f>
        <v>4.3180000000000005</v>
      </c>
      <c r="D121" s="89">
        <f>Dat_01!D42*100</f>
        <v>0.81799999999999995</v>
      </c>
      <c r="E121" s="89">
        <f>Dat_01!E42*100</f>
        <v>2.0190000000000001</v>
      </c>
      <c r="F121" s="89">
        <f>Dat_01!F42*100</f>
        <v>1.4810000000000001</v>
      </c>
    </row>
    <row r="122" spans="1:6" ht="11.25" customHeight="1">
      <c r="A122" s="93" t="str">
        <f t="shared" si="1"/>
        <v>O</v>
      </c>
      <c r="B122" s="88" t="str">
        <f>Dat_01!A43</f>
        <v>Octubre 2025</v>
      </c>
      <c r="C122" s="89">
        <f>Dat_01!C43*100</f>
        <v>0.55999999999999994</v>
      </c>
      <c r="D122" s="89">
        <f>Dat_01!D43*100</f>
        <v>0.17600000000000002</v>
      </c>
      <c r="E122" s="89">
        <f>Dat_01!E43*100</f>
        <v>0.74099999999999999</v>
      </c>
      <c r="F122" s="89">
        <f>Dat_01!F43*100</f>
        <v>-0.35699999999999998</v>
      </c>
    </row>
    <row r="123" spans="1:6" ht="11.25" customHeight="1">
      <c r="A123" s="93" t="str">
        <f t="shared" si="1"/>
        <v>N</v>
      </c>
      <c r="B123" s="88" t="str">
        <f>Dat_01!A44</f>
        <v>Noviembre 2025</v>
      </c>
      <c r="C123" s="89">
        <f>Dat_01!C44*100</f>
        <v>6.085</v>
      </c>
      <c r="D123" s="89">
        <f>Dat_01!D44*100</f>
        <v>-0.29299999999999998</v>
      </c>
      <c r="E123" s="89">
        <f>Dat_01!E44*100</f>
        <v>1.7950000000000002</v>
      </c>
      <c r="F123" s="89">
        <f>Dat_01!F44*100</f>
        <v>4.5830000000000002</v>
      </c>
    </row>
    <row r="124" spans="1:6" ht="11.25" customHeight="1">
      <c r="A124" s="93" t="str">
        <f t="shared" si="1"/>
        <v>D</v>
      </c>
      <c r="B124" s="88" t="str">
        <f>Dat_01!A45</f>
        <v>Diciembre 2025</v>
      </c>
      <c r="C124" s="89">
        <f>Dat_01!C45*100</f>
        <v>4.8629999999999995</v>
      </c>
      <c r="D124" s="89">
        <f>Dat_01!D45*100</f>
        <v>0.59100000000000008</v>
      </c>
      <c r="E124" s="89">
        <f>Dat_01!E45*100</f>
        <v>1.052</v>
      </c>
      <c r="F124" s="89">
        <f>Dat_01!F45*100</f>
        <v>3.2199999999999998</v>
      </c>
    </row>
    <row r="125" spans="1:6" ht="11.25" customHeight="1">
      <c r="A125" s="93" t="str">
        <f t="shared" si="1"/>
        <v>E</v>
      </c>
      <c r="B125" s="95" t="str">
        <f>Dat_01!A46</f>
        <v>Enero 2026</v>
      </c>
      <c r="C125" s="106">
        <f>Dat_01!C46*100</f>
        <v>4.9809999999999999</v>
      </c>
      <c r="D125" s="106">
        <f>Dat_01!D46*100</f>
        <v>-1.117</v>
      </c>
      <c r="E125" s="106">
        <f>Dat_01!E46*100</f>
        <v>2.9049999999999998</v>
      </c>
      <c r="F125" s="106">
        <f>Dat_01!F46*100</f>
        <v>3.1930000000000001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51" zoomScale="80" zoomScaleNormal="80" workbookViewId="0">
      <selection activeCell="E160" sqref="E160"/>
    </sheetView>
  </sheetViews>
  <sheetFormatPr baseColWidth="10" defaultColWidth="11.42578125" defaultRowHeight="14.25"/>
  <cols>
    <col min="1" max="1" width="23.140625" style="46" customWidth="1"/>
    <col min="2" max="2" width="30.5703125" style="46" customWidth="1"/>
    <col min="3" max="3" width="23.140625" style="46" customWidth="1"/>
    <col min="4" max="4" width="30.5703125" style="46" customWidth="1"/>
    <col min="5" max="5" width="38" style="46" customWidth="1"/>
    <col min="6" max="6" width="19.28515625" style="46" customWidth="1"/>
    <col min="7" max="8" width="30.5703125" style="46" customWidth="1"/>
    <col min="9" max="9" width="25.42578125" style="46" bestFit="1" customWidth="1"/>
    <col min="10" max="10" width="34.28515625" style="46" bestFit="1" customWidth="1"/>
    <col min="11" max="11" width="34.7109375" style="46" bestFit="1" customWidth="1"/>
    <col min="12" max="12" width="30" style="46" bestFit="1" customWidth="1"/>
    <col min="13" max="13" width="30.7109375" style="46" bestFit="1" customWidth="1"/>
    <col min="14" max="14" width="39.57031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157</v>
      </c>
      <c r="B2" s="50" t="s">
        <v>158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enero</v>
      </c>
    </row>
    <row r="4" spans="1:10">
      <c r="A4" s="48" t="s">
        <v>51</v>
      </c>
      <c r="B4" s="138" t="s">
        <v>157</v>
      </c>
      <c r="C4" s="139"/>
      <c r="D4" s="139"/>
      <c r="E4" s="139"/>
      <c r="F4" s="139"/>
      <c r="G4" s="139"/>
      <c r="H4" s="139"/>
      <c r="I4" s="139"/>
      <c r="J4" s="139"/>
    </row>
    <row r="5" spans="1:10">
      <c r="A5" s="48" t="s">
        <v>52</v>
      </c>
      <c r="B5" s="140" t="s">
        <v>44</v>
      </c>
      <c r="C5" s="141"/>
      <c r="D5" s="141"/>
      <c r="E5" s="141"/>
      <c r="F5" s="141"/>
      <c r="G5" s="141"/>
      <c r="H5" s="141"/>
      <c r="I5" s="141"/>
      <c r="J5" s="141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3202958.1825529998</v>
      </c>
      <c r="C8" s="122">
        <v>3130285.0609070002</v>
      </c>
      <c r="D8" s="126">
        <v>2.3216135299999999E-2</v>
      </c>
      <c r="E8" s="122">
        <v>3202958.1825529998</v>
      </c>
      <c r="F8" s="122">
        <v>3130285.0609070002</v>
      </c>
      <c r="G8" s="126">
        <v>2.3216135299999999E-2</v>
      </c>
      <c r="H8" s="122">
        <v>33756852.038589999</v>
      </c>
      <c r="I8" s="122">
        <v>34105081.540660001</v>
      </c>
      <c r="J8" s="126">
        <v>-1.02104873E-2</v>
      </c>
    </row>
    <row r="9" spans="1:10">
      <c r="A9" s="50" t="s">
        <v>33</v>
      </c>
      <c r="B9" s="122">
        <v>5238891.966</v>
      </c>
      <c r="C9" s="122">
        <v>5226016.4349999996</v>
      </c>
      <c r="D9" s="126">
        <v>2.4637372000000002E-3</v>
      </c>
      <c r="E9" s="122">
        <v>5238891.966</v>
      </c>
      <c r="F9" s="122">
        <v>5226016.4349999996</v>
      </c>
      <c r="G9" s="126">
        <v>2.4637372000000002E-3</v>
      </c>
      <c r="H9" s="122">
        <v>51859037.109999999</v>
      </c>
      <c r="I9" s="122">
        <v>52436933.446000002</v>
      </c>
      <c r="J9" s="126">
        <v>-1.1020788199999999E-2</v>
      </c>
    </row>
    <row r="10" spans="1:10">
      <c r="A10" s="50" t="s">
        <v>34</v>
      </c>
      <c r="B10" s="122">
        <v>20188.559000000001</v>
      </c>
      <c r="C10" s="122">
        <v>297469.81800000003</v>
      </c>
      <c r="D10" s="126">
        <v>-0.93213241219999998</v>
      </c>
      <c r="E10" s="122">
        <v>20188.559000000001</v>
      </c>
      <c r="F10" s="122">
        <v>297469.81800000003</v>
      </c>
      <c r="G10" s="126">
        <v>-0.93213241219999998</v>
      </c>
      <c r="H10" s="122">
        <v>1143049.1029999999</v>
      </c>
      <c r="I10" s="122">
        <v>2995900.5380000002</v>
      </c>
      <c r="J10" s="126">
        <v>-0.61846226589999997</v>
      </c>
    </row>
    <row r="11" spans="1:10">
      <c r="A11" s="50" t="s">
        <v>145</v>
      </c>
      <c r="B11" s="122">
        <v>186633.29300000001</v>
      </c>
      <c r="C11" s="122">
        <v>0</v>
      </c>
      <c r="D11" s="126">
        <v>0</v>
      </c>
      <c r="E11" s="122">
        <v>186633.29300000001</v>
      </c>
      <c r="F11" s="122">
        <v>0</v>
      </c>
      <c r="G11" s="126">
        <v>0</v>
      </c>
      <c r="H11" s="122">
        <v>1309771.757</v>
      </c>
      <c r="I11" s="122">
        <v>0</v>
      </c>
      <c r="J11" s="126">
        <v>0</v>
      </c>
    </row>
    <row r="12" spans="1:10">
      <c r="A12" s="50" t="s">
        <v>143</v>
      </c>
      <c r="B12" s="122">
        <v>0</v>
      </c>
      <c r="C12" s="122">
        <v>0</v>
      </c>
      <c r="D12" s="126">
        <v>0</v>
      </c>
      <c r="E12" s="122">
        <v>0</v>
      </c>
      <c r="F12" s="122">
        <v>0</v>
      </c>
      <c r="G12" s="126">
        <v>0</v>
      </c>
      <c r="H12" s="122">
        <v>1E-3</v>
      </c>
      <c r="I12" s="122">
        <v>0</v>
      </c>
      <c r="J12" s="126">
        <v>0</v>
      </c>
    </row>
    <row r="13" spans="1:10">
      <c r="A13" s="50" t="s">
        <v>35</v>
      </c>
      <c r="B13" s="122">
        <v>3511798.3130000001</v>
      </c>
      <c r="C13" s="122">
        <v>2796387.1949999998</v>
      </c>
      <c r="D13" s="126">
        <v>0.25583407019999999</v>
      </c>
      <c r="E13" s="122">
        <v>3511798.3130000001</v>
      </c>
      <c r="F13" s="122">
        <v>2796387.1949999998</v>
      </c>
      <c r="G13" s="126">
        <v>0.25583407019999999</v>
      </c>
      <c r="H13" s="122">
        <v>39525519.886</v>
      </c>
      <c r="I13" s="122">
        <v>29090928.245999999</v>
      </c>
      <c r="J13" s="126">
        <v>0.35868885140000001</v>
      </c>
    </row>
    <row r="14" spans="1:10">
      <c r="A14" s="50" t="s">
        <v>36</v>
      </c>
      <c r="B14" s="122">
        <v>8159999.8140000002</v>
      </c>
      <c r="C14" s="122">
        <v>7491721.5060000001</v>
      </c>
      <c r="D14" s="126">
        <v>8.9202235800000002E-2</v>
      </c>
      <c r="E14" s="122">
        <v>8159999.8140000002</v>
      </c>
      <c r="F14" s="122">
        <v>7491721.5060000001</v>
      </c>
      <c r="G14" s="126">
        <v>8.9202235800000002E-2</v>
      </c>
      <c r="H14" s="122">
        <v>58079741.435999997</v>
      </c>
      <c r="I14" s="122">
        <v>61328791.967</v>
      </c>
      <c r="J14" s="126">
        <v>-5.2977572600000002E-2</v>
      </c>
    </row>
    <row r="15" spans="1:10">
      <c r="A15" s="50" t="s">
        <v>37</v>
      </c>
      <c r="B15" s="122">
        <v>2230276.5649999999</v>
      </c>
      <c r="C15" s="122">
        <v>2256939.5950000002</v>
      </c>
      <c r="D15" s="126">
        <v>-1.1813798699999999E-2</v>
      </c>
      <c r="E15" s="122">
        <v>2230276.5649999999</v>
      </c>
      <c r="F15" s="122">
        <v>2256939.5950000002</v>
      </c>
      <c r="G15" s="126">
        <v>-1.1813798699999999E-2</v>
      </c>
      <c r="H15" s="122">
        <v>49192905.806999996</v>
      </c>
      <c r="I15" s="122">
        <v>44058980.313000001</v>
      </c>
      <c r="J15" s="126">
        <v>0.116523929</v>
      </c>
    </row>
    <row r="16" spans="1:10">
      <c r="A16" s="50" t="s">
        <v>38</v>
      </c>
      <c r="B16" s="122">
        <v>35180.51</v>
      </c>
      <c r="C16" s="122">
        <v>88888.021999999997</v>
      </c>
      <c r="D16" s="126">
        <v>-0.60421540259999995</v>
      </c>
      <c r="E16" s="122">
        <v>35180.51</v>
      </c>
      <c r="F16" s="122">
        <v>88888.021999999997</v>
      </c>
      <c r="G16" s="126">
        <v>-0.60421540259999995</v>
      </c>
      <c r="H16" s="122">
        <v>3628149.0789999999</v>
      </c>
      <c r="I16" s="122">
        <v>4122015.6239999998</v>
      </c>
      <c r="J16" s="126">
        <v>-0.1198119052</v>
      </c>
    </row>
    <row r="17" spans="1:74">
      <c r="A17" s="50" t="s">
        <v>39</v>
      </c>
      <c r="B17" s="122">
        <v>318328.87199999997</v>
      </c>
      <c r="C17" s="122">
        <v>339189.647</v>
      </c>
      <c r="D17" s="126">
        <v>-6.1501803399999999E-2</v>
      </c>
      <c r="E17" s="122">
        <v>318328.87199999997</v>
      </c>
      <c r="F17" s="122">
        <v>339189.647</v>
      </c>
      <c r="G17" s="126">
        <v>-6.1501803399999999E-2</v>
      </c>
      <c r="H17" s="122">
        <v>3861631.8369999998</v>
      </c>
      <c r="I17" s="122">
        <v>3736782.0329999998</v>
      </c>
      <c r="J17" s="126">
        <v>3.3411047999999999E-2</v>
      </c>
    </row>
    <row r="18" spans="1:74">
      <c r="A18" s="50" t="s">
        <v>40</v>
      </c>
      <c r="B18" s="122">
        <v>1255852.5009999999</v>
      </c>
      <c r="C18" s="122">
        <v>1429463.129</v>
      </c>
      <c r="D18" s="126">
        <v>-0.12145163069999999</v>
      </c>
      <c r="E18" s="122">
        <v>1255852.5009999999</v>
      </c>
      <c r="F18" s="122">
        <v>1429463.129</v>
      </c>
      <c r="G18" s="126">
        <v>-0.12145163069999999</v>
      </c>
      <c r="H18" s="122">
        <v>15244601.094000001</v>
      </c>
      <c r="I18" s="122">
        <v>16114262.551000001</v>
      </c>
      <c r="J18" s="126">
        <v>-5.3968430400000003E-2</v>
      </c>
    </row>
    <row r="19" spans="1:74">
      <c r="A19" s="50" t="s">
        <v>42</v>
      </c>
      <c r="B19" s="122">
        <v>59131.662499999999</v>
      </c>
      <c r="C19" s="122">
        <v>55944.6005</v>
      </c>
      <c r="D19" s="126">
        <v>5.6968178699999997E-2</v>
      </c>
      <c r="E19" s="122">
        <v>59131.662499999999</v>
      </c>
      <c r="F19" s="122">
        <v>55944.6005</v>
      </c>
      <c r="G19" s="126">
        <v>5.6968178699999997E-2</v>
      </c>
      <c r="H19" s="122">
        <v>571980.51749999996</v>
      </c>
      <c r="I19" s="122">
        <v>651399.78599999996</v>
      </c>
      <c r="J19" s="126">
        <v>-0.1219209312</v>
      </c>
    </row>
    <row r="20" spans="1:74">
      <c r="A20" s="50" t="s">
        <v>41</v>
      </c>
      <c r="B20" s="122">
        <v>81796.972500000003</v>
      </c>
      <c r="C20" s="122">
        <v>91652.014500000005</v>
      </c>
      <c r="D20" s="126">
        <v>-0.1075267364</v>
      </c>
      <c r="E20" s="122">
        <v>81796.972500000003</v>
      </c>
      <c r="F20" s="122">
        <v>91652.014500000005</v>
      </c>
      <c r="G20" s="126">
        <v>-0.1075267364</v>
      </c>
      <c r="H20" s="122">
        <v>915117.11849999998</v>
      </c>
      <c r="I20" s="122">
        <v>1186685.977</v>
      </c>
      <c r="J20" s="126">
        <v>-0.22884643769999999</v>
      </c>
    </row>
    <row r="21" spans="1:74">
      <c r="A21" s="59" t="s">
        <v>71</v>
      </c>
      <c r="B21" s="127">
        <v>24301037.210553002</v>
      </c>
      <c r="C21" s="127">
        <v>23203957.022907</v>
      </c>
      <c r="D21" s="128">
        <v>4.7279874999999999E-2</v>
      </c>
      <c r="E21" s="127">
        <v>24301037.210553002</v>
      </c>
      <c r="F21" s="127">
        <v>23203957.022907</v>
      </c>
      <c r="G21" s="128">
        <v>4.7279874999999999E-2</v>
      </c>
      <c r="H21" s="127">
        <v>259088356.78459001</v>
      </c>
      <c r="I21" s="127">
        <v>249827762.02166</v>
      </c>
      <c r="J21" s="128">
        <v>3.70679171E-2</v>
      </c>
    </row>
    <row r="22" spans="1:74">
      <c r="A22" s="50" t="s">
        <v>32</v>
      </c>
      <c r="B22" s="122">
        <v>432588.89631099999</v>
      </c>
      <c r="C22" s="122">
        <v>420383.07831700001</v>
      </c>
      <c r="D22" s="126">
        <v>2.9034988899999999E-2</v>
      </c>
      <c r="E22" s="122">
        <v>432588.89631099999</v>
      </c>
      <c r="F22" s="122">
        <v>420383.07831700001</v>
      </c>
      <c r="G22" s="126">
        <v>2.9034988899999999E-2</v>
      </c>
      <c r="H22" s="122">
        <v>5898227.3977760002</v>
      </c>
      <c r="I22" s="122">
        <v>5427226.8529030001</v>
      </c>
      <c r="J22" s="126">
        <v>8.6784753500000006E-2</v>
      </c>
    </row>
    <row r="23" spans="1:74">
      <c r="A23" s="50" t="s">
        <v>72</v>
      </c>
      <c r="B23" s="122">
        <v>-771471.255</v>
      </c>
      <c r="C23" s="122">
        <v>-753553.84100000001</v>
      </c>
      <c r="D23" s="126">
        <v>2.3777218100000001E-2</v>
      </c>
      <c r="E23" s="122">
        <v>-771471.255</v>
      </c>
      <c r="F23" s="122">
        <v>-753553.84100000001</v>
      </c>
      <c r="G23" s="126">
        <v>2.3777218100000001E-2</v>
      </c>
      <c r="H23" s="122">
        <v>-9221663.4066310003</v>
      </c>
      <c r="I23" s="122">
        <v>-8681828.4992900006</v>
      </c>
      <c r="J23" s="126">
        <v>6.2179863100000003E-2</v>
      </c>
    </row>
    <row r="24" spans="1:74">
      <c r="A24" s="50" t="s">
        <v>129</v>
      </c>
      <c r="B24" s="122">
        <v>915.77300000000002</v>
      </c>
      <c r="C24" s="122">
        <v>771.96299999999997</v>
      </c>
      <c r="D24" s="126">
        <v>0.18629131190000001</v>
      </c>
      <c r="E24" s="122">
        <v>915.77300000000002</v>
      </c>
      <c r="F24" s="122">
        <v>771.96299999999997</v>
      </c>
      <c r="G24" s="126">
        <v>0.18629131190000001</v>
      </c>
      <c r="H24" s="122">
        <v>7543.7250000000004</v>
      </c>
      <c r="I24" s="122">
        <v>9219.7839999999997</v>
      </c>
      <c r="J24" s="126">
        <v>-0.1817893998</v>
      </c>
    </row>
    <row r="25" spans="1:74">
      <c r="A25" s="50" t="s">
        <v>130</v>
      </c>
      <c r="B25" s="122">
        <v>-1129.8409999999999</v>
      </c>
      <c r="C25" s="122">
        <v>-935.55100000000004</v>
      </c>
      <c r="D25" s="126">
        <v>0.2076744079</v>
      </c>
      <c r="E25" s="122">
        <v>-1129.8409999999999</v>
      </c>
      <c r="F25" s="122">
        <v>-935.55100000000004</v>
      </c>
      <c r="G25" s="126">
        <v>0.2076744079</v>
      </c>
      <c r="H25" s="122">
        <v>-9377.4760000000006</v>
      </c>
      <c r="I25" s="122">
        <v>-11315.63</v>
      </c>
      <c r="J25" s="126">
        <v>-0.17128113950000001</v>
      </c>
    </row>
    <row r="26" spans="1:74">
      <c r="A26" s="50" t="s">
        <v>43</v>
      </c>
      <c r="B26" s="122">
        <v>-138536.266</v>
      </c>
      <c r="C26" s="122">
        <v>-85443.509000000005</v>
      </c>
      <c r="D26" s="126">
        <v>0.6213784712</v>
      </c>
      <c r="E26" s="122">
        <v>-138536.266</v>
      </c>
      <c r="F26" s="122">
        <v>-85443.509000000005</v>
      </c>
      <c r="G26" s="126">
        <v>0.6213784712</v>
      </c>
      <c r="H26" s="122">
        <v>-1588930.33</v>
      </c>
      <c r="I26" s="122">
        <v>-1542491.1189999999</v>
      </c>
      <c r="J26" s="126">
        <v>3.0106630999999998E-2</v>
      </c>
    </row>
    <row r="27" spans="1:74">
      <c r="A27" s="50" t="s">
        <v>73</v>
      </c>
      <c r="B27" s="122">
        <v>-1066951.74</v>
      </c>
      <c r="C27" s="122">
        <v>-1098011.8430000001</v>
      </c>
      <c r="D27" s="126">
        <v>-2.82875847E-2</v>
      </c>
      <c r="E27" s="122">
        <v>-1066951.74</v>
      </c>
      <c r="F27" s="122">
        <v>-1098011.8430000001</v>
      </c>
      <c r="G27" s="126">
        <v>-2.82875847E-2</v>
      </c>
      <c r="H27" s="122">
        <v>-12763398.332</v>
      </c>
      <c r="I27" s="122">
        <v>-10835958.765000001</v>
      </c>
      <c r="J27" s="126">
        <v>0.1778743911</v>
      </c>
    </row>
    <row r="28" spans="1:74">
      <c r="A28" s="59" t="s">
        <v>74</v>
      </c>
      <c r="B28" s="127">
        <v>22756452.777864002</v>
      </c>
      <c r="C28" s="127">
        <v>21687167.320223998</v>
      </c>
      <c r="D28" s="128">
        <v>4.9304984900000001E-2</v>
      </c>
      <c r="E28" s="127">
        <v>22756452.777864002</v>
      </c>
      <c r="F28" s="127">
        <v>21687167.320223998</v>
      </c>
      <c r="G28" s="128">
        <v>4.9304984900000001E-2</v>
      </c>
      <c r="H28" s="127">
        <v>241410758.362735</v>
      </c>
      <c r="I28" s="127">
        <v>234192614.645273</v>
      </c>
      <c r="J28" s="128">
        <v>3.0821397699999999E-2</v>
      </c>
    </row>
    <row r="29" spans="1:74">
      <c r="A29" s="50" t="s">
        <v>160</v>
      </c>
      <c r="B29" s="122">
        <v>10986.062</v>
      </c>
      <c r="C29" s="122">
        <v>0</v>
      </c>
      <c r="D29" s="126">
        <v>0</v>
      </c>
      <c r="E29" s="122">
        <v>10986.062</v>
      </c>
      <c r="F29" s="122">
        <v>0</v>
      </c>
      <c r="G29" s="126">
        <v>0</v>
      </c>
      <c r="H29" s="122">
        <v>10986.062</v>
      </c>
      <c r="I29" s="122">
        <v>0</v>
      </c>
      <c r="J29" s="126">
        <v>0</v>
      </c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3" t="s">
        <v>44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127</v>
      </c>
      <c r="B34" s="112" t="s">
        <v>128</v>
      </c>
      <c r="C34" s="125">
        <v>2.6720000000000001E-2</v>
      </c>
      <c r="D34" s="125">
        <v>-1.387E-2</v>
      </c>
      <c r="E34" s="125">
        <v>3.96E-3</v>
      </c>
      <c r="F34" s="125">
        <v>3.6630000000000003E-2</v>
      </c>
      <c r="G34" s="125">
        <v>2.6720000000000001E-2</v>
      </c>
      <c r="H34" s="125">
        <v>-1.387E-2</v>
      </c>
      <c r="I34" s="125">
        <v>3.96E-3</v>
      </c>
      <c r="J34" s="125">
        <v>3.6630000000000003E-2</v>
      </c>
      <c r="K34" s="125">
        <v>1.128E-2</v>
      </c>
      <c r="L34" s="125">
        <v>-6.3000000000000003E-4</v>
      </c>
      <c r="M34" s="125">
        <v>-5.8199999999999997E-3</v>
      </c>
      <c r="N34" s="125">
        <v>1.7729999999999999E-2</v>
      </c>
      <c r="O34" s="58" t="str">
        <f t="shared" ref="O34:O46" si="0">MID(UPPER(TEXT(A34,"mmm")),1,1)</f>
        <v>E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131</v>
      </c>
      <c r="B35" s="112" t="s">
        <v>133</v>
      </c>
      <c r="C35" s="125">
        <v>-3.2599999999999999E-3</v>
      </c>
      <c r="D35" s="125">
        <v>-1.4E-3</v>
      </c>
      <c r="E35" s="125">
        <v>1.259E-2</v>
      </c>
      <c r="F35" s="125">
        <v>-1.4449999999999999E-2</v>
      </c>
      <c r="G35" s="125">
        <v>1.244E-2</v>
      </c>
      <c r="H35" s="125">
        <v>-8.0400000000000003E-3</v>
      </c>
      <c r="I35" s="125">
        <v>8.2799999999999992E-3</v>
      </c>
      <c r="J35" s="125">
        <v>1.2200000000000001E-2</v>
      </c>
      <c r="K35" s="125">
        <v>1.206E-2</v>
      </c>
      <c r="L35" s="125">
        <v>-9.1E-4</v>
      </c>
      <c r="M35" s="125">
        <v>-2.3999999999999998E-3</v>
      </c>
      <c r="N35" s="125">
        <v>1.537E-2</v>
      </c>
      <c r="O35" s="58" t="str">
        <f t="shared" si="0"/>
        <v>F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134</v>
      </c>
      <c r="B36" s="112" t="s">
        <v>135</v>
      </c>
      <c r="C36" s="125">
        <v>5.7729999999999997E-2</v>
      </c>
      <c r="D36" s="125">
        <v>1.84E-2</v>
      </c>
      <c r="E36" s="125">
        <v>1.984E-2</v>
      </c>
      <c r="F36" s="125">
        <v>1.949E-2</v>
      </c>
      <c r="G36" s="125">
        <v>2.7220000000000001E-2</v>
      </c>
      <c r="H36" s="125">
        <v>5.0000000000000001E-4</v>
      </c>
      <c r="I36" s="125">
        <v>1.196E-2</v>
      </c>
      <c r="J36" s="125">
        <v>1.4760000000000001E-2</v>
      </c>
      <c r="K36" s="125">
        <v>1.67E-2</v>
      </c>
      <c r="L36" s="125">
        <v>3.0500000000000002E-3</v>
      </c>
      <c r="M36" s="125">
        <v>-1.31E-3</v>
      </c>
      <c r="N36" s="125">
        <v>1.4959999999999999E-2</v>
      </c>
      <c r="O36" s="58" t="str">
        <f t="shared" si="0"/>
        <v>M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136</v>
      </c>
      <c r="B37" s="112" t="s">
        <v>137</v>
      </c>
      <c r="C37" s="125">
        <v>-2.767E-2</v>
      </c>
      <c r="D37" s="125">
        <v>-8.2299999999999995E-3</v>
      </c>
      <c r="E37" s="125">
        <v>-3.81E-3</v>
      </c>
      <c r="F37" s="125">
        <v>-1.5630000000000002E-2</v>
      </c>
      <c r="G37" s="125">
        <v>1.4460000000000001E-2</v>
      </c>
      <c r="H37" s="125">
        <v>-1.57E-3</v>
      </c>
      <c r="I37" s="125">
        <v>8.4600000000000005E-3</v>
      </c>
      <c r="J37" s="125">
        <v>7.5700000000000003E-3</v>
      </c>
      <c r="K37" s="125">
        <v>1.051E-2</v>
      </c>
      <c r="L37" s="125">
        <v>0</v>
      </c>
      <c r="M37" s="125">
        <v>-1.5200000000000001E-3</v>
      </c>
      <c r="N37" s="125">
        <v>1.2030000000000001E-2</v>
      </c>
      <c r="O37" s="58" t="str">
        <f t="shared" si="0"/>
        <v>A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138</v>
      </c>
      <c r="B38" s="112" t="s">
        <v>139</v>
      </c>
      <c r="C38" s="125">
        <v>1.01E-3</v>
      </c>
      <c r="D38" s="125">
        <v>-6.2399999999999999E-3</v>
      </c>
      <c r="E38" s="125">
        <v>3.8999999999999998E-3</v>
      </c>
      <c r="F38" s="125">
        <v>3.3500000000000001E-3</v>
      </c>
      <c r="G38" s="125">
        <v>1.1900000000000001E-2</v>
      </c>
      <c r="H38" s="125">
        <v>-2.4599999999999999E-3</v>
      </c>
      <c r="I38" s="125">
        <v>7.6099999999999996E-3</v>
      </c>
      <c r="J38" s="125">
        <v>6.7499999999999999E-3</v>
      </c>
      <c r="K38" s="125">
        <v>9.4000000000000004E-3</v>
      </c>
      <c r="L38" s="125">
        <v>-6.7000000000000002E-4</v>
      </c>
      <c r="M38" s="125">
        <v>-1.41E-3</v>
      </c>
      <c r="N38" s="125">
        <v>1.1480000000000001E-2</v>
      </c>
      <c r="O38" s="58" t="str">
        <f t="shared" si="0"/>
        <v>M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140</v>
      </c>
      <c r="B39" s="112" t="s">
        <v>141</v>
      </c>
      <c r="C39" s="125">
        <v>0.1137</v>
      </c>
      <c r="D39" s="125">
        <v>5.4599999999999996E-3</v>
      </c>
      <c r="E39" s="125">
        <v>5.0619999999999998E-2</v>
      </c>
      <c r="F39" s="125">
        <v>5.7619999999999998E-2</v>
      </c>
      <c r="G39" s="125">
        <v>2.8209999999999999E-2</v>
      </c>
      <c r="H39" s="125">
        <v>-1.32E-3</v>
      </c>
      <c r="I39" s="125">
        <v>1.4630000000000001E-2</v>
      </c>
      <c r="J39" s="125">
        <v>1.49E-2</v>
      </c>
      <c r="K39" s="125">
        <v>1.967E-2</v>
      </c>
      <c r="L39" s="125">
        <v>6.8999999999999997E-4</v>
      </c>
      <c r="M39" s="125">
        <v>3.7699999999999999E-3</v>
      </c>
      <c r="N39" s="125">
        <v>1.521E-2</v>
      </c>
      <c r="O39" s="58" t="str">
        <f t="shared" si="0"/>
        <v>J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142</v>
      </c>
      <c r="B40" s="112" t="s">
        <v>144</v>
      </c>
      <c r="C40" s="125">
        <v>3.0079999999999999E-2</v>
      </c>
      <c r="D40" s="125">
        <v>4.3099999999999996E-3</v>
      </c>
      <c r="E40" s="125">
        <v>1.8400000000000001E-3</v>
      </c>
      <c r="F40" s="125">
        <v>2.393E-2</v>
      </c>
      <c r="G40" s="125">
        <v>2.8510000000000001E-2</v>
      </c>
      <c r="H40" s="125">
        <v>-4.2999999999999999E-4</v>
      </c>
      <c r="I40" s="125">
        <v>1.2760000000000001E-2</v>
      </c>
      <c r="J40" s="125">
        <v>1.618E-2</v>
      </c>
      <c r="K40" s="125">
        <v>2.2270000000000002E-2</v>
      </c>
      <c r="L40" s="125">
        <v>-6.9999999999999994E-5</v>
      </c>
      <c r="M40" s="125">
        <v>4.1799999999999997E-3</v>
      </c>
      <c r="N40" s="125">
        <v>1.8159999999999999E-2</v>
      </c>
      <c r="O40" s="58" t="str">
        <f t="shared" si="0"/>
        <v>J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147</v>
      </c>
      <c r="B41" s="112" t="s">
        <v>148</v>
      </c>
      <c r="C41" s="125">
        <v>-9.8499999999999994E-3</v>
      </c>
      <c r="D41" s="125">
        <v>-4.3800000000000002E-3</v>
      </c>
      <c r="E41" s="125">
        <v>6.3200000000000001E-3</v>
      </c>
      <c r="F41" s="125">
        <v>-1.179E-2</v>
      </c>
      <c r="G41" s="125">
        <v>2.3400000000000001E-2</v>
      </c>
      <c r="H41" s="125">
        <v>-8.7000000000000001E-4</v>
      </c>
      <c r="I41" s="125">
        <v>1.167E-2</v>
      </c>
      <c r="J41" s="125">
        <v>1.26E-2</v>
      </c>
      <c r="K41" s="125">
        <v>1.8669999999999999E-2</v>
      </c>
      <c r="L41" s="125">
        <v>-1.4999999999999999E-4</v>
      </c>
      <c r="M41" s="125">
        <v>4.7600000000000003E-3</v>
      </c>
      <c r="N41" s="125">
        <v>1.406E-2</v>
      </c>
      <c r="O41" s="58" t="str">
        <f t="shared" si="0"/>
        <v>A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149</v>
      </c>
      <c r="B42" s="112" t="s">
        <v>150</v>
      </c>
      <c r="C42" s="125">
        <v>4.3180000000000003E-2</v>
      </c>
      <c r="D42" s="125">
        <v>8.1799999999999998E-3</v>
      </c>
      <c r="E42" s="125">
        <v>2.019E-2</v>
      </c>
      <c r="F42" s="125">
        <v>1.481E-2</v>
      </c>
      <c r="G42" s="125">
        <v>2.5499999999999998E-2</v>
      </c>
      <c r="H42" s="125">
        <v>1E-4</v>
      </c>
      <c r="I42" s="125">
        <v>1.256E-2</v>
      </c>
      <c r="J42" s="125">
        <v>1.2840000000000001E-2</v>
      </c>
      <c r="K42" s="125">
        <v>2.1229999999999999E-2</v>
      </c>
      <c r="L42" s="125">
        <v>8.1999999999999998E-4</v>
      </c>
      <c r="M42" s="125">
        <v>7.5399999999999998E-3</v>
      </c>
      <c r="N42" s="125">
        <v>1.2869999999999999E-2</v>
      </c>
      <c r="O42" s="58" t="str">
        <f t="shared" si="0"/>
        <v>S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151</v>
      </c>
      <c r="B43" s="112" t="s">
        <v>152</v>
      </c>
      <c r="C43" s="125">
        <v>5.5999999999999999E-3</v>
      </c>
      <c r="D43" s="125">
        <v>1.7600000000000001E-3</v>
      </c>
      <c r="E43" s="125">
        <v>7.4099999999999999E-3</v>
      </c>
      <c r="F43" s="125">
        <v>-3.5699999999999998E-3</v>
      </c>
      <c r="G43" s="125">
        <v>2.3550000000000001E-2</v>
      </c>
      <c r="H43" s="125">
        <v>2.3000000000000001E-4</v>
      </c>
      <c r="I43" s="125">
        <v>1.21E-2</v>
      </c>
      <c r="J43" s="125">
        <v>1.1220000000000001E-2</v>
      </c>
      <c r="K43" s="125">
        <v>2.0039999999999999E-2</v>
      </c>
      <c r="L43" s="125">
        <v>-4.6999999999999999E-4</v>
      </c>
      <c r="M43" s="125">
        <v>9.7999999999999997E-3</v>
      </c>
      <c r="N43" s="125">
        <v>1.0710000000000001E-2</v>
      </c>
      <c r="O43" s="58" t="str">
        <f t="shared" si="0"/>
        <v>O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153</v>
      </c>
      <c r="B44" s="112" t="s">
        <v>154</v>
      </c>
      <c r="C44" s="125">
        <v>6.0850000000000001E-2</v>
      </c>
      <c r="D44" s="125">
        <v>-2.9299999999999999E-3</v>
      </c>
      <c r="E44" s="125">
        <v>1.7950000000000001E-2</v>
      </c>
      <c r="F44" s="125">
        <v>4.5830000000000003E-2</v>
      </c>
      <c r="G44" s="125">
        <v>2.683E-2</v>
      </c>
      <c r="H44" s="125">
        <v>-3.0000000000000001E-5</v>
      </c>
      <c r="I44" s="125">
        <v>1.2529999999999999E-2</v>
      </c>
      <c r="J44" s="125">
        <v>1.4330000000000001E-2</v>
      </c>
      <c r="K44" s="125">
        <v>2.5909999999999999E-2</v>
      </c>
      <c r="L44" s="125">
        <v>-3.2000000000000003E-4</v>
      </c>
      <c r="M44" s="125">
        <v>1.162E-2</v>
      </c>
      <c r="N44" s="125">
        <v>1.461E-2</v>
      </c>
      <c r="O44" s="58" t="str">
        <f t="shared" si="0"/>
        <v>N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155</v>
      </c>
      <c r="B45" s="112" t="s">
        <v>156</v>
      </c>
      <c r="C45" s="125">
        <v>4.863E-2</v>
      </c>
      <c r="D45" s="125">
        <v>5.9100000000000003E-3</v>
      </c>
      <c r="E45" s="125">
        <v>1.052E-2</v>
      </c>
      <c r="F45" s="125">
        <v>3.2199999999999999E-2</v>
      </c>
      <c r="G45" s="125">
        <v>2.8729999999999999E-2</v>
      </c>
      <c r="H45" s="125">
        <v>4.2000000000000002E-4</v>
      </c>
      <c r="I45" s="125">
        <v>1.238E-2</v>
      </c>
      <c r="J45" s="125">
        <v>1.593E-2</v>
      </c>
      <c r="K45" s="125">
        <v>2.8729999999999999E-2</v>
      </c>
      <c r="L45" s="125">
        <v>4.2000000000000002E-4</v>
      </c>
      <c r="M45" s="125">
        <v>1.238E-2</v>
      </c>
      <c r="N45" s="125">
        <v>1.593E-2</v>
      </c>
      <c r="O45" s="58" t="str">
        <f t="shared" si="0"/>
        <v>D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157</v>
      </c>
      <c r="B46" s="112" t="s">
        <v>158</v>
      </c>
      <c r="C46" s="125">
        <v>4.981E-2</v>
      </c>
      <c r="D46" s="125">
        <v>-1.1169999999999999E-2</v>
      </c>
      <c r="E46" s="125">
        <v>2.9049999999999999E-2</v>
      </c>
      <c r="F46" s="125">
        <v>3.193E-2</v>
      </c>
      <c r="G46" s="125">
        <v>4.981E-2</v>
      </c>
      <c r="H46" s="125">
        <v>-1.1169999999999999E-2</v>
      </c>
      <c r="I46" s="125">
        <v>2.9049999999999999E-2</v>
      </c>
      <c r="J46" s="125">
        <v>3.193E-2</v>
      </c>
      <c r="K46" s="125">
        <v>3.0870000000000002E-2</v>
      </c>
      <c r="L46" s="125">
        <v>6.2E-4</v>
      </c>
      <c r="M46" s="125">
        <v>1.469E-2</v>
      </c>
      <c r="N46" s="125">
        <v>1.5559999999999999E-2</v>
      </c>
      <c r="O46" s="58" t="str">
        <f t="shared" si="0"/>
        <v>E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163</v>
      </c>
      <c r="B52" s="129">
        <v>10.667999999999999</v>
      </c>
      <c r="C52" s="129">
        <v>6.9930000000000003</v>
      </c>
      <c r="D52" s="129">
        <v>3.3170000000000002</v>
      </c>
      <c r="E52" s="129">
        <v>7.7430000000000003</v>
      </c>
      <c r="F52" s="51">
        <v>1</v>
      </c>
      <c r="G52" s="129">
        <v>13.6458421053</v>
      </c>
      <c r="H52" s="129">
        <v>5.1096315789000002</v>
      </c>
      <c r="I52" s="115"/>
    </row>
    <row r="53" spans="1:9">
      <c r="A53" s="50" t="s">
        <v>164</v>
      </c>
      <c r="B53" s="129">
        <v>12.291</v>
      </c>
      <c r="C53" s="129">
        <v>9.1470000000000002</v>
      </c>
      <c r="D53" s="129">
        <v>6.0030000000000001</v>
      </c>
      <c r="E53" s="129">
        <v>7.9720000000000004</v>
      </c>
      <c r="F53" s="51">
        <v>2</v>
      </c>
      <c r="G53" s="129">
        <v>13.590263157900001</v>
      </c>
      <c r="H53" s="129">
        <v>5.3049999999999997</v>
      </c>
      <c r="I53" s="115"/>
    </row>
    <row r="54" spans="1:9">
      <c r="A54" s="50" t="s">
        <v>165</v>
      </c>
      <c r="B54" s="129">
        <v>12.523999999999999</v>
      </c>
      <c r="C54" s="129">
        <v>9.9939999999999998</v>
      </c>
      <c r="D54" s="129">
        <v>7.4649999999999999</v>
      </c>
      <c r="E54" s="129">
        <v>9.0009999999999994</v>
      </c>
      <c r="F54" s="51">
        <v>3</v>
      </c>
      <c r="G54" s="129">
        <v>14.0192105263</v>
      </c>
      <c r="H54" s="129">
        <v>5.4419473684000002</v>
      </c>
      <c r="I54" s="115"/>
    </row>
    <row r="55" spans="1:9">
      <c r="A55" s="50" t="s">
        <v>166</v>
      </c>
      <c r="B55" s="129">
        <v>10.387</v>
      </c>
      <c r="C55" s="129">
        <v>7.8490000000000002</v>
      </c>
      <c r="D55" s="129">
        <v>5.3120000000000003</v>
      </c>
      <c r="E55" s="129">
        <v>10.331</v>
      </c>
      <c r="F55" s="51">
        <v>4</v>
      </c>
      <c r="G55" s="129">
        <v>13.3472105263</v>
      </c>
      <c r="H55" s="129">
        <v>5.3188421052999999</v>
      </c>
      <c r="I55" s="115"/>
    </row>
    <row r="56" spans="1:9">
      <c r="A56" s="50" t="s">
        <v>167</v>
      </c>
      <c r="B56" s="129">
        <v>8.5739999999999998</v>
      </c>
      <c r="C56" s="129">
        <v>5.4980000000000002</v>
      </c>
      <c r="D56" s="129">
        <v>2.4220000000000002</v>
      </c>
      <c r="E56" s="129">
        <v>11.420999999999999</v>
      </c>
      <c r="F56" s="51">
        <v>5</v>
      </c>
      <c r="G56" s="129">
        <v>13.1432631579</v>
      </c>
      <c r="H56" s="129">
        <v>4.7348947368000003</v>
      </c>
      <c r="I56" s="115"/>
    </row>
    <row r="57" spans="1:9">
      <c r="A57" s="50" t="s">
        <v>168</v>
      </c>
      <c r="B57" s="129">
        <v>8.7560000000000002</v>
      </c>
      <c r="C57" s="129">
        <v>4.5890000000000004</v>
      </c>
      <c r="D57" s="129">
        <v>0.42299999999999999</v>
      </c>
      <c r="E57" s="129">
        <v>10.875</v>
      </c>
      <c r="F57" s="51">
        <v>6</v>
      </c>
      <c r="G57" s="129">
        <v>12.626894736800001</v>
      </c>
      <c r="H57" s="129">
        <v>4.3906842104999999</v>
      </c>
      <c r="I57" s="115"/>
    </row>
    <row r="58" spans="1:9">
      <c r="A58" s="50" t="s">
        <v>169</v>
      </c>
      <c r="B58" s="129">
        <v>10.27</v>
      </c>
      <c r="C58" s="129">
        <v>5.1760000000000002</v>
      </c>
      <c r="D58" s="129">
        <v>8.2000000000000003E-2</v>
      </c>
      <c r="E58" s="129">
        <v>9.2349999999999994</v>
      </c>
      <c r="F58" s="51">
        <v>7</v>
      </c>
      <c r="G58" s="129">
        <v>12.4651052632</v>
      </c>
      <c r="H58" s="129">
        <v>4.3230526316000004</v>
      </c>
      <c r="I58" s="115"/>
    </row>
    <row r="59" spans="1:9">
      <c r="A59" s="50" t="s">
        <v>170</v>
      </c>
      <c r="B59" s="129">
        <v>13.137</v>
      </c>
      <c r="C59" s="129">
        <v>8.9629999999999992</v>
      </c>
      <c r="D59" s="129">
        <v>4.7889999999999997</v>
      </c>
      <c r="E59" s="129">
        <v>11.972</v>
      </c>
      <c r="F59" s="51">
        <v>8</v>
      </c>
      <c r="G59" s="129">
        <v>12.455684210499999</v>
      </c>
      <c r="H59" s="129">
        <v>4.2720000000000002</v>
      </c>
      <c r="I59" s="115"/>
    </row>
    <row r="60" spans="1:9">
      <c r="A60" s="50" t="s">
        <v>171</v>
      </c>
      <c r="B60" s="129">
        <v>14.755000000000001</v>
      </c>
      <c r="C60" s="129">
        <v>10.590999999999999</v>
      </c>
      <c r="D60" s="129">
        <v>6.4279999999999999</v>
      </c>
      <c r="E60" s="129">
        <v>13.24</v>
      </c>
      <c r="F60" s="51">
        <v>9</v>
      </c>
      <c r="G60" s="129">
        <v>12.6133157895</v>
      </c>
      <c r="H60" s="129">
        <v>4.7652631578999998</v>
      </c>
      <c r="I60" s="115"/>
    </row>
    <row r="61" spans="1:9">
      <c r="A61" s="50" t="s">
        <v>172</v>
      </c>
      <c r="B61" s="129">
        <v>12.794</v>
      </c>
      <c r="C61" s="129">
        <v>8.8949999999999996</v>
      </c>
      <c r="D61" s="129">
        <v>4.9950000000000001</v>
      </c>
      <c r="E61" s="129">
        <v>12.71</v>
      </c>
      <c r="F61" s="51">
        <v>10</v>
      </c>
      <c r="G61" s="129">
        <v>12.6228421053</v>
      </c>
      <c r="H61" s="129">
        <v>4.8868421053000004</v>
      </c>
      <c r="I61" s="115"/>
    </row>
    <row r="62" spans="1:9">
      <c r="A62" s="50" t="s">
        <v>173</v>
      </c>
      <c r="B62" s="129">
        <v>14.121</v>
      </c>
      <c r="C62" s="129">
        <v>9.0269999999999992</v>
      </c>
      <c r="D62" s="129">
        <v>3.9329999999999998</v>
      </c>
      <c r="E62" s="129">
        <v>13.510999999999999</v>
      </c>
      <c r="F62" s="51">
        <v>11</v>
      </c>
      <c r="G62" s="129">
        <v>13.1016842105</v>
      </c>
      <c r="H62" s="129">
        <v>4.5628421052999997</v>
      </c>
      <c r="I62" s="115"/>
    </row>
    <row r="63" spans="1:9">
      <c r="A63" s="50" t="s">
        <v>174</v>
      </c>
      <c r="B63" s="129">
        <v>14.629</v>
      </c>
      <c r="C63" s="129">
        <v>10.348000000000001</v>
      </c>
      <c r="D63" s="129">
        <v>6.0670000000000002</v>
      </c>
      <c r="E63" s="129">
        <v>9.7420000000000009</v>
      </c>
      <c r="F63" s="51">
        <v>12</v>
      </c>
      <c r="G63" s="129">
        <v>13.143315789500001</v>
      </c>
      <c r="H63" s="129">
        <v>3.4433684211000002</v>
      </c>
      <c r="I63" s="115"/>
    </row>
    <row r="64" spans="1:9">
      <c r="A64" s="50" t="s">
        <v>175</v>
      </c>
      <c r="B64" s="129">
        <v>14.856999999999999</v>
      </c>
      <c r="C64" s="129">
        <v>10.759</v>
      </c>
      <c r="D64" s="129">
        <v>6.6619999999999999</v>
      </c>
      <c r="E64" s="129">
        <v>6.6269999999999998</v>
      </c>
      <c r="F64" s="51">
        <v>13</v>
      </c>
      <c r="G64" s="129">
        <v>12.5693684211</v>
      </c>
      <c r="H64" s="129">
        <v>3.6320000000000001</v>
      </c>
      <c r="I64" s="115"/>
    </row>
    <row r="65" spans="1:9">
      <c r="A65" s="50" t="s">
        <v>176</v>
      </c>
      <c r="B65" s="129">
        <v>14.715999999999999</v>
      </c>
      <c r="C65" s="129">
        <v>10.477</v>
      </c>
      <c r="D65" s="129">
        <v>6.2380000000000004</v>
      </c>
      <c r="E65" s="129">
        <v>6.4859999999999998</v>
      </c>
      <c r="F65" s="51">
        <v>14</v>
      </c>
      <c r="G65" s="129">
        <v>12.8466315789</v>
      </c>
      <c r="H65" s="129">
        <v>4.2321578947000003</v>
      </c>
      <c r="I65" s="115"/>
    </row>
    <row r="66" spans="1:9">
      <c r="A66" s="50" t="s">
        <v>177</v>
      </c>
      <c r="B66" s="129">
        <v>13.661</v>
      </c>
      <c r="C66" s="129">
        <v>9.3130000000000006</v>
      </c>
      <c r="D66" s="129">
        <v>4.9640000000000004</v>
      </c>
      <c r="E66" s="129">
        <v>6.673</v>
      </c>
      <c r="F66" s="51">
        <v>15</v>
      </c>
      <c r="G66" s="129">
        <v>12.775052631599999</v>
      </c>
      <c r="H66" s="129">
        <v>4.3672105263000001</v>
      </c>
      <c r="I66" s="115"/>
    </row>
    <row r="67" spans="1:9">
      <c r="A67" s="50" t="s">
        <v>178</v>
      </c>
      <c r="B67" s="129">
        <v>13.113</v>
      </c>
      <c r="C67" s="129">
        <v>9.7240000000000002</v>
      </c>
      <c r="D67" s="129">
        <v>6.335</v>
      </c>
      <c r="E67" s="129">
        <v>6.7190000000000003</v>
      </c>
      <c r="F67" s="51">
        <v>16</v>
      </c>
      <c r="G67" s="129">
        <v>13.015736842100001</v>
      </c>
      <c r="H67" s="129">
        <v>5.0672105263000002</v>
      </c>
      <c r="I67" s="115"/>
    </row>
    <row r="68" spans="1:9">
      <c r="A68" s="50" t="s">
        <v>179</v>
      </c>
      <c r="B68" s="129">
        <v>10.814</v>
      </c>
      <c r="C68" s="129">
        <v>8.2110000000000003</v>
      </c>
      <c r="D68" s="129">
        <v>5.6070000000000002</v>
      </c>
      <c r="E68" s="129">
        <v>8.1120000000000001</v>
      </c>
      <c r="F68" s="51">
        <v>17</v>
      </c>
      <c r="G68" s="129">
        <v>13.561894736799999</v>
      </c>
      <c r="H68" s="129">
        <v>4.9674210525999998</v>
      </c>
      <c r="I68" s="115"/>
    </row>
    <row r="69" spans="1:9">
      <c r="A69" s="50" t="s">
        <v>180</v>
      </c>
      <c r="B69" s="129">
        <v>11.666</v>
      </c>
      <c r="C69" s="129">
        <v>8.3610000000000007</v>
      </c>
      <c r="D69" s="129">
        <v>5.0549999999999997</v>
      </c>
      <c r="E69" s="129">
        <v>7.8470000000000004</v>
      </c>
      <c r="F69" s="51">
        <v>18</v>
      </c>
      <c r="G69" s="129">
        <v>13.2349473684</v>
      </c>
      <c r="H69" s="129">
        <v>4.8691052631999998</v>
      </c>
      <c r="I69" s="115"/>
    </row>
    <row r="70" spans="1:9">
      <c r="A70" s="50" t="s">
        <v>181</v>
      </c>
      <c r="B70" s="129">
        <v>12.472</v>
      </c>
      <c r="C70" s="129">
        <v>8.6969999999999992</v>
      </c>
      <c r="D70" s="129">
        <v>4.9219999999999997</v>
      </c>
      <c r="E70" s="129">
        <v>7.5119999999999996</v>
      </c>
      <c r="F70" s="51">
        <v>19</v>
      </c>
      <c r="G70" s="129">
        <v>13.1285263158</v>
      </c>
      <c r="H70" s="129">
        <v>4.9893157895</v>
      </c>
      <c r="I70" s="115"/>
    </row>
    <row r="71" spans="1:9">
      <c r="A71" s="50" t="s">
        <v>182</v>
      </c>
      <c r="B71" s="129">
        <v>12.382</v>
      </c>
      <c r="C71" s="129">
        <v>8.5679999999999996</v>
      </c>
      <c r="D71" s="129">
        <v>4.7539999999999996</v>
      </c>
      <c r="E71" s="129">
        <v>8.8780000000000001</v>
      </c>
      <c r="F71" s="51">
        <v>20</v>
      </c>
      <c r="G71" s="129">
        <v>12.740368421099999</v>
      </c>
      <c r="H71" s="129">
        <v>4.8681052632000004</v>
      </c>
      <c r="I71" s="115"/>
    </row>
    <row r="72" spans="1:9">
      <c r="A72" s="50" t="s">
        <v>183</v>
      </c>
      <c r="B72" s="129">
        <v>13.292</v>
      </c>
      <c r="C72" s="129">
        <v>9.9440000000000008</v>
      </c>
      <c r="D72" s="129">
        <v>6.5960000000000001</v>
      </c>
      <c r="E72" s="129">
        <v>11.51</v>
      </c>
      <c r="F72" s="51">
        <v>21</v>
      </c>
      <c r="G72" s="129">
        <v>13.191105263200001</v>
      </c>
      <c r="H72" s="129">
        <v>4.9847894737000003</v>
      </c>
      <c r="I72" s="115"/>
    </row>
    <row r="73" spans="1:9">
      <c r="A73" s="50" t="s">
        <v>184</v>
      </c>
      <c r="B73" s="129">
        <v>13.243</v>
      </c>
      <c r="C73" s="129">
        <v>10.228</v>
      </c>
      <c r="D73" s="129">
        <v>7.2119999999999997</v>
      </c>
      <c r="E73" s="129">
        <v>12.957000000000001</v>
      </c>
      <c r="F73" s="51">
        <v>22</v>
      </c>
      <c r="G73" s="129">
        <v>13.2908947368</v>
      </c>
      <c r="H73" s="129">
        <v>5.1490526316</v>
      </c>
      <c r="I73" s="115"/>
    </row>
    <row r="74" spans="1:9">
      <c r="A74" s="50" t="s">
        <v>185</v>
      </c>
      <c r="B74" s="129">
        <v>13.356999999999999</v>
      </c>
      <c r="C74" s="129">
        <v>9.6229999999999993</v>
      </c>
      <c r="D74" s="129">
        <v>5.8890000000000002</v>
      </c>
      <c r="E74" s="129">
        <v>12.074999999999999</v>
      </c>
      <c r="F74" s="51">
        <v>23</v>
      </c>
      <c r="G74" s="129">
        <v>14.0519473684</v>
      </c>
      <c r="H74" s="129">
        <v>5.4242631578999996</v>
      </c>
      <c r="I74" s="115"/>
    </row>
    <row r="75" spans="1:9">
      <c r="A75" s="50" t="s">
        <v>186</v>
      </c>
      <c r="B75" s="129">
        <v>10.37</v>
      </c>
      <c r="C75" s="129">
        <v>7.1740000000000004</v>
      </c>
      <c r="D75" s="129">
        <v>3.9780000000000002</v>
      </c>
      <c r="E75" s="129">
        <v>12.696999999999999</v>
      </c>
      <c r="F75" s="51">
        <v>24</v>
      </c>
      <c r="G75" s="129">
        <v>14.1754736842</v>
      </c>
      <c r="H75" s="129">
        <v>5.6098421053000003</v>
      </c>
      <c r="I75" s="115"/>
    </row>
    <row r="76" spans="1:9">
      <c r="A76" s="50" t="s">
        <v>187</v>
      </c>
      <c r="B76" s="129">
        <v>14.018000000000001</v>
      </c>
      <c r="C76" s="129">
        <v>10.065</v>
      </c>
      <c r="D76" s="129">
        <v>6.1130000000000004</v>
      </c>
      <c r="E76" s="129">
        <v>12.051</v>
      </c>
      <c r="F76" s="51">
        <v>25</v>
      </c>
      <c r="G76" s="129">
        <v>13.7247894737</v>
      </c>
      <c r="H76" s="129">
        <v>5.4078421053000003</v>
      </c>
      <c r="I76" s="115"/>
    </row>
    <row r="77" spans="1:9">
      <c r="A77" s="50" t="s">
        <v>188</v>
      </c>
      <c r="B77" s="129">
        <v>15.061999999999999</v>
      </c>
      <c r="C77" s="129">
        <v>11.564</v>
      </c>
      <c r="D77" s="129">
        <v>8.0670000000000002</v>
      </c>
      <c r="E77" s="129">
        <v>12.026</v>
      </c>
      <c r="F77" s="51">
        <v>26</v>
      </c>
      <c r="G77" s="129">
        <v>13.2673684211</v>
      </c>
      <c r="H77" s="129">
        <v>4.7949473683999999</v>
      </c>
      <c r="I77" s="115"/>
    </row>
    <row r="78" spans="1:9">
      <c r="A78" s="50" t="s">
        <v>189</v>
      </c>
      <c r="B78" s="129">
        <v>14.702999999999999</v>
      </c>
      <c r="C78" s="129">
        <v>10.967000000000001</v>
      </c>
      <c r="D78" s="129">
        <v>7.2320000000000002</v>
      </c>
      <c r="E78" s="129">
        <v>14.234</v>
      </c>
      <c r="F78" s="51">
        <v>27</v>
      </c>
      <c r="G78" s="129">
        <v>13.400842105300001</v>
      </c>
      <c r="H78" s="129">
        <v>5.3710000000000004</v>
      </c>
      <c r="I78" s="115"/>
    </row>
    <row r="79" spans="1:9">
      <c r="A79" s="50" t="s">
        <v>190</v>
      </c>
      <c r="B79" s="129">
        <v>12.348000000000001</v>
      </c>
      <c r="C79" s="129">
        <v>9.0289999999999999</v>
      </c>
      <c r="D79" s="129">
        <v>5.71</v>
      </c>
      <c r="E79" s="129">
        <v>10.923999999999999</v>
      </c>
      <c r="F79" s="51">
        <v>28</v>
      </c>
      <c r="G79" s="129">
        <v>13.526368421100001</v>
      </c>
      <c r="H79" s="129">
        <v>4.9834736841999998</v>
      </c>
      <c r="I79" s="115"/>
    </row>
    <row r="80" spans="1:9">
      <c r="A80" s="50" t="s">
        <v>191</v>
      </c>
      <c r="B80" s="129">
        <v>15.904</v>
      </c>
      <c r="C80" s="129">
        <v>12.065</v>
      </c>
      <c r="D80" s="129">
        <v>8.2260000000000009</v>
      </c>
      <c r="E80" s="129">
        <v>9.8360000000000003</v>
      </c>
      <c r="F80" s="51">
        <v>29</v>
      </c>
      <c r="G80" s="129">
        <v>13.6851578947</v>
      </c>
      <c r="H80" s="129">
        <v>5.1907368420999997</v>
      </c>
      <c r="I80" s="115"/>
    </row>
    <row r="81" spans="1:9">
      <c r="A81" s="50" t="s">
        <v>192</v>
      </c>
      <c r="B81" s="129">
        <v>15.324999999999999</v>
      </c>
      <c r="C81" s="129">
        <v>11.587999999999999</v>
      </c>
      <c r="D81" s="129">
        <v>7.851</v>
      </c>
      <c r="E81" s="129">
        <v>9.9410000000000007</v>
      </c>
      <c r="F81" s="51">
        <v>30</v>
      </c>
      <c r="G81" s="129">
        <v>14.168315789499999</v>
      </c>
      <c r="H81" s="129">
        <v>5.5135263158000001</v>
      </c>
      <c r="I81" s="115"/>
    </row>
    <row r="82" spans="1:9">
      <c r="A82" s="50" t="s">
        <v>158</v>
      </c>
      <c r="B82" s="129">
        <v>14.154999999999999</v>
      </c>
      <c r="C82" s="129">
        <v>10.750999999999999</v>
      </c>
      <c r="D82" s="129">
        <v>7.3470000000000004</v>
      </c>
      <c r="E82" s="129">
        <v>9.1890000000000001</v>
      </c>
      <c r="F82" s="51">
        <v>31</v>
      </c>
      <c r="G82" s="129">
        <v>14.6018947368</v>
      </c>
      <c r="H82" s="129">
        <v>5.8065263158000002</v>
      </c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4">
        <v>21122.754694842999</v>
      </c>
      <c r="C87" s="68" t="str">
        <f>MID(UPPER(TEXT(D87,"mmm")),1,1)</f>
        <v>E</v>
      </c>
      <c r="D87" s="71" t="str">
        <f t="shared" ref="D87:D109" si="1">TEXT(EDATE(D88,-1),"mmmm aaaa")</f>
        <v>enero 2024</v>
      </c>
      <c r="E87" s="72">
        <f>VLOOKUP(D87,A$87:B$122,2,FALSE)</f>
        <v>21122.754694842999</v>
      </c>
    </row>
    <row r="88" spans="1:9">
      <c r="A88" s="50" t="s">
        <v>114</v>
      </c>
      <c r="B88" s="124">
        <v>19197.835311872001</v>
      </c>
      <c r="C88" s="69" t="str">
        <f t="shared" ref="C88:C111" si="2">MID(UPPER(TEXT(D88,"mmm")),1,1)</f>
        <v>F</v>
      </c>
      <c r="D88" s="73" t="str">
        <f t="shared" si="1"/>
        <v>febrero 2024</v>
      </c>
      <c r="E88" s="74">
        <f t="shared" ref="E88:E111" si="3">VLOOKUP(D88,A$87:B$122,2,FALSE)</f>
        <v>19197.835311872001</v>
      </c>
    </row>
    <row r="89" spans="1:9">
      <c r="A89" s="50" t="s">
        <v>116</v>
      </c>
      <c r="B89" s="124">
        <v>19520.23085435</v>
      </c>
      <c r="C89" s="69" t="str">
        <f t="shared" si="2"/>
        <v>M</v>
      </c>
      <c r="D89" s="73" t="str">
        <f t="shared" si="1"/>
        <v>marzo 2024</v>
      </c>
      <c r="E89" s="74">
        <f t="shared" si="3"/>
        <v>19520.23085435</v>
      </c>
    </row>
    <row r="90" spans="1:9">
      <c r="A90" s="50" t="s">
        <v>117</v>
      </c>
      <c r="B90" s="124">
        <v>18119.223505656999</v>
      </c>
      <c r="C90" s="69" t="str">
        <f t="shared" si="2"/>
        <v>A</v>
      </c>
      <c r="D90" s="73" t="str">
        <f t="shared" si="1"/>
        <v>abril 2024</v>
      </c>
      <c r="E90" s="74">
        <f t="shared" si="3"/>
        <v>18119.223505656999</v>
      </c>
    </row>
    <row r="91" spans="1:9">
      <c r="A91" s="50" t="s">
        <v>118</v>
      </c>
      <c r="B91" s="124">
        <v>18312.817936349998</v>
      </c>
      <c r="C91" s="69" t="str">
        <f t="shared" si="2"/>
        <v>M</v>
      </c>
      <c r="D91" s="73" t="str">
        <f t="shared" si="1"/>
        <v>mayo 2024</v>
      </c>
      <c r="E91" s="74">
        <f t="shared" si="3"/>
        <v>18312.817936349998</v>
      </c>
    </row>
    <row r="92" spans="1:9">
      <c r="A92" s="50" t="s">
        <v>119</v>
      </c>
      <c r="B92" s="124">
        <v>18372.935849850001</v>
      </c>
      <c r="C92" s="69" t="str">
        <f t="shared" si="2"/>
        <v>J</v>
      </c>
      <c r="D92" s="73" t="str">
        <f t="shared" si="1"/>
        <v>junio 2024</v>
      </c>
      <c r="E92" s="74">
        <f t="shared" si="3"/>
        <v>18372.935849850001</v>
      </c>
    </row>
    <row r="93" spans="1:9">
      <c r="A93" s="50" t="s">
        <v>120</v>
      </c>
      <c r="B93" s="124">
        <v>21283.278658343999</v>
      </c>
      <c r="C93" s="69" t="str">
        <f t="shared" si="2"/>
        <v>J</v>
      </c>
      <c r="D93" s="73" t="str">
        <f t="shared" si="1"/>
        <v>julio 2024</v>
      </c>
      <c r="E93" s="74">
        <f t="shared" si="3"/>
        <v>21283.278658343999</v>
      </c>
    </row>
    <row r="94" spans="1:9">
      <c r="A94" s="50" t="s">
        <v>121</v>
      </c>
      <c r="B94" s="124">
        <v>20890.420749156001</v>
      </c>
      <c r="C94" s="69" t="str">
        <f t="shared" si="2"/>
        <v>A</v>
      </c>
      <c r="D94" s="73" t="str">
        <f t="shared" si="1"/>
        <v>agosto 2024</v>
      </c>
      <c r="E94" s="74">
        <f t="shared" si="3"/>
        <v>20890.420749156001</v>
      </c>
    </row>
    <row r="95" spans="1:9">
      <c r="A95" s="50" t="s">
        <v>123</v>
      </c>
      <c r="B95" s="124">
        <v>18611.148493471999</v>
      </c>
      <c r="C95" s="69" t="str">
        <f t="shared" si="2"/>
        <v>S</v>
      </c>
      <c r="D95" s="73" t="str">
        <f t="shared" si="1"/>
        <v>septiembre 2024</v>
      </c>
      <c r="E95" s="74">
        <f t="shared" si="3"/>
        <v>18611.148493471999</v>
      </c>
    </row>
    <row r="96" spans="1:9">
      <c r="A96" s="50" t="s">
        <v>124</v>
      </c>
      <c r="B96" s="124">
        <v>19023.304535390002</v>
      </c>
      <c r="C96" s="69" t="str">
        <f t="shared" si="2"/>
        <v>O</v>
      </c>
      <c r="D96" s="73" t="str">
        <f t="shared" si="1"/>
        <v>octubre 2024</v>
      </c>
      <c r="E96" s="74">
        <f t="shared" si="3"/>
        <v>19023.304535390002</v>
      </c>
    </row>
    <row r="97" spans="1:5">
      <c r="A97" s="50" t="s">
        <v>125</v>
      </c>
      <c r="B97" s="124">
        <v>18742.665156711999</v>
      </c>
      <c r="C97" s="69" t="str">
        <f t="shared" si="2"/>
        <v>N</v>
      </c>
      <c r="D97" s="73" t="str">
        <f t="shared" si="1"/>
        <v>noviembre 2024</v>
      </c>
      <c r="E97" s="74">
        <f t="shared" si="3"/>
        <v>18742.665156711999</v>
      </c>
    </row>
    <row r="98" spans="1:5">
      <c r="A98" s="50" t="s">
        <v>126</v>
      </c>
      <c r="B98" s="124">
        <v>20431.586273895999</v>
      </c>
      <c r="C98" s="69" t="str">
        <f t="shared" si="2"/>
        <v>D</v>
      </c>
      <c r="D98" s="73" t="str">
        <f t="shared" si="1"/>
        <v>diciembre 2024</v>
      </c>
      <c r="E98" s="74">
        <f t="shared" si="3"/>
        <v>20431.586273895999</v>
      </c>
    </row>
    <row r="99" spans="1:5">
      <c r="A99" s="50" t="s">
        <v>127</v>
      </c>
      <c r="B99" s="124">
        <v>21687.167320224002</v>
      </c>
      <c r="C99" s="69" t="str">
        <f t="shared" si="2"/>
        <v>E</v>
      </c>
      <c r="D99" s="73" t="str">
        <f t="shared" si="1"/>
        <v>enero 2025</v>
      </c>
      <c r="E99" s="74">
        <f t="shared" si="3"/>
        <v>21687.167320224002</v>
      </c>
    </row>
    <row r="100" spans="1:5">
      <c r="A100" s="50" t="s">
        <v>131</v>
      </c>
      <c r="B100" s="124">
        <v>19135.185415920001</v>
      </c>
      <c r="C100" s="69" t="str">
        <f t="shared" si="2"/>
        <v>F</v>
      </c>
      <c r="D100" s="73" t="str">
        <f t="shared" si="1"/>
        <v>febrero 2025</v>
      </c>
      <c r="E100" s="74">
        <f t="shared" si="3"/>
        <v>19135.185415920001</v>
      </c>
    </row>
    <row r="101" spans="1:5">
      <c r="A101" s="50" t="s">
        <v>134</v>
      </c>
      <c r="B101" s="124">
        <v>20647.099124614</v>
      </c>
      <c r="C101" s="69" t="str">
        <f t="shared" si="2"/>
        <v>M</v>
      </c>
      <c r="D101" s="73" t="str">
        <f t="shared" si="1"/>
        <v>marzo 2025</v>
      </c>
      <c r="E101" s="74">
        <f t="shared" si="3"/>
        <v>20647.099124614</v>
      </c>
    </row>
    <row r="102" spans="1:5">
      <c r="A102" s="50" t="s">
        <v>136</v>
      </c>
      <c r="B102" s="124">
        <v>17617.823829015</v>
      </c>
      <c r="C102" s="69" t="str">
        <f t="shared" si="2"/>
        <v>A</v>
      </c>
      <c r="D102" s="73" t="str">
        <f t="shared" si="1"/>
        <v>abril 2025</v>
      </c>
      <c r="E102" s="74">
        <f t="shared" si="3"/>
        <v>17617.823829015</v>
      </c>
    </row>
    <row r="103" spans="1:5">
      <c r="A103" s="50" t="s">
        <v>138</v>
      </c>
      <c r="B103" s="124">
        <v>18331.240276430999</v>
      </c>
      <c r="C103" s="69" t="str">
        <f t="shared" si="2"/>
        <v>M</v>
      </c>
      <c r="D103" s="73" t="str">
        <f t="shared" si="1"/>
        <v>mayo 2025</v>
      </c>
      <c r="E103" s="74">
        <f t="shared" si="3"/>
        <v>18331.240276430999</v>
      </c>
    </row>
    <row r="104" spans="1:5">
      <c r="A104" s="50" t="s">
        <v>140</v>
      </c>
      <c r="B104" s="124">
        <v>20461.887536038001</v>
      </c>
      <c r="C104" s="69" t="str">
        <f t="shared" si="2"/>
        <v>J</v>
      </c>
      <c r="D104" s="73" t="str">
        <f t="shared" si="1"/>
        <v>junio 2025</v>
      </c>
      <c r="E104" s="74">
        <f t="shared" si="3"/>
        <v>20461.887536038001</v>
      </c>
    </row>
    <row r="105" spans="1:5">
      <c r="A105" s="50" t="s">
        <v>142</v>
      </c>
      <c r="B105" s="124">
        <v>21923.543041613</v>
      </c>
      <c r="C105" s="69" t="str">
        <f t="shared" si="2"/>
        <v>J</v>
      </c>
      <c r="D105" s="73" t="str">
        <f t="shared" si="1"/>
        <v>julio 2025</v>
      </c>
      <c r="E105" s="74">
        <f t="shared" si="3"/>
        <v>21923.543041613</v>
      </c>
    </row>
    <row r="106" spans="1:5">
      <c r="A106" s="50" t="s">
        <v>147</v>
      </c>
      <c r="B106" s="124">
        <v>20684.700870992001</v>
      </c>
      <c r="C106" s="69" t="str">
        <f t="shared" si="2"/>
        <v>A</v>
      </c>
      <c r="D106" s="73" t="str">
        <f t="shared" si="1"/>
        <v>agosto 2025</v>
      </c>
      <c r="E106" s="74">
        <f t="shared" si="3"/>
        <v>20684.700870992001</v>
      </c>
    </row>
    <row r="107" spans="1:5">
      <c r="A107" s="50" t="s">
        <v>149</v>
      </c>
      <c r="B107" s="124">
        <v>19414.721792527998</v>
      </c>
      <c r="C107" s="69" t="str">
        <f t="shared" si="2"/>
        <v>S</v>
      </c>
      <c r="D107" s="73" t="str">
        <f t="shared" si="1"/>
        <v>septiembre 2025</v>
      </c>
      <c r="E107" s="74">
        <f t="shared" si="3"/>
        <v>19414.721792527998</v>
      </c>
    </row>
    <row r="108" spans="1:5">
      <c r="A108" s="50" t="s">
        <v>151</v>
      </c>
      <c r="B108" s="124">
        <v>19129.860442087</v>
      </c>
      <c r="C108" s="69" t="str">
        <f t="shared" si="2"/>
        <v>O</v>
      </c>
      <c r="D108" s="73" t="str">
        <f t="shared" si="1"/>
        <v>octubre 2025</v>
      </c>
      <c r="E108" s="74">
        <f t="shared" si="3"/>
        <v>19129.860442087</v>
      </c>
    </row>
    <row r="109" spans="1:5">
      <c r="A109" s="50" t="s">
        <v>153</v>
      </c>
      <c r="B109" s="124">
        <v>19883.071479487</v>
      </c>
      <c r="C109" s="69" t="str">
        <f t="shared" si="2"/>
        <v>N</v>
      </c>
      <c r="D109" s="73" t="str">
        <f t="shared" si="1"/>
        <v>noviembre 2025</v>
      </c>
      <c r="E109" s="74">
        <f t="shared" si="3"/>
        <v>19883.071479487</v>
      </c>
    </row>
    <row r="110" spans="1:5">
      <c r="A110" s="50" t="s">
        <v>155</v>
      </c>
      <c r="B110" s="124">
        <v>21425.171776145999</v>
      </c>
      <c r="C110" s="69" t="str">
        <f t="shared" si="2"/>
        <v>D</v>
      </c>
      <c r="D110" s="73" t="str">
        <f>TEXT(EDATE(D111,-1),"mmmm aaaa")</f>
        <v>diciembre 2025</v>
      </c>
      <c r="E110" s="74">
        <f t="shared" si="3"/>
        <v>21425.171776145999</v>
      </c>
    </row>
    <row r="111" spans="1:5" ht="15" thickBot="1">
      <c r="A111" s="50" t="s">
        <v>157</v>
      </c>
      <c r="B111" s="124">
        <v>22767.438839864</v>
      </c>
      <c r="C111" s="70" t="str">
        <f t="shared" si="2"/>
        <v>E</v>
      </c>
      <c r="D111" s="75" t="str">
        <f>A2</f>
        <v>Enero 2026</v>
      </c>
      <c r="E111" s="76">
        <f t="shared" si="3"/>
        <v>22767.438839864</v>
      </c>
    </row>
    <row r="112" spans="1:5">
      <c r="A112" s="50" t="s">
        <v>195</v>
      </c>
      <c r="B112" s="124">
        <v>6305.6274999999996</v>
      </c>
    </row>
    <row r="113" spans="1:4">
      <c r="A113"/>
      <c r="B113"/>
    </row>
    <row r="114" spans="1:4">
      <c r="A114"/>
      <c r="B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163</v>
      </c>
      <c r="B129" s="132">
        <v>29480.22</v>
      </c>
      <c r="C129" s="51">
        <v>1</v>
      </c>
      <c r="D129" s="132">
        <v>573.36953525599995</v>
      </c>
      <c r="E129" s="77">
        <f>MAX(D129:D159)</f>
        <v>817.74850845599997</v>
      </c>
    </row>
    <row r="130" spans="1:5">
      <c r="A130" s="50" t="s">
        <v>164</v>
      </c>
      <c r="B130" s="132">
        <v>33716.928</v>
      </c>
      <c r="C130" s="51">
        <v>2</v>
      </c>
      <c r="D130" s="132">
        <v>671.06733355999995</v>
      </c>
    </row>
    <row r="131" spans="1:5">
      <c r="A131" s="50" t="s">
        <v>165</v>
      </c>
      <c r="B131" s="132">
        <v>32037.846000000001</v>
      </c>
      <c r="C131" s="51">
        <v>3</v>
      </c>
      <c r="D131" s="132">
        <v>652.19152928799997</v>
      </c>
    </row>
    <row r="132" spans="1:5">
      <c r="A132" s="50" t="s">
        <v>166</v>
      </c>
      <c r="B132" s="132">
        <v>32237.07</v>
      </c>
      <c r="C132" s="51">
        <v>4</v>
      </c>
      <c r="D132" s="132">
        <v>637.74679756800003</v>
      </c>
    </row>
    <row r="133" spans="1:5">
      <c r="A133" s="50" t="s">
        <v>167</v>
      </c>
      <c r="B133" s="132">
        <v>33527.978007999998</v>
      </c>
      <c r="C133" s="51">
        <v>5</v>
      </c>
      <c r="D133" s="132">
        <v>698.93579563200001</v>
      </c>
    </row>
    <row r="134" spans="1:5">
      <c r="A134" s="50" t="s">
        <v>168</v>
      </c>
      <c r="B134" s="132">
        <v>33586.845000000001</v>
      </c>
      <c r="C134" s="51">
        <v>6</v>
      </c>
      <c r="D134" s="132">
        <v>637.40440004000004</v>
      </c>
    </row>
    <row r="135" spans="1:5">
      <c r="A135" s="50" t="s">
        <v>169</v>
      </c>
      <c r="B135" s="132">
        <v>41658.728023999996</v>
      </c>
      <c r="C135" s="51">
        <v>7</v>
      </c>
      <c r="D135" s="132">
        <v>801.32570952000003</v>
      </c>
    </row>
    <row r="136" spans="1:5">
      <c r="A136" s="50" t="s">
        <v>170</v>
      </c>
      <c r="B136" s="132">
        <v>41026.133016</v>
      </c>
      <c r="C136" s="51">
        <v>8</v>
      </c>
      <c r="D136" s="132">
        <v>817.74850845599997</v>
      </c>
    </row>
    <row r="137" spans="1:5">
      <c r="A137" s="50" t="s">
        <v>171</v>
      </c>
      <c r="B137" s="132">
        <v>38115.949999999997</v>
      </c>
      <c r="C137" s="51">
        <v>9</v>
      </c>
      <c r="D137" s="132">
        <v>791.24872779999998</v>
      </c>
    </row>
    <row r="138" spans="1:5">
      <c r="A138" s="50" t="s">
        <v>172</v>
      </c>
      <c r="B138" s="132">
        <v>33840.94</v>
      </c>
      <c r="C138" s="51">
        <v>10</v>
      </c>
      <c r="D138" s="132">
        <v>687.05403017599997</v>
      </c>
    </row>
    <row r="139" spans="1:5">
      <c r="A139" s="50" t="s">
        <v>173</v>
      </c>
      <c r="B139" s="132">
        <v>34416.205999999998</v>
      </c>
      <c r="C139" s="51">
        <v>11</v>
      </c>
      <c r="D139" s="132">
        <v>650.241145104</v>
      </c>
    </row>
    <row r="140" spans="1:5">
      <c r="A140" s="50" t="s">
        <v>174</v>
      </c>
      <c r="B140" s="132">
        <v>39577.767999999996</v>
      </c>
      <c r="C140" s="51">
        <v>12</v>
      </c>
      <c r="D140" s="132">
        <v>773.43305924000003</v>
      </c>
    </row>
    <row r="141" spans="1:5">
      <c r="A141" s="50" t="s">
        <v>175</v>
      </c>
      <c r="B141" s="132">
        <v>39377.412040000003</v>
      </c>
      <c r="C141" s="51">
        <v>13</v>
      </c>
      <c r="D141" s="132">
        <v>789.188063296</v>
      </c>
    </row>
    <row r="142" spans="1:5">
      <c r="A142" s="50" t="s">
        <v>176</v>
      </c>
      <c r="B142" s="132">
        <v>39033.290999999997</v>
      </c>
      <c r="C142" s="51">
        <v>14</v>
      </c>
      <c r="D142" s="132">
        <v>777.18783712799996</v>
      </c>
    </row>
    <row r="143" spans="1:5">
      <c r="A143" s="50" t="s">
        <v>177</v>
      </c>
      <c r="B143" s="132">
        <v>39521.705999999998</v>
      </c>
      <c r="C143" s="51">
        <v>15</v>
      </c>
      <c r="D143" s="132">
        <v>789.53358661599998</v>
      </c>
    </row>
    <row r="144" spans="1:5">
      <c r="A144" s="50" t="s">
        <v>178</v>
      </c>
      <c r="B144" s="132">
        <v>37459.445504000003</v>
      </c>
      <c r="C144" s="51">
        <v>16</v>
      </c>
      <c r="D144" s="132">
        <v>779.00157451999996</v>
      </c>
    </row>
    <row r="145" spans="1:5">
      <c r="A145" s="50" t="s">
        <v>179</v>
      </c>
      <c r="B145" s="132">
        <v>33380.733999999997</v>
      </c>
      <c r="C145" s="51">
        <v>17</v>
      </c>
      <c r="D145" s="132">
        <v>696.52860199999998</v>
      </c>
    </row>
    <row r="146" spans="1:5">
      <c r="A146" s="50" t="s">
        <v>180</v>
      </c>
      <c r="B146" s="132">
        <v>34002.186000000002</v>
      </c>
      <c r="C146" s="51">
        <v>18</v>
      </c>
      <c r="D146" s="132">
        <v>654.61650273600003</v>
      </c>
    </row>
    <row r="147" spans="1:5">
      <c r="A147" s="50" t="s">
        <v>181</v>
      </c>
      <c r="B147" s="132">
        <v>39578.995999999999</v>
      </c>
      <c r="C147" s="51">
        <v>19</v>
      </c>
      <c r="D147" s="132">
        <v>781.67902500000002</v>
      </c>
    </row>
    <row r="148" spans="1:5">
      <c r="A148" s="50" t="s">
        <v>182</v>
      </c>
      <c r="B148" s="132">
        <v>40266.266000000003</v>
      </c>
      <c r="C148" s="51">
        <v>20</v>
      </c>
      <c r="D148" s="132">
        <v>803.3605814</v>
      </c>
    </row>
    <row r="149" spans="1:5">
      <c r="A149" s="50" t="s">
        <v>183</v>
      </c>
      <c r="B149" s="132">
        <v>40039.017</v>
      </c>
      <c r="C149" s="51">
        <v>21</v>
      </c>
      <c r="D149" s="132">
        <v>810.576293072</v>
      </c>
    </row>
    <row r="150" spans="1:5">
      <c r="A150" s="50" t="s">
        <v>184</v>
      </c>
      <c r="B150" s="132">
        <v>39417.955999999998</v>
      </c>
      <c r="C150" s="51">
        <v>22</v>
      </c>
      <c r="D150" s="132">
        <v>785.24190419199999</v>
      </c>
    </row>
    <row r="151" spans="1:5">
      <c r="A151" s="50" t="s">
        <v>185</v>
      </c>
      <c r="B151" s="132">
        <v>37499.470999999998</v>
      </c>
      <c r="C151" s="51">
        <v>23</v>
      </c>
      <c r="D151" s="132">
        <v>774.26620739999998</v>
      </c>
    </row>
    <row r="152" spans="1:5">
      <c r="A152" s="50" t="s">
        <v>186</v>
      </c>
      <c r="B152" s="132">
        <v>34453.273000000001</v>
      </c>
      <c r="C152" s="51">
        <v>24</v>
      </c>
      <c r="D152" s="132">
        <v>710.10494691199995</v>
      </c>
    </row>
    <row r="153" spans="1:5">
      <c r="A153" s="50" t="s">
        <v>187</v>
      </c>
      <c r="B153" s="132">
        <v>34032.385223999998</v>
      </c>
      <c r="C153" s="51">
        <v>25</v>
      </c>
      <c r="D153" s="132">
        <v>658.11901929600003</v>
      </c>
    </row>
    <row r="154" spans="1:5">
      <c r="A154" s="50" t="s">
        <v>188</v>
      </c>
      <c r="B154" s="132">
        <v>38997.557999999997</v>
      </c>
      <c r="C154" s="51">
        <v>26</v>
      </c>
      <c r="D154" s="132">
        <v>781.53591628000004</v>
      </c>
    </row>
    <row r="155" spans="1:5">
      <c r="A155" s="50" t="s">
        <v>189</v>
      </c>
      <c r="B155" s="132">
        <v>38916.504280000001</v>
      </c>
      <c r="C155" s="51">
        <v>27</v>
      </c>
      <c r="D155" s="132">
        <v>793.16018326400001</v>
      </c>
    </row>
    <row r="156" spans="1:5">
      <c r="A156" s="50" t="s">
        <v>190</v>
      </c>
      <c r="B156" s="132">
        <v>38861.396000000001</v>
      </c>
      <c r="C156" s="51">
        <v>28</v>
      </c>
      <c r="D156" s="132">
        <v>792.61232227999994</v>
      </c>
    </row>
    <row r="157" spans="1:5">
      <c r="A157" s="50" t="s">
        <v>191</v>
      </c>
      <c r="B157" s="132">
        <v>38092.809000000001</v>
      </c>
      <c r="C157" s="51">
        <v>29</v>
      </c>
      <c r="D157" s="132">
        <v>780.63743644800002</v>
      </c>
      <c r="E157"/>
    </row>
    <row r="158" spans="1:5">
      <c r="A158" s="50" t="s">
        <v>192</v>
      </c>
      <c r="B158" s="132">
        <v>35961.199000000001</v>
      </c>
      <c r="C158" s="51">
        <v>30</v>
      </c>
      <c r="D158" s="132">
        <v>756.50100061600006</v>
      </c>
      <c r="E158"/>
    </row>
    <row r="159" spans="1:5">
      <c r="A159" s="50" t="s">
        <v>158</v>
      </c>
      <c r="B159" s="132">
        <v>32144.48</v>
      </c>
      <c r="C159" s="51">
        <v>31</v>
      </c>
      <c r="D159" s="132">
        <v>660.90549276800004</v>
      </c>
      <c r="E159"/>
    </row>
    <row r="160" spans="1:5">
      <c r="A160"/>
      <c r="C160"/>
      <c r="D160" s="78">
        <v>794</v>
      </c>
      <c r="E160" s="108">
        <f>(MAX(D129:D159)/D160-1)*100</f>
        <v>2.9909960272040292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8" t="s">
        <v>13</v>
      </c>
      <c r="C163" s="139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157</v>
      </c>
      <c r="B166" s="124">
        <v>41588</v>
      </c>
      <c r="C166" s="130" t="s">
        <v>197</v>
      </c>
      <c r="D166" s="78">
        <v>40070</v>
      </c>
      <c r="E166" s="108">
        <f>(B166/D166-1)*100</f>
        <v>3.788370351884196</v>
      </c>
    </row>
    <row r="167" spans="1:5">
      <c r="A167"/>
      <c r="B167"/>
      <c r="C167"/>
    </row>
    <row r="169" spans="1:5">
      <c r="A169" s="48" t="s">
        <v>65</v>
      </c>
      <c r="B169" s="138" t="s">
        <v>13</v>
      </c>
      <c r="C169" s="142"/>
      <c r="D169" s="138" t="s">
        <v>14</v>
      </c>
      <c r="E169" s="139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4">
        <v>38272</v>
      </c>
      <c r="C172" s="130" t="s">
        <v>115</v>
      </c>
      <c r="D172" s="124">
        <v>36184</v>
      </c>
      <c r="E172" s="130" t="s">
        <v>122</v>
      </c>
    </row>
    <row r="173" spans="1:5">
      <c r="A173" s="51">
        <v>2025</v>
      </c>
      <c r="B173" s="124">
        <v>40070</v>
      </c>
      <c r="C173" s="130" t="s">
        <v>132</v>
      </c>
      <c r="D173" s="124">
        <v>37946</v>
      </c>
      <c r="E173" s="130" t="s">
        <v>146</v>
      </c>
    </row>
    <row r="174" spans="1:5">
      <c r="A174" s="51">
        <v>2026</v>
      </c>
      <c r="B174" s="124">
        <v>41588</v>
      </c>
      <c r="C174" s="130" t="s">
        <v>197</v>
      </c>
      <c r="D174" s="124"/>
      <c r="E174" s="131"/>
    </row>
    <row r="176" spans="1:5">
      <c r="A176"/>
      <c r="B176"/>
      <c r="C176"/>
      <c r="D176"/>
      <c r="E176"/>
    </row>
    <row r="177" spans="1:6">
      <c r="A177" s="48" t="s">
        <v>65</v>
      </c>
      <c r="B177" s="138" t="s">
        <v>13</v>
      </c>
      <c r="C177" s="142"/>
      <c r="D177" s="138" t="s">
        <v>14</v>
      </c>
      <c r="E177" s="139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4">
        <v>45450</v>
      </c>
      <c r="C179" s="130" t="s">
        <v>67</v>
      </c>
      <c r="D179" s="124">
        <v>41318</v>
      </c>
      <c r="E179" s="130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/>
      <c r="C186" s="61">
        <f>B174</f>
        <v>41588</v>
      </c>
      <c r="D186" s="62"/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ene-26</v>
      </c>
      <c r="B187" s="65" t="str">
        <f>IF(B163="Invierno","",B166)</f>
        <v/>
      </c>
      <c r="C187" s="65">
        <f>IF(B163="Invierno",B166,"")</f>
        <v>41588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7 enero (20:47 h)</v>
      </c>
    </row>
    <row r="188" spans="1:6" ht="15">
      <c r="D188" s="113"/>
      <c r="E188" s="113" t="str">
        <f>CONCATENATE(MID(E187,1,FIND(" ",E187)+3)," ",MID(E187,FIND("(",E187)+1,7))</f>
        <v>7 ene 20:47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2026-02-12T09:44:55Z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