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7-06\"/>
    </mc:Choice>
  </mc:AlternateContent>
  <bookViews>
    <workbookView xWindow="0" yWindow="0" windowWidth="24000" windowHeight="8235"/>
  </bookViews>
  <sheets>
    <sheet name="Indice" sheetId="40" r:id="rId1"/>
    <sheet name="P1" sheetId="6" r:id="rId2"/>
    <sheet name="P2" sheetId="29" r:id="rId3"/>
    <sheet name="P3" sheetId="11" r:id="rId4"/>
    <sheet name="P4" sheetId="10" r:id="rId5"/>
    <sheet name="P5" sheetId="13" r:id="rId6"/>
    <sheet name="P6" sheetId="30" r:id="rId7"/>
    <sheet name="P7" sheetId="31" r:id="rId8"/>
    <sheet name="P8" sheetId="14" r:id="rId9"/>
    <sheet name="P9" sheetId="15" r:id="rId10"/>
    <sheet name="P10" sheetId="16" r:id="rId11"/>
    <sheet name="P11" sheetId="20" r:id="rId12"/>
    <sheet name="P12" sheetId="21" r:id="rId13"/>
    <sheet name="P13" sheetId="23" r:id="rId14"/>
    <sheet name="Data 1" sheetId="41" r:id="rId15"/>
    <sheet name="Data 2" sheetId="42" r:id="rId16"/>
    <sheet name="Data 3" sheetId="43" r:id="rId17"/>
  </sheets>
  <externalReferences>
    <externalReference r:id="rId18"/>
    <externalReference r:id="rId19"/>
  </externalReferences>
  <definedNames>
    <definedName name="_xlnm.Print_Area" localSheetId="0">Indice!$A$1:$F$24</definedName>
    <definedName name="_xlnm.Print_Area" localSheetId="1">'P1'!$A$1:$L$33</definedName>
    <definedName name="_xlnm.Print_Area" localSheetId="11">#REF!</definedName>
    <definedName name="_xlnm.Print_Area" localSheetId="12">#REF!</definedName>
    <definedName name="_xlnm.Print_Area" localSheetId="13">'P13'!$A$1:$F$29</definedName>
    <definedName name="_xlnm.Print_Area" localSheetId="2">'P2'!$B$2:$F$40</definedName>
    <definedName name="_xlnm.Print_Area" localSheetId="3">'P3'!$B$2:$F$41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11">#REF!</definedName>
    <definedName name="_xlnm.Database" localSheetId="12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'P1'!ccc</definedName>
    <definedName name="CCC" localSheetId="11">#REF!</definedName>
    <definedName name="CCC" localSheetId="12">#REF!</definedName>
    <definedName name="ccc" localSheetId="13">'P13'!ccc</definedName>
    <definedName name="ccc" localSheetId="2">'P2'!ccc</definedName>
    <definedName name="ccc" localSheetId="3">'P3'!ccc</definedName>
    <definedName name="ccc">[1]!ccc</definedName>
    <definedName name="CCCCV" localSheetId="11">#REF!</definedName>
    <definedName name="CCCCV" localSheetId="12">#REF!</definedName>
    <definedName name="CCCCV" localSheetId="2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'P1'!CUADRO_ANTERIOR</definedName>
    <definedName name="CUADRO_ANTERIOR" localSheetId="11">#N/A</definedName>
    <definedName name="CUADRO_ANTERIOR" localSheetId="12">#N/A</definedName>
    <definedName name="CUADRO_ANTERIOR" localSheetId="13">'P13'!CUADRO_ANTERIOR</definedName>
    <definedName name="CUADRO_ANTERIOR" localSheetId="2">'P2'!CUADRO_ANTERIOR</definedName>
    <definedName name="CUADRO_ANTERIOR" localSheetId="3">'P3'!CUADRO_ANTERIOR</definedName>
    <definedName name="CUADRO_ANTERIOR">[1]!CUADRO_ANTERIOR</definedName>
    <definedName name="cuadro_anterior_jcol" localSheetId="11">#N/A</definedName>
    <definedName name="cuadro_anterior_jcol" localSheetId="12">#N/A</definedName>
    <definedName name="cuadro_anterior_jcol">#N/A</definedName>
    <definedName name="CUADRO_PROXIMO" localSheetId="0">Indice!CUADRO_PROXIMO</definedName>
    <definedName name="CUADRO_PROXIMO" localSheetId="1">'P1'!CUADRO_PROXIMO</definedName>
    <definedName name="CUADRO_PROXIMO" localSheetId="11">#N/A</definedName>
    <definedName name="CUADRO_PROXIMO" localSheetId="12">#N/A</definedName>
    <definedName name="CUADRO_PROXIMO" localSheetId="13">'P13'!CUADRO_PROXIMO</definedName>
    <definedName name="CUADRO_PROXIMO" localSheetId="2">'P2'!CUADRO_PROXIMO</definedName>
    <definedName name="CUADRO_PROXIMO" localSheetId="3">'P3'!CUADRO_PROXIMO</definedName>
    <definedName name="CUADRO_PROXIMO">[1]!CUADRO_PROXIMO</definedName>
    <definedName name="cuadro_proximo_jcol" localSheetId="11">#N/A</definedName>
    <definedName name="cuadro_proximo_jcol" localSheetId="12">#N/A</definedName>
    <definedName name="cuadro_proximo_jcol">#N/A</definedName>
    <definedName name="DATOS" localSheetId="11">#REF!</definedName>
    <definedName name="DATOS" localSheetId="12">#REF!</definedName>
    <definedName name="DATOS" localSheetId="2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'P1'!FINALIZAR</definedName>
    <definedName name="FINALIZAR" localSheetId="11">#N/A</definedName>
    <definedName name="FINALIZAR" localSheetId="12">#N/A</definedName>
    <definedName name="FINALIZAR" localSheetId="13">'P13'!FINALIZAR</definedName>
    <definedName name="FINALIZAR" localSheetId="2">'P2'!FINALIZAR</definedName>
    <definedName name="FINALIZAR" localSheetId="3">'P3'!FINALIZAR</definedName>
    <definedName name="FINALIZAR">[1]!FINALIZAR</definedName>
    <definedName name="finalizar_jcol" localSheetId="11">#N/A</definedName>
    <definedName name="finalizar_jcol" localSheetId="12">#N/A</definedName>
    <definedName name="finalizar_jcol">#N/A</definedName>
    <definedName name="fl" localSheetId="11">#N/A</definedName>
    <definedName name="fl" localSheetId="12">#N/A</definedName>
    <definedName name="fl">#N/A</definedName>
    <definedName name="hola" localSheetId="11">#N/A</definedName>
    <definedName name="hola" localSheetId="12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'P1'!IMPRESION</definedName>
    <definedName name="IMPRESION" localSheetId="11">#N/A</definedName>
    <definedName name="IMPRESION" localSheetId="12">#N/A</definedName>
    <definedName name="IMPRESION" localSheetId="13">'P13'!IMPRESION</definedName>
    <definedName name="IMPRESION" localSheetId="2">'P2'!IMPRESION</definedName>
    <definedName name="IMPRESION" localSheetId="3">'P3'!IMPRESION</definedName>
    <definedName name="IMPRESION">[1]!IMPRESION</definedName>
    <definedName name="impresion_jcol" localSheetId="11">#N/A</definedName>
    <definedName name="impresion_jcol" localSheetId="12">#N/A</definedName>
    <definedName name="impresion_jcol">#N/A</definedName>
    <definedName name="jkhjklhjkhjkl" localSheetId="11">#N/A</definedName>
    <definedName name="jkhjklhjkhjkl" localSheetId="12">#N/A</definedName>
    <definedName name="jkhjklhjkhjkl">#N/A</definedName>
    <definedName name="MSTR.BANDA_PARA_CONSEJO_PROCESOS" localSheetId="11">#REF!</definedName>
    <definedName name="MSTR.BANDA_PARA_CONSEJO_PROCESOS" localSheetId="12">#REF!</definedName>
    <definedName name="MSTR.BANDA_PARA_CONSEJO_PROCESOS" localSheetId="2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 localSheetId="2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 localSheetId="2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 localSheetId="2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 localSheetId="2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 localSheetId="2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 localSheetId="2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 localSheetId="2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 localSheetId="2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 localSheetId="2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 localSheetId="2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11">#REF!</definedName>
    <definedName name="MSTR.Liquidación_por_Segmentos" localSheetId="12">#REF!</definedName>
    <definedName name="MSTR.Liquidación_por_Segmentos" localSheetId="2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 localSheetId="2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 localSheetId="2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 localSheetId="2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 localSheetId="2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 localSheetId="2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 localSheetId="2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 localSheetId="2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 localSheetId="2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 localSheetId="2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 localSheetId="2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 localSheetId="2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'P1'!nnn</definedName>
    <definedName name="nnn" localSheetId="13">'P13'!nnn</definedName>
    <definedName name="nnn" localSheetId="2">'P2'!nnn</definedName>
    <definedName name="nnn" localSheetId="3">'P3'!nnn</definedName>
    <definedName name="nnn">[1]!nnn</definedName>
    <definedName name="nnnn" localSheetId="0">Indice!nnnn</definedName>
    <definedName name="nnnn" localSheetId="1">'P1'!nnnn</definedName>
    <definedName name="nnnn" localSheetId="13">'P13'!nnnn</definedName>
    <definedName name="nnnn" localSheetId="2">'P2'!nnnn</definedName>
    <definedName name="nnnn" localSheetId="3">'P3'!nnnn</definedName>
    <definedName name="nnnn">[1]!nnnn</definedName>
    <definedName name="nu" localSheetId="0">Indice!nu</definedName>
    <definedName name="nu" localSheetId="13">'P13'!nu</definedName>
    <definedName name="nu" localSheetId="2">'P2'!nu</definedName>
    <definedName name="nu" localSheetId="3">'P3'!nu</definedName>
    <definedName name="nu">[1]!nu</definedName>
    <definedName name="nuevo" localSheetId="11">#N/A</definedName>
    <definedName name="nuevo" localSheetId="12">#N/A</definedName>
    <definedName name="nuevo">#N/A</definedName>
    <definedName name="PRINCIPAL" localSheetId="0">Indice!PRINCIPAL</definedName>
    <definedName name="PRINCIPAL" localSheetId="1">'P1'!PRINCIPAL</definedName>
    <definedName name="PRINCIPAL" localSheetId="11">#N/A</definedName>
    <definedName name="PRINCIPAL" localSheetId="12">#N/A</definedName>
    <definedName name="PRINCIPAL" localSheetId="13">'P13'!PRINCIPAL</definedName>
    <definedName name="PRINCIPAL" localSheetId="2">'P2'!PRINCIPAL</definedName>
    <definedName name="PRINCIPAL" localSheetId="3">'P3'!PRINCIPAL</definedName>
    <definedName name="PRINCIPAL">[1]!PRINCIPAL</definedName>
    <definedName name="principal_jcol" localSheetId="11">#N/A</definedName>
    <definedName name="principal_jcol" localSheetId="12">#N/A</definedName>
    <definedName name="principal_jcol">#N/A</definedName>
    <definedName name="rosa" localSheetId="0">Indice!rosa</definedName>
    <definedName name="rosa" localSheetId="13">'P13'!rosa</definedName>
    <definedName name="rosa" localSheetId="2">'P2'!rosa</definedName>
    <definedName name="rosa" localSheetId="3">'P3'!rosa</definedName>
    <definedName name="rosa">[1]!rosa</definedName>
    <definedName name="rosa2" localSheetId="0">Indice!rosa2</definedName>
    <definedName name="rosa2" localSheetId="13">'P13'!rosa2</definedName>
    <definedName name="rosa2" localSheetId="2">'P2'!rosa2</definedName>
    <definedName name="rosa2" localSheetId="3">'P3'!rosa2</definedName>
    <definedName name="rosa2">[1]!rosa2</definedName>
    <definedName name="v" localSheetId="12">#N/A</definedName>
    <definedName name="v">#N/A</definedName>
    <definedName name="VV" localSheetId="0">Indice!VV</definedName>
    <definedName name="VV" localSheetId="13">'P13'!VV</definedName>
    <definedName name="VV" localSheetId="2">'P2'!VV</definedName>
    <definedName name="VV" localSheetId="3">'P3'!VV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3">'P13'!x</definedName>
    <definedName name="x" localSheetId="2">'P2'!x</definedName>
    <definedName name="x" localSheetId="3">'P3'!x</definedName>
    <definedName name="x">[1]!x</definedName>
    <definedName name="XX" localSheetId="0">Indice!XX</definedName>
    <definedName name="XX" localSheetId="1">'P1'!XX</definedName>
    <definedName name="XX" localSheetId="13">'P13'!XX</definedName>
    <definedName name="XX" localSheetId="2">'P2'!XX</definedName>
    <definedName name="XX" localSheetId="3">'P3'!XX</definedName>
    <definedName name="XX">[1]!XX</definedName>
    <definedName name="xxx" localSheetId="0">Indice!xxx</definedName>
    <definedName name="xxx" localSheetId="1">'P1'!xxx</definedName>
    <definedName name="xxx" localSheetId="13">'P13'!xxx</definedName>
    <definedName name="xxx" localSheetId="2">'P2'!xxx</definedName>
    <definedName name="xxx" localSheetId="3">'P3'!xxx</definedName>
    <definedName name="xxx">[1]!xxx</definedName>
    <definedName name="XXXX" localSheetId="0">Indice!XXXX</definedName>
    <definedName name="XXXX" localSheetId="13">'P13'!XXXX</definedName>
    <definedName name="XXXX" localSheetId="2">'P2'!XXXX</definedName>
    <definedName name="XXXX" localSheetId="3">'P3'!XXXX</definedName>
    <definedName name="XXXX">[1]!XXXX</definedName>
    <definedName name="xxxxx" localSheetId="0">Indice!xxxxx</definedName>
    <definedName name="xxxxx" localSheetId="13">'P13'!xxxxx</definedName>
    <definedName name="xxxxx" localSheetId="2">'P2'!xxxxx</definedName>
    <definedName name="xxxxx" localSheetId="3">'P3'!xxxxx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9" i="41" l="1"/>
  <c r="C229" i="41"/>
  <c r="C233" i="41" s="1"/>
  <c r="C28" i="41" l="1"/>
  <c r="C25" i="41"/>
  <c r="C26" i="41"/>
  <c r="G5" i="41" l="1"/>
  <c r="F20" i="6" l="1"/>
  <c r="J20" i="6"/>
  <c r="H20" i="6"/>
  <c r="O130" i="41" l="1"/>
  <c r="N130" i="41"/>
  <c r="M130" i="41"/>
  <c r="L130" i="41"/>
  <c r="K130" i="41"/>
  <c r="J130" i="41"/>
  <c r="I130" i="41"/>
  <c r="H130" i="41"/>
  <c r="G130" i="41"/>
  <c r="F130" i="41"/>
  <c r="E130" i="41"/>
  <c r="D130" i="41"/>
  <c r="C130" i="41"/>
  <c r="O129" i="41"/>
  <c r="N129" i="41"/>
  <c r="M129" i="41"/>
  <c r="L129" i="41"/>
  <c r="K129" i="41"/>
  <c r="J129" i="41"/>
  <c r="I129" i="41"/>
  <c r="H129" i="41"/>
  <c r="G129" i="41"/>
  <c r="F129" i="41"/>
  <c r="E129" i="41"/>
  <c r="D129" i="41"/>
  <c r="C129" i="41"/>
  <c r="C31" i="41" l="1"/>
  <c r="C30" i="41"/>
  <c r="C29" i="41"/>
  <c r="C27" i="41"/>
  <c r="C24" i="41"/>
  <c r="C22" i="41"/>
  <c r="C23" i="41"/>
  <c r="C21" i="41"/>
  <c r="E76" i="43" l="1"/>
  <c r="I5" i="43" l="1"/>
  <c r="I6" i="43"/>
  <c r="I7" i="43"/>
  <c r="I8" i="43"/>
  <c r="I9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C53" i="41" l="1"/>
  <c r="C39" i="41" l="1"/>
  <c r="C158" i="41" l="1"/>
  <c r="D158" i="41"/>
  <c r="E158" i="41"/>
  <c r="F158" i="41"/>
  <c r="G158" i="41"/>
  <c r="H158" i="41"/>
  <c r="I158" i="41"/>
  <c r="J158" i="41"/>
  <c r="K158" i="41"/>
  <c r="L158" i="41"/>
  <c r="M158" i="41"/>
  <c r="N158" i="41"/>
  <c r="O158" i="41"/>
  <c r="C157" i="41"/>
  <c r="D157" i="41"/>
  <c r="E157" i="41"/>
  <c r="F157" i="41"/>
  <c r="G157" i="41"/>
  <c r="H157" i="41"/>
  <c r="I157" i="41"/>
  <c r="J157" i="41"/>
  <c r="K157" i="41"/>
  <c r="L157" i="41"/>
  <c r="M157" i="41"/>
  <c r="N157" i="41"/>
  <c r="O157" i="41"/>
  <c r="C17" i="41" l="1"/>
  <c r="D11" i="41" s="1"/>
  <c r="F51" i="41" l="1"/>
  <c r="F50" i="41"/>
  <c r="C19" i="6" l="1"/>
  <c r="D101" i="41" l="1"/>
  <c r="E101" i="41"/>
  <c r="F101" i="41"/>
  <c r="G101" i="41"/>
  <c r="H101" i="41"/>
  <c r="I101" i="41"/>
  <c r="J101" i="41"/>
  <c r="K101" i="41"/>
  <c r="L101" i="41"/>
  <c r="M101" i="41"/>
  <c r="N101" i="41"/>
  <c r="O101" i="41"/>
  <c r="C101" i="41"/>
  <c r="C100" i="41"/>
  <c r="C99" i="41"/>
  <c r="C98" i="41"/>
  <c r="D85" i="41"/>
  <c r="E85" i="41"/>
  <c r="F85" i="41"/>
  <c r="G85" i="41"/>
  <c r="H85" i="41"/>
  <c r="I85" i="41"/>
  <c r="J85" i="41"/>
  <c r="K85" i="41"/>
  <c r="L85" i="41"/>
  <c r="M85" i="41"/>
  <c r="N85" i="41"/>
  <c r="O85" i="41"/>
  <c r="C85" i="41"/>
  <c r="D84" i="41"/>
  <c r="D94" i="41" s="1"/>
  <c r="E84" i="41"/>
  <c r="E94" i="41" s="1"/>
  <c r="F84" i="41"/>
  <c r="F94" i="41" s="1"/>
  <c r="G84" i="41"/>
  <c r="G94" i="41" s="1"/>
  <c r="H84" i="41"/>
  <c r="H94" i="41" s="1"/>
  <c r="I84" i="41"/>
  <c r="I94" i="41" s="1"/>
  <c r="J84" i="41"/>
  <c r="J94" i="41" s="1"/>
  <c r="K84" i="41"/>
  <c r="K94" i="41" s="1"/>
  <c r="L84" i="41"/>
  <c r="L94" i="41" s="1"/>
  <c r="M84" i="41"/>
  <c r="M94" i="41" s="1"/>
  <c r="N84" i="41"/>
  <c r="N94" i="41" s="1"/>
  <c r="O84" i="41"/>
  <c r="O94" i="41" s="1"/>
  <c r="C84" i="41"/>
  <c r="C91" i="41" s="1"/>
  <c r="C82" i="41"/>
  <c r="C87" i="41" l="1"/>
  <c r="C88" i="41" s="1"/>
  <c r="C97" i="41"/>
  <c r="C102" i="41" s="1"/>
  <c r="C92" i="41"/>
  <c r="C90" i="41"/>
  <c r="C93" i="41"/>
  <c r="C94" i="41"/>
  <c r="C95" i="41" l="1"/>
  <c r="F70" i="43"/>
  <c r="H70" i="43"/>
  <c r="K70" i="43"/>
  <c r="J70" i="43" s="1"/>
  <c r="F71" i="43"/>
  <c r="H71" i="43"/>
  <c r="K71" i="43"/>
  <c r="J71" i="43" s="1"/>
  <c r="F72" i="43"/>
  <c r="H72" i="43"/>
  <c r="K72" i="43"/>
  <c r="J72" i="43" s="1"/>
  <c r="H73" i="43"/>
  <c r="K73" i="43"/>
  <c r="J73" i="43" s="1"/>
  <c r="F74" i="43"/>
  <c r="H74" i="43"/>
  <c r="K74" i="43"/>
  <c r="J74" i="43" s="1"/>
  <c r="F75" i="43"/>
  <c r="H75" i="43"/>
  <c r="K75" i="43"/>
  <c r="J75" i="43" s="1"/>
  <c r="O160" i="41" l="1"/>
  <c r="C76" i="43"/>
  <c r="D76" i="43"/>
  <c r="G76" i="43"/>
  <c r="I76" i="43"/>
  <c r="AA218" i="41"/>
  <c r="AA219" i="41"/>
  <c r="AA220" i="41"/>
  <c r="AA221" i="41"/>
  <c r="AA222" i="41"/>
  <c r="AA223" i="41"/>
  <c r="AA224" i="41"/>
  <c r="AA225" i="41"/>
  <c r="AA226" i="41"/>
  <c r="AA227" i="41"/>
  <c r="AA228" i="41"/>
  <c r="D229" i="41"/>
  <c r="E229" i="41"/>
  <c r="E233" i="41" s="1"/>
  <c r="F229" i="41"/>
  <c r="F235" i="41" s="1"/>
  <c r="F236" i="41" s="1"/>
  <c r="G229" i="41"/>
  <c r="G235" i="41" s="1"/>
  <c r="G236" i="41" s="1"/>
  <c r="H229" i="41"/>
  <c r="H233" i="41" s="1"/>
  <c r="I229" i="41"/>
  <c r="I235" i="41" s="1"/>
  <c r="I236" i="41" s="1"/>
  <c r="J229" i="41"/>
  <c r="J235" i="41" s="1"/>
  <c r="J236" i="41" s="1"/>
  <c r="K229" i="41"/>
  <c r="K233" i="41" s="1"/>
  <c r="L229" i="41"/>
  <c r="L233" i="41" s="1"/>
  <c r="M229" i="41"/>
  <c r="M235" i="41" s="1"/>
  <c r="M236" i="41" s="1"/>
  <c r="N229" i="41"/>
  <c r="N235" i="41" s="1"/>
  <c r="N236" i="41" s="1"/>
  <c r="O229" i="41"/>
  <c r="O233" i="41" s="1"/>
  <c r="P229" i="41"/>
  <c r="P233" i="41" s="1"/>
  <c r="Q229" i="41"/>
  <c r="Q235" i="41" s="1"/>
  <c r="Q236" i="41" s="1"/>
  <c r="R229" i="41"/>
  <c r="R235" i="41" s="1"/>
  <c r="R236" i="41" s="1"/>
  <c r="S229" i="41"/>
  <c r="S233" i="41" s="1"/>
  <c r="T229" i="41"/>
  <c r="T233" i="41" s="1"/>
  <c r="U229" i="41"/>
  <c r="U233" i="41" s="1"/>
  <c r="V229" i="41"/>
  <c r="V235" i="41" s="1"/>
  <c r="V236" i="41" s="1"/>
  <c r="W229" i="41"/>
  <c r="W235" i="41" s="1"/>
  <c r="W236" i="41" s="1"/>
  <c r="X229" i="41"/>
  <c r="X233" i="41" s="1"/>
  <c r="Y229" i="41"/>
  <c r="Y235" i="41" s="1"/>
  <c r="Y236" i="41" s="1"/>
  <c r="Z235" i="41"/>
  <c r="Z236" i="41" s="1"/>
  <c r="AA230" i="41"/>
  <c r="AA231" i="41"/>
  <c r="AA232" i="41"/>
  <c r="D214" i="41"/>
  <c r="C155" i="41"/>
  <c r="D155" i="41"/>
  <c r="D170" i="41" s="1"/>
  <c r="E155" i="41"/>
  <c r="E170" i="41" s="1"/>
  <c r="F155" i="41"/>
  <c r="F170" i="41" s="1"/>
  <c r="G155" i="41"/>
  <c r="H155" i="41"/>
  <c r="I155" i="41"/>
  <c r="I170" i="41" s="1"/>
  <c r="J155" i="41"/>
  <c r="J163" i="41" s="1"/>
  <c r="K155" i="41"/>
  <c r="L155" i="41"/>
  <c r="L170" i="41" s="1"/>
  <c r="M155" i="41"/>
  <c r="M170" i="41" s="1"/>
  <c r="N155" i="41"/>
  <c r="N170" i="41" s="1"/>
  <c r="O155" i="41"/>
  <c r="F164" i="41"/>
  <c r="G167" i="41"/>
  <c r="J164" i="41"/>
  <c r="N164" i="41"/>
  <c r="E160" i="41"/>
  <c r="I160" i="41"/>
  <c r="J160" i="41"/>
  <c r="M160" i="41"/>
  <c r="N160" i="41"/>
  <c r="M161" i="41"/>
  <c r="F163" i="41"/>
  <c r="E164" i="41"/>
  <c r="I164" i="41"/>
  <c r="M164" i="41"/>
  <c r="E165" i="41"/>
  <c r="F165" i="41"/>
  <c r="I165" i="41"/>
  <c r="M165" i="41"/>
  <c r="N165" i="41"/>
  <c r="E166" i="41"/>
  <c r="I166" i="41"/>
  <c r="M166" i="41"/>
  <c r="E167" i="41"/>
  <c r="F167" i="41"/>
  <c r="I167" i="41"/>
  <c r="M167" i="41"/>
  <c r="N167" i="41"/>
  <c r="J170" i="41"/>
  <c r="C171" i="41"/>
  <c r="D171" i="41"/>
  <c r="E171" i="41"/>
  <c r="F171" i="41"/>
  <c r="G171" i="41"/>
  <c r="H171" i="41"/>
  <c r="I171" i="41"/>
  <c r="J171" i="41"/>
  <c r="K171" i="41"/>
  <c r="L171" i="41"/>
  <c r="M171" i="41"/>
  <c r="N171" i="41"/>
  <c r="O171" i="41"/>
  <c r="C172" i="41"/>
  <c r="D172" i="41"/>
  <c r="E172" i="41"/>
  <c r="F172" i="41"/>
  <c r="G172" i="41"/>
  <c r="H172" i="41"/>
  <c r="I172" i="41"/>
  <c r="J172" i="41"/>
  <c r="K172" i="41"/>
  <c r="L172" i="41"/>
  <c r="M172" i="41"/>
  <c r="N172" i="41"/>
  <c r="O172" i="41"/>
  <c r="C173" i="41"/>
  <c r="D173" i="41"/>
  <c r="E173" i="41"/>
  <c r="F173" i="41"/>
  <c r="G173" i="41"/>
  <c r="H173" i="41"/>
  <c r="I173" i="41"/>
  <c r="J173" i="41"/>
  <c r="K173" i="41"/>
  <c r="L173" i="41"/>
  <c r="M173" i="41"/>
  <c r="N173" i="41"/>
  <c r="O173" i="41"/>
  <c r="C174" i="41"/>
  <c r="D174" i="41"/>
  <c r="E174" i="41"/>
  <c r="F174" i="41"/>
  <c r="G174" i="41"/>
  <c r="H174" i="41"/>
  <c r="I174" i="41"/>
  <c r="J174" i="41"/>
  <c r="K174" i="41"/>
  <c r="L174" i="41"/>
  <c r="M174" i="41"/>
  <c r="N174" i="41"/>
  <c r="O174" i="41"/>
  <c r="C127" i="41"/>
  <c r="C132" i="41" s="1"/>
  <c r="C133" i="41" s="1"/>
  <c r="D127" i="41"/>
  <c r="D132" i="41" s="1"/>
  <c r="D133" i="41" s="1"/>
  <c r="E127" i="41"/>
  <c r="E132" i="41" s="1"/>
  <c r="E133" i="41" s="1"/>
  <c r="F127" i="41"/>
  <c r="F132" i="41" s="1"/>
  <c r="F133" i="41" s="1"/>
  <c r="G127" i="41"/>
  <c r="G132" i="41" s="1"/>
  <c r="G133" i="41" s="1"/>
  <c r="H127" i="41"/>
  <c r="H132" i="41" s="1"/>
  <c r="H133" i="41" s="1"/>
  <c r="I127" i="41"/>
  <c r="I132" i="41" s="1"/>
  <c r="I133" i="41" s="1"/>
  <c r="J127" i="41"/>
  <c r="J132" i="41" s="1"/>
  <c r="J133" i="41" s="1"/>
  <c r="K127" i="41"/>
  <c r="K132" i="41" s="1"/>
  <c r="K133" i="41" s="1"/>
  <c r="L127" i="41"/>
  <c r="L132" i="41" s="1"/>
  <c r="L133" i="41" s="1"/>
  <c r="M127" i="41"/>
  <c r="M132" i="41" s="1"/>
  <c r="M133" i="41" s="1"/>
  <c r="N127" i="41"/>
  <c r="N132" i="41" s="1"/>
  <c r="N133" i="41" s="1"/>
  <c r="O127" i="41"/>
  <c r="O132" i="41" s="1"/>
  <c r="O133" i="41" s="1"/>
  <c r="D82" i="41"/>
  <c r="D87" i="41" s="1"/>
  <c r="D88" i="41" s="1"/>
  <c r="E82" i="41"/>
  <c r="E87" i="41" s="1"/>
  <c r="E88" i="41" s="1"/>
  <c r="F82" i="41"/>
  <c r="F87" i="41" s="1"/>
  <c r="F88" i="41" s="1"/>
  <c r="G82" i="41"/>
  <c r="G87" i="41" s="1"/>
  <c r="G88" i="41" s="1"/>
  <c r="H82" i="41"/>
  <c r="H87" i="41" s="1"/>
  <c r="H88" i="41" s="1"/>
  <c r="I82" i="41"/>
  <c r="I87" i="41" s="1"/>
  <c r="I88" i="41" s="1"/>
  <c r="J82" i="41"/>
  <c r="J87" i="41" s="1"/>
  <c r="J88" i="41" s="1"/>
  <c r="K82" i="41"/>
  <c r="K87" i="41" s="1"/>
  <c r="K88" i="41" s="1"/>
  <c r="L82" i="41"/>
  <c r="L87" i="41" s="1"/>
  <c r="L88" i="41" s="1"/>
  <c r="M82" i="41"/>
  <c r="M87" i="41" s="1"/>
  <c r="M88" i="41" s="1"/>
  <c r="N82" i="41"/>
  <c r="N87" i="41" s="1"/>
  <c r="N88" i="41" s="1"/>
  <c r="O82" i="41"/>
  <c r="O87" i="41" s="1"/>
  <c r="O88" i="41" s="1"/>
  <c r="F92" i="41"/>
  <c r="G92" i="41"/>
  <c r="I92" i="41"/>
  <c r="J92" i="41"/>
  <c r="N91" i="41"/>
  <c r="O92" i="41"/>
  <c r="D98" i="41"/>
  <c r="E98" i="41"/>
  <c r="F98" i="41"/>
  <c r="G98" i="41"/>
  <c r="H98" i="41"/>
  <c r="I98" i="41"/>
  <c r="J98" i="41"/>
  <c r="K98" i="41"/>
  <c r="L98" i="41"/>
  <c r="M98" i="41"/>
  <c r="N98" i="41"/>
  <c r="O98" i="41"/>
  <c r="D99" i="41"/>
  <c r="E99" i="41"/>
  <c r="F99" i="41"/>
  <c r="G99" i="41"/>
  <c r="H99" i="41"/>
  <c r="I99" i="41"/>
  <c r="J99" i="41"/>
  <c r="K99" i="41"/>
  <c r="L99" i="41"/>
  <c r="M99" i="41"/>
  <c r="N99" i="41"/>
  <c r="O99" i="41"/>
  <c r="D100" i="41"/>
  <c r="E100" i="41"/>
  <c r="F100" i="41"/>
  <c r="G100" i="41"/>
  <c r="H100" i="41"/>
  <c r="I100" i="41"/>
  <c r="J100" i="41"/>
  <c r="K100" i="41"/>
  <c r="L100" i="41"/>
  <c r="M100" i="41"/>
  <c r="N100" i="41"/>
  <c r="O100" i="41"/>
  <c r="C61" i="41"/>
  <c r="D12" i="41"/>
  <c r="D233" i="41" l="1"/>
  <c r="AA229" i="41"/>
  <c r="F233" i="41"/>
  <c r="E235" i="41"/>
  <c r="E236" i="41" s="1"/>
  <c r="M233" i="41"/>
  <c r="I97" i="41"/>
  <c r="I102" i="41" s="1"/>
  <c r="D13" i="41"/>
  <c r="D7" i="41"/>
  <c r="D16" i="41"/>
  <c r="D6" i="41"/>
  <c r="D15" i="41"/>
  <c r="D10" i="41"/>
  <c r="D5" i="41"/>
  <c r="D14" i="41"/>
  <c r="D8" i="41"/>
  <c r="L97" i="41"/>
  <c r="L102" i="41" s="1"/>
  <c r="D90" i="41"/>
  <c r="O97" i="41"/>
  <c r="O102" i="41" s="1"/>
  <c r="N163" i="41"/>
  <c r="N97" i="41"/>
  <c r="N102" i="41" s="1"/>
  <c r="J97" i="41"/>
  <c r="J102" i="41" s="1"/>
  <c r="T235" i="41"/>
  <c r="T236" i="41" s="1"/>
  <c r="M97" i="41"/>
  <c r="M102" i="41" s="1"/>
  <c r="E97" i="41"/>
  <c r="E102" i="41" s="1"/>
  <c r="Y233" i="41"/>
  <c r="I233" i="41"/>
  <c r="U235" i="41"/>
  <c r="U236" i="41" s="1"/>
  <c r="Q233" i="41"/>
  <c r="H76" i="43"/>
  <c r="F76" i="43"/>
  <c r="L235" i="41"/>
  <c r="L236" i="41" s="1"/>
  <c r="D235" i="41"/>
  <c r="D236" i="41" s="1"/>
  <c r="X235" i="41"/>
  <c r="X236" i="41" s="1"/>
  <c r="P235" i="41"/>
  <c r="P236" i="41" s="1"/>
  <c r="O235" i="41"/>
  <c r="O236" i="41" s="1"/>
  <c r="H235" i="41"/>
  <c r="H236" i="41" s="1"/>
  <c r="K235" i="41"/>
  <c r="K236" i="41" s="1"/>
  <c r="S235" i="41"/>
  <c r="S236" i="41" s="1"/>
  <c r="C235" i="41"/>
  <c r="C236" i="41" s="1"/>
  <c r="W233" i="41"/>
  <c r="G233" i="41"/>
  <c r="Z233" i="41"/>
  <c r="V233" i="41"/>
  <c r="R233" i="41"/>
  <c r="N233" i="41"/>
  <c r="J233" i="41"/>
  <c r="K76" i="43"/>
  <c r="J76" i="43" s="1"/>
  <c r="J167" i="41"/>
  <c r="L163" i="41"/>
  <c r="E161" i="41"/>
  <c r="K93" i="41"/>
  <c r="H163" i="41"/>
  <c r="L90" i="41"/>
  <c r="L175" i="41"/>
  <c r="O165" i="41"/>
  <c r="O167" i="41"/>
  <c r="K164" i="41"/>
  <c r="K167" i="41"/>
  <c r="K165" i="41"/>
  <c r="K166" i="41"/>
  <c r="C164" i="41"/>
  <c r="C167" i="41"/>
  <c r="C166" i="41"/>
  <c r="D175" i="41"/>
  <c r="G166" i="41"/>
  <c r="C165" i="41"/>
  <c r="G164" i="41"/>
  <c r="H170" i="41"/>
  <c r="H175" i="41" s="1"/>
  <c r="O166" i="41"/>
  <c r="G165" i="41"/>
  <c r="O164" i="41"/>
  <c r="E92" i="41"/>
  <c r="H90" i="41"/>
  <c r="H97" i="41"/>
  <c r="H102" i="41" s="1"/>
  <c r="N175" i="41"/>
  <c r="F175" i="41"/>
  <c r="D163" i="41"/>
  <c r="K160" i="41"/>
  <c r="G160" i="41"/>
  <c r="C160" i="41"/>
  <c r="L161" i="41"/>
  <c r="L167" i="41"/>
  <c r="H161" i="41"/>
  <c r="H167" i="41"/>
  <c r="D161" i="41"/>
  <c r="D167" i="41"/>
  <c r="M175" i="41"/>
  <c r="I175" i="41"/>
  <c r="E175" i="41"/>
  <c r="O163" i="41"/>
  <c r="K163" i="41"/>
  <c r="G163" i="41"/>
  <c r="C163" i="41"/>
  <c r="J175" i="41"/>
  <c r="J165" i="41"/>
  <c r="I161" i="41"/>
  <c r="F160" i="41"/>
  <c r="L165" i="41"/>
  <c r="H165" i="41"/>
  <c r="D165" i="41"/>
  <c r="O161" i="41"/>
  <c r="K161" i="41"/>
  <c r="G161" i="41"/>
  <c r="C161" i="41"/>
  <c r="L160" i="41"/>
  <c r="H160" i="41"/>
  <c r="D160" i="41"/>
  <c r="J90" i="41"/>
  <c r="O170" i="41"/>
  <c r="O175" i="41" s="1"/>
  <c r="K170" i="41"/>
  <c r="K175" i="41" s="1"/>
  <c r="G170" i="41"/>
  <c r="G175" i="41" s="1"/>
  <c r="C170" i="41"/>
  <c r="C175" i="41" s="1"/>
  <c r="N166" i="41"/>
  <c r="J166" i="41"/>
  <c r="F166" i="41"/>
  <c r="F168" i="41" s="1"/>
  <c r="L164" i="41"/>
  <c r="H164" i="41"/>
  <c r="D164" i="41"/>
  <c r="M163" i="41"/>
  <c r="M168" i="41" s="1"/>
  <c r="I163" i="41"/>
  <c r="I168" i="41" s="1"/>
  <c r="E163" i="41"/>
  <c r="E168" i="41" s="1"/>
  <c r="N161" i="41"/>
  <c r="J161" i="41"/>
  <c r="F161" i="41"/>
  <c r="K92" i="41"/>
  <c r="K91" i="41"/>
  <c r="L166" i="41"/>
  <c r="H166" i="41"/>
  <c r="D166" i="41"/>
  <c r="D97" i="41"/>
  <c r="D102" i="41" s="1"/>
  <c r="G93" i="41"/>
  <c r="G91" i="41"/>
  <c r="K90" i="41"/>
  <c r="G90" i="41"/>
  <c r="O93" i="41"/>
  <c r="O91" i="41"/>
  <c r="F90" i="41"/>
  <c r="M93" i="41"/>
  <c r="M91" i="41"/>
  <c r="O90" i="41"/>
  <c r="G97" i="41"/>
  <c r="G102" i="41" s="1"/>
  <c r="F93" i="41"/>
  <c r="N92" i="41"/>
  <c r="F91" i="41"/>
  <c r="N90" i="41"/>
  <c r="K97" i="41"/>
  <c r="K102" i="41" s="1"/>
  <c r="F97" i="41"/>
  <c r="F102" i="41" s="1"/>
  <c r="J93" i="41"/>
  <c r="E93" i="41"/>
  <c r="M92" i="41"/>
  <c r="J91" i="41"/>
  <c r="E91" i="41"/>
  <c r="N93" i="41"/>
  <c r="I93" i="41"/>
  <c r="I91" i="41"/>
  <c r="L91" i="41"/>
  <c r="H91" i="41"/>
  <c r="D91" i="41"/>
  <c r="M90" i="41"/>
  <c r="I90" i="41"/>
  <c r="E90" i="41"/>
  <c r="L93" i="41"/>
  <c r="H93" i="41"/>
  <c r="D93" i="41"/>
  <c r="L92" i="41"/>
  <c r="H92" i="41"/>
  <c r="D92" i="41"/>
  <c r="J21" i="6"/>
  <c r="H21" i="6"/>
  <c r="F21" i="6"/>
  <c r="C32" i="41" s="1"/>
  <c r="D27" i="41" s="1"/>
  <c r="O168" i="41" l="1"/>
  <c r="G6" i="41"/>
  <c r="N168" i="41"/>
  <c r="D31" i="41"/>
  <c r="D22" i="41"/>
  <c r="D29" i="41"/>
  <c r="D21" i="41"/>
  <c r="D30" i="41"/>
  <c r="D28" i="41"/>
  <c r="D25" i="41"/>
  <c r="D9" i="41"/>
  <c r="D17" i="41" s="1"/>
  <c r="D23" i="41"/>
  <c r="D26" i="41"/>
  <c r="AA233" i="41"/>
  <c r="AA235" i="41"/>
  <c r="AA236" i="41" s="1"/>
  <c r="K168" i="41"/>
  <c r="E214" i="41"/>
  <c r="K95" i="41"/>
  <c r="H168" i="41"/>
  <c r="L168" i="41"/>
  <c r="C168" i="41"/>
  <c r="D168" i="41"/>
  <c r="J168" i="41"/>
  <c r="G168" i="41"/>
  <c r="J95" i="41"/>
  <c r="G95" i="41"/>
  <c r="F95" i="41"/>
  <c r="I95" i="41"/>
  <c r="L95" i="41"/>
  <c r="M95" i="41"/>
  <c r="O95" i="41"/>
  <c r="N95" i="41"/>
  <c r="D95" i="41"/>
  <c r="E95" i="41"/>
  <c r="H95" i="41"/>
  <c r="G22" i="41" l="1"/>
  <c r="D24" i="41"/>
  <c r="G21" i="41" s="1"/>
  <c r="K8" i="6"/>
  <c r="I8" i="6"/>
  <c r="D32" i="41" l="1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  <c r="O8" i="20" l="1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33" i="20"/>
  <c r="O332" i="20"/>
  <c r="O331" i="20"/>
  <c r="O330" i="20"/>
  <c r="O329" i="20"/>
  <c r="O328" i="20"/>
  <c r="O327" i="20"/>
  <c r="O326" i="20"/>
  <c r="O325" i="20"/>
  <c r="O324" i="20"/>
  <c r="O323" i="20"/>
  <c r="O322" i="20"/>
  <c r="O321" i="20"/>
  <c r="O320" i="20"/>
  <c r="O319" i="20"/>
  <c r="O318" i="20"/>
  <c r="O317" i="20"/>
  <c r="O316" i="20"/>
  <c r="O315" i="20"/>
  <c r="O314" i="20"/>
  <c r="O313" i="20"/>
  <c r="O312" i="20"/>
  <c r="O311" i="20"/>
  <c r="O310" i="20"/>
  <c r="O309" i="20"/>
  <c r="O308" i="20"/>
  <c r="O307" i="20"/>
  <c r="O306" i="20"/>
  <c r="O305" i="20"/>
  <c r="O304" i="20"/>
  <c r="O303" i="20"/>
  <c r="O302" i="20"/>
  <c r="O301" i="20"/>
  <c r="O300" i="20"/>
  <c r="O299" i="20"/>
  <c r="O298" i="20"/>
  <c r="O297" i="20"/>
  <c r="O296" i="20"/>
  <c r="O295" i="20"/>
  <c r="O294" i="20"/>
  <c r="O293" i="20"/>
  <c r="O292" i="20"/>
  <c r="O291" i="20"/>
  <c r="O290" i="20"/>
  <c r="O289" i="20"/>
  <c r="O288" i="20"/>
  <c r="O287" i="20"/>
  <c r="O286" i="20"/>
  <c r="O285" i="20"/>
  <c r="O284" i="20"/>
  <c r="O283" i="20"/>
  <c r="O282" i="20"/>
  <c r="O281" i="20"/>
  <c r="O280" i="20"/>
  <c r="O279" i="20"/>
  <c r="O278" i="20"/>
  <c r="O277" i="20"/>
  <c r="O276" i="20"/>
  <c r="O275" i="20"/>
  <c r="O274" i="20"/>
  <c r="O273" i="20"/>
  <c r="O272" i="20"/>
  <c r="O271" i="20"/>
  <c r="O270" i="20"/>
  <c r="O269" i="20"/>
  <c r="O268" i="20"/>
  <c r="O267" i="20"/>
  <c r="O266" i="20"/>
  <c r="O265" i="20"/>
  <c r="O264" i="20"/>
  <c r="O263" i="20"/>
  <c r="O262" i="20"/>
  <c r="O261" i="20"/>
  <c r="O260" i="20"/>
  <c r="O259" i="20"/>
  <c r="O258" i="20"/>
  <c r="O257" i="20"/>
  <c r="O256" i="20"/>
  <c r="O255" i="20"/>
  <c r="O254" i="20"/>
  <c r="O253" i="20"/>
  <c r="O252" i="20"/>
  <c r="O251" i="20"/>
  <c r="O250" i="20"/>
  <c r="O249" i="20"/>
  <c r="O248" i="20"/>
  <c r="O247" i="20"/>
  <c r="O246" i="20"/>
  <c r="O245" i="20"/>
  <c r="O244" i="20"/>
  <c r="O243" i="20"/>
  <c r="O242" i="20"/>
  <c r="O241" i="20"/>
  <c r="O240" i="20"/>
  <c r="O239" i="20"/>
  <c r="O238" i="20"/>
  <c r="O237" i="20"/>
  <c r="O236" i="20"/>
  <c r="O235" i="20"/>
  <c r="O234" i="20"/>
  <c r="O233" i="20"/>
  <c r="O232" i="20"/>
  <c r="O231" i="20"/>
  <c r="O230" i="20"/>
  <c r="O229" i="20"/>
  <c r="O228" i="20"/>
  <c r="O227" i="20"/>
  <c r="O226" i="20"/>
  <c r="O225" i="20"/>
  <c r="O224" i="20"/>
  <c r="O223" i="20"/>
  <c r="O222" i="20"/>
  <c r="O221" i="20"/>
  <c r="O220" i="20"/>
  <c r="O219" i="20"/>
  <c r="O218" i="20"/>
  <c r="O217" i="20"/>
  <c r="O216" i="20"/>
  <c r="O215" i="20"/>
  <c r="O214" i="20"/>
  <c r="O213" i="20"/>
  <c r="O212" i="20"/>
  <c r="O211" i="20"/>
  <c r="O210" i="20"/>
  <c r="O209" i="20"/>
  <c r="O208" i="20"/>
  <c r="O207" i="20"/>
  <c r="O206" i="20"/>
  <c r="O205" i="20"/>
  <c r="O204" i="20"/>
  <c r="O203" i="20"/>
  <c r="O202" i="20"/>
  <c r="O201" i="20"/>
  <c r="O200" i="20"/>
  <c r="O199" i="20"/>
  <c r="O198" i="20"/>
  <c r="O197" i="20"/>
  <c r="O196" i="20"/>
  <c r="O195" i="20"/>
  <c r="O194" i="20"/>
  <c r="O193" i="20"/>
  <c r="O192" i="20"/>
  <c r="O191" i="20"/>
  <c r="O190" i="20"/>
  <c r="O189" i="20"/>
  <c r="O188" i="20"/>
  <c r="O187" i="20"/>
  <c r="O186" i="20"/>
  <c r="O185" i="20"/>
  <c r="O184" i="20"/>
  <c r="O183" i="20"/>
  <c r="O182" i="20"/>
  <c r="O181" i="20"/>
  <c r="O180" i="20"/>
  <c r="O179" i="20"/>
  <c r="O178" i="20"/>
  <c r="O177" i="20"/>
  <c r="O176" i="20"/>
  <c r="O175" i="20"/>
  <c r="O174" i="20"/>
  <c r="O173" i="20"/>
  <c r="O172" i="20"/>
  <c r="O171" i="20"/>
  <c r="O170" i="20"/>
  <c r="O169" i="20"/>
  <c r="O168" i="20"/>
  <c r="O167" i="20"/>
  <c r="O166" i="20"/>
  <c r="O165" i="20"/>
  <c r="O164" i="20"/>
  <c r="O163" i="20"/>
  <c r="O162" i="20"/>
  <c r="O161" i="20"/>
  <c r="O160" i="20"/>
  <c r="O159" i="20"/>
  <c r="O158" i="20"/>
  <c r="O157" i="20"/>
  <c r="O156" i="20"/>
  <c r="O155" i="20"/>
  <c r="O154" i="20"/>
  <c r="O153" i="20"/>
  <c r="O152" i="20"/>
  <c r="O151" i="20"/>
  <c r="O150" i="20"/>
  <c r="O149" i="20"/>
  <c r="O148" i="20"/>
  <c r="O147" i="20"/>
  <c r="O146" i="20"/>
  <c r="O145" i="20"/>
  <c r="O144" i="20"/>
  <c r="O143" i="20"/>
  <c r="O142" i="20"/>
  <c r="O141" i="20"/>
  <c r="O140" i="20"/>
  <c r="O139" i="20"/>
  <c r="O138" i="20"/>
  <c r="O137" i="20"/>
  <c r="O136" i="20"/>
  <c r="O135" i="20"/>
  <c r="O134" i="20"/>
  <c r="O133" i="20"/>
  <c r="O132" i="20"/>
  <c r="O131" i="20"/>
  <c r="O130" i="20"/>
  <c r="O129" i="20"/>
  <c r="O128" i="20"/>
  <c r="O127" i="20"/>
  <c r="O126" i="20"/>
  <c r="O125" i="20"/>
  <c r="O124" i="20"/>
  <c r="O123" i="20"/>
  <c r="O122" i="20"/>
  <c r="O121" i="20"/>
  <c r="O120" i="20"/>
  <c r="O119" i="20"/>
  <c r="O118" i="20"/>
  <c r="O117" i="20"/>
  <c r="O116" i="20"/>
  <c r="O115" i="20"/>
  <c r="O114" i="20"/>
  <c r="O113" i="20"/>
  <c r="O112" i="20"/>
  <c r="O111" i="20"/>
  <c r="O110" i="20"/>
  <c r="O109" i="20"/>
  <c r="O108" i="20"/>
  <c r="O107" i="20"/>
  <c r="O106" i="20"/>
  <c r="O105" i="20"/>
  <c r="O104" i="20"/>
  <c r="O103" i="20"/>
  <c r="O102" i="20"/>
  <c r="O101" i="20"/>
  <c r="O100" i="20"/>
  <c r="O99" i="20"/>
  <c r="O98" i="20"/>
  <c r="O97" i="20"/>
  <c r="O96" i="20"/>
  <c r="O95" i="20"/>
  <c r="O94" i="20"/>
  <c r="O93" i="20"/>
  <c r="O92" i="20"/>
  <c r="O91" i="20"/>
  <c r="O90" i="20"/>
  <c r="O89" i="20"/>
  <c r="O88" i="20"/>
  <c r="O87" i="20"/>
  <c r="O86" i="20"/>
  <c r="O85" i="20"/>
  <c r="O84" i="20"/>
  <c r="O83" i="20"/>
  <c r="O82" i="20"/>
  <c r="O81" i="20"/>
  <c r="O80" i="20"/>
  <c r="O79" i="20"/>
  <c r="O78" i="20"/>
  <c r="O77" i="20"/>
  <c r="O76" i="20"/>
  <c r="O75" i="20"/>
  <c r="O74" i="20"/>
  <c r="O73" i="20"/>
  <c r="O72" i="20"/>
  <c r="O71" i="20"/>
  <c r="O70" i="20"/>
  <c r="O69" i="20"/>
  <c r="O68" i="20"/>
  <c r="O67" i="20"/>
  <c r="O66" i="20"/>
  <c r="O65" i="20"/>
  <c r="O64" i="20"/>
  <c r="O63" i="20"/>
  <c r="O62" i="20"/>
  <c r="O61" i="20"/>
  <c r="O60" i="20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O45" i="20"/>
  <c r="O44" i="20"/>
  <c r="O43" i="20"/>
  <c r="O42" i="20"/>
  <c r="O41" i="20"/>
  <c r="O40" i="20"/>
  <c r="O39" i="20"/>
  <c r="O38" i="20"/>
  <c r="O37" i="20"/>
  <c r="O36" i="20"/>
  <c r="O35" i="20"/>
  <c r="F37" i="41" l="1"/>
  <c r="F36" i="41"/>
  <c r="C47" i="41" l="1"/>
</calcChain>
</file>

<file path=xl/sharedStrings.xml><?xml version="1.0" encoding="utf-8"?>
<sst xmlns="http://schemas.openxmlformats.org/spreadsheetml/2006/main" count="860" uniqueCount="555">
  <si>
    <t>GWh</t>
  </si>
  <si>
    <t>Boletín mensual</t>
  </si>
  <si>
    <t>Hidráulica</t>
  </si>
  <si>
    <t>Nuclear</t>
  </si>
  <si>
    <t>Carbón</t>
  </si>
  <si>
    <t>Fuel + Gas</t>
  </si>
  <si>
    <t>Eólica</t>
  </si>
  <si>
    <t>Solar fotovoltaica</t>
  </si>
  <si>
    <t>Solar térmica</t>
  </si>
  <si>
    <t>Otras renovables</t>
  </si>
  <si>
    <t>Cogeneración</t>
  </si>
  <si>
    <t>Residuos</t>
  </si>
  <si>
    <t>Generación</t>
  </si>
  <si>
    <t>Demanda transporte (b.c.)</t>
  </si>
  <si>
    <t>Ciclo combinado</t>
  </si>
  <si>
    <t>Consumos en bombeo</t>
  </si>
  <si>
    <t>Demanda (b.c.)</t>
  </si>
  <si>
    <t>%</t>
  </si>
  <si>
    <r>
      <rPr>
        <vertAlign val="superscript"/>
        <sz val="8"/>
        <color rgb="FF000000"/>
        <rFont val="Arial"/>
        <family val="2"/>
      </rPr>
      <t>(1)</t>
    </r>
    <r>
      <rPr>
        <sz val="8"/>
        <color rgb="FF000000"/>
        <rFont val="Arial"/>
        <family val="2"/>
      </rPr>
      <t xml:space="preserve"> No incluye la generación de bombeo.</t>
    </r>
  </si>
  <si>
    <t>Hidráulica (1)</t>
  </si>
  <si>
    <t>Total</t>
  </si>
  <si>
    <t>No renovables</t>
  </si>
  <si>
    <t>Renovables</t>
  </si>
  <si>
    <t>-</t>
  </si>
  <si>
    <t>Fecha</t>
  </si>
  <si>
    <t>Dia</t>
  </si>
  <si>
    <t>Hidraulica (1)</t>
  </si>
  <si>
    <t>Sin emisiones CO2 (GWh)</t>
  </si>
  <si>
    <t>Con emisiones CO2 (GWh)</t>
  </si>
  <si>
    <t>Sin emisiones CO2 (%)</t>
  </si>
  <si>
    <t>Con emisiones CO2 (%)</t>
  </si>
  <si>
    <t>Con emisiones CO2: carbón, fuel/gas, ciclo combinado, cogeneración y residuos.</t>
  </si>
  <si>
    <t>Sin emisiones CO2: hidráulica, nuclear, eólica, solar fotovoltaica, solar térmica y otras renovables. No incluye la generación bombeo.</t>
  </si>
  <si>
    <t>Máximo</t>
  </si>
  <si>
    <t>Generación eólica (GWh)</t>
  </si>
  <si>
    <t>Generación eólica/Generación (%)</t>
  </si>
  <si>
    <t>Generación eólica diaria peninsular</t>
  </si>
  <si>
    <t>Maximo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</si>
  <si>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</si>
  <si>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</si>
  <si>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</si>
  <si>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</si>
  <si>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</si>
  <si>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</si>
  <si>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</si>
  <si>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</si>
  <si>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</si>
  <si>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</si>
  <si>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</si>
  <si>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</si>
  <si>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</si>
  <si>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</si>
  <si>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</si>
  <si>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</si>
  <si>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</si>
  <si>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</si>
  <si>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</si>
  <si>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</si>
  <si>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</si>
  <si>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</si>
  <si>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</si>
  <si>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</si>
  <si>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</si>
  <si>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</si>
  <si>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</si>
  <si>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</si>
  <si>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</si>
  <si>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</si>
  <si>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</si>
  <si>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</si>
  <si>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No incluye la generación de bombeo.</t>
    </r>
  </si>
  <si>
    <t xml:space="preserve">Evolución de la generación renovable peninsular </t>
  </si>
  <si>
    <t>Estructura de potencia instalada mensual peninsular</t>
  </si>
  <si>
    <t>MW</t>
  </si>
  <si>
    <t>Bombeo puro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</si>
  <si>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</si>
  <si>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</si>
  <si>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</si>
  <si>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</si>
  <si>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</si>
  <si>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</si>
  <si>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Generación eólica / total generación (1) (%)</t>
  </si>
  <si>
    <t>Generación (1) (GWh)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</si>
  <si>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</si>
  <si>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</si>
  <si>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</si>
  <si>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</si>
  <si>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</si>
  <si>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</si>
  <si>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</si>
  <si>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</si>
  <si>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</si>
  <si>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t>Evolución de la generación sin/con emisiones de CO2 peninsular</t>
  </si>
  <si>
    <t>Generación horaria el día de máxima generación de energía eólica peninsular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</si>
  <si>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</si>
  <si>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</si>
  <si>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</si>
  <si>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</si>
  <si>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t>Renovables: hidráulica, eólica, solar fotovoltaica, solar térmica, otras renovables y residuos renovables. No incluye la generación bombeo.</t>
  </si>
  <si>
    <t>No renovables: nuclear, carbón, fuel/gas, ciclo combinado, cogeneración y residuos no renovables.</t>
  </si>
  <si>
    <t>Consumos bombeo</t>
  </si>
  <si>
    <t xml:space="preserve">Estructura de generación diaria del día de máxima generación de energía renovable peninsular
</t>
  </si>
  <si>
    <t>Fuel-Gas</t>
  </si>
  <si>
    <t>E. Peninsula Baleares</t>
  </si>
  <si>
    <t>E. Península-Baleares</t>
  </si>
  <si>
    <t>Saldo internacionales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</si>
  <si>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</si>
  <si>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Residuos no renovables </t>
    </r>
    <r>
      <rPr>
        <vertAlign val="superscript"/>
        <sz val="8"/>
        <color rgb="FF004563"/>
        <rFont val="Arial"/>
        <family val="2"/>
      </rPr>
      <t>(5)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</si>
  <si>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</si>
  <si>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</si>
  <si>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El 50% de la generación procedente de residuos sólidos urbanos se considera renovable.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</si>
  <si>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</si>
  <si>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</si>
  <si>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</si>
  <si>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r>
      <t xml:space="preserve">Residuos renovables </t>
    </r>
    <r>
      <rPr>
        <vertAlign val="superscript"/>
        <sz val="8"/>
        <color rgb="FF004563"/>
        <rFont val="Arial"/>
        <family val="2"/>
      </rPr>
      <t>(5)</t>
    </r>
  </si>
  <si>
    <t>Potencia</t>
  </si>
  <si>
    <t xml:space="preserve">Evolución de la generación renovable y no renovable peninsular </t>
  </si>
  <si>
    <t>Junio 2017</t>
  </si>
  <si>
    <t>% 17/16</t>
  </si>
  <si>
    <t>Estructura de generacion mensual de energía eléctrica peninsular 28/06/2017</t>
  </si>
  <si>
    <t>Estructura de generacion mensual de energía eléctrica peninsular 12/02/2016</t>
  </si>
  <si>
    <t>J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</si>
  <si>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</si>
  <si>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</si>
  <si>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</si>
  <si>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</si>
  <si>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</si>
  <si>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</si>
  <si>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</si>
  <si>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</si>
  <si>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Saldo Interc. Internacionales</t>
  </si>
  <si>
    <t>Demanda Transporte</t>
  </si>
  <si>
    <t>A</t>
  </si>
  <si>
    <t>S</t>
  </si>
  <si>
    <t>O</t>
  </si>
  <si>
    <t>N</t>
  </si>
  <si>
    <t>D</t>
  </si>
  <si>
    <t>E</t>
  </si>
  <si>
    <t>F</t>
  </si>
  <si>
    <t>M</t>
  </si>
  <si>
    <t>28 junio 2017</t>
  </si>
  <si>
    <t>2016 Junio</t>
  </si>
  <si>
    <t>Día 01/06/2016</t>
  </si>
  <si>
    <t>Día 02/06/2016</t>
  </si>
  <si>
    <t>Día 03/06/2016</t>
  </si>
  <si>
    <t>Día 04/06/2016</t>
  </si>
  <si>
    <t>Día 05/06/2016</t>
  </si>
  <si>
    <t>Día 06/06/2016</t>
  </si>
  <si>
    <t>Día 07/06/2016</t>
  </si>
  <si>
    <t>Día 08/06/2016</t>
  </si>
  <si>
    <t>Día 09/06/2016</t>
  </si>
  <si>
    <t>Día 10/06/2016</t>
  </si>
  <si>
    <t>Día 11/06/2016</t>
  </si>
  <si>
    <t>Día 12/06/2016</t>
  </si>
  <si>
    <t>Día 13/06/2016</t>
  </si>
  <si>
    <t>Día 14/06/2016</t>
  </si>
  <si>
    <t>Día 15/06/2016</t>
  </si>
  <si>
    <t>Día 16/06/2016</t>
  </si>
  <si>
    <t>Día 17/06/2016</t>
  </si>
  <si>
    <t>Día 18/06/2016</t>
  </si>
  <si>
    <t>Día 19/06/2016</t>
  </si>
  <si>
    <t>Día 20/06/2016</t>
  </si>
  <si>
    <t>Día 21/06/2016</t>
  </si>
  <si>
    <t>Día 22/06/2016</t>
  </si>
  <si>
    <t>Día 23/06/2016</t>
  </si>
  <si>
    <t>Día 24/06/2016</t>
  </si>
  <si>
    <t>Día 25/06/2016</t>
  </si>
  <si>
    <t>Día 26/06/2016</t>
  </si>
  <si>
    <t>Día 27/06/2016</t>
  </si>
  <si>
    <t>Día 28/06/2016</t>
  </si>
  <si>
    <t>Día 29/06/2016</t>
  </si>
  <si>
    <t>Día 30/06/2016</t>
  </si>
  <si>
    <t>2016 Julio</t>
  </si>
  <si>
    <t>Día 01/07/2016</t>
  </si>
  <si>
    <t>Día 02/07/2016</t>
  </si>
  <si>
    <t>Día 03/07/2016</t>
  </si>
  <si>
    <t>Día 04/07/2016</t>
  </si>
  <si>
    <t>Día 05/07/2016</t>
  </si>
  <si>
    <t>Día 06/07/2016</t>
  </si>
  <si>
    <t>Día 07/07/2016</t>
  </si>
  <si>
    <t>Día 08/07/2016</t>
  </si>
  <si>
    <t>Día 09/07/2016</t>
  </si>
  <si>
    <t>Día 10/07/2016</t>
  </si>
  <si>
    <t>Día 11/07/2016</t>
  </si>
  <si>
    <t>Día 12/07/2016</t>
  </si>
  <si>
    <t>Día 13/07/2016</t>
  </si>
  <si>
    <t>Día 14/07/2016</t>
  </si>
  <si>
    <t>Día 15/07/2016</t>
  </si>
  <si>
    <t>Día 16/07/2016</t>
  </si>
  <si>
    <t>Día 17/07/2016</t>
  </si>
  <si>
    <t>Día 18/07/2016</t>
  </si>
  <si>
    <t>Día 19/07/2016</t>
  </si>
  <si>
    <t>Día 20/07/2016</t>
  </si>
  <si>
    <t>Día 21/07/2016</t>
  </si>
  <si>
    <t>Día 22/07/2016</t>
  </si>
  <si>
    <t>Día 23/07/2016</t>
  </si>
  <si>
    <t>Día 24/07/2016</t>
  </si>
  <si>
    <t>Día 25/07/2016</t>
  </si>
  <si>
    <t>Día 26/07/2016</t>
  </si>
  <si>
    <t>Día 27/07/2016</t>
  </si>
  <si>
    <t>Día 28/07/2016</t>
  </si>
  <si>
    <t>Día 29/07/2016</t>
  </si>
  <si>
    <t>Día 30/07/2016</t>
  </si>
  <si>
    <t>Día 31/07/2016</t>
  </si>
  <si>
    <t>2016 Agosto</t>
  </si>
  <si>
    <t>Día 01/08/2016</t>
  </si>
  <si>
    <t>Día 02/08/2016</t>
  </si>
  <si>
    <t>Día 03/08/2016</t>
  </si>
  <si>
    <t>Día 04/08/2016</t>
  </si>
  <si>
    <t>Día 05/08/2016</t>
  </si>
  <si>
    <t>Día 06/08/2016</t>
  </si>
  <si>
    <t>Día 07/08/2016</t>
  </si>
  <si>
    <t>Día 08/08/2016</t>
  </si>
  <si>
    <t>Día 09/08/2016</t>
  </si>
  <si>
    <t>Día 10/08/2016</t>
  </si>
  <si>
    <t>Día 11/08/2016</t>
  </si>
  <si>
    <t>Día 12/08/2016</t>
  </si>
  <si>
    <t>Día 13/08/2016</t>
  </si>
  <si>
    <t>Día 14/08/2016</t>
  </si>
  <si>
    <t>Día 15/08/2016</t>
  </si>
  <si>
    <t>Día 16/08/2016</t>
  </si>
  <si>
    <t>Día 17/08/2016</t>
  </si>
  <si>
    <t>Día 18/08/2016</t>
  </si>
  <si>
    <t>Día 19/08/2016</t>
  </si>
  <si>
    <t>Día 20/08/2016</t>
  </si>
  <si>
    <t>Día 21/08/2016</t>
  </si>
  <si>
    <t>Día 22/08/2016</t>
  </si>
  <si>
    <t>Día 23/08/2016</t>
  </si>
  <si>
    <t>Día 24/08/2016</t>
  </si>
  <si>
    <t>Día 25/08/2016</t>
  </si>
  <si>
    <t>Día 26/08/2016</t>
  </si>
  <si>
    <t>Día 27/08/2016</t>
  </si>
  <si>
    <t>Día 28/08/2016</t>
  </si>
  <si>
    <t>Día 29/08/2016</t>
  </si>
  <si>
    <t>Día 30/08/2016</t>
  </si>
  <si>
    <t>Día 31/08/2016</t>
  </si>
  <si>
    <t>2016 Septiembre</t>
  </si>
  <si>
    <t>Día 01/09/2016</t>
  </si>
  <si>
    <t>Día 02/09/2016</t>
  </si>
  <si>
    <t>Día 03/09/2016</t>
  </si>
  <si>
    <t>Día 04/09/2016</t>
  </si>
  <si>
    <t>Día 05/09/2016</t>
  </si>
  <si>
    <t>Día 06/09/2016</t>
  </si>
  <si>
    <t>Día 07/09/2016</t>
  </si>
  <si>
    <t>Día 08/09/2016</t>
  </si>
  <si>
    <t>Día 09/09/2016</t>
  </si>
  <si>
    <t>Día 10/09/2016</t>
  </si>
  <si>
    <t>Día 11/09/2016</t>
  </si>
  <si>
    <t>Día 12/09/2016</t>
  </si>
  <si>
    <t>Día 13/09/2016</t>
  </si>
  <si>
    <t>Día 14/09/2016</t>
  </si>
  <si>
    <t>Día 15/09/2016</t>
  </si>
  <si>
    <t>Día 16/09/2016</t>
  </si>
  <si>
    <t>Día 17/09/2016</t>
  </si>
  <si>
    <t>Día 18/09/2016</t>
  </si>
  <si>
    <t>Día 19/09/2016</t>
  </si>
  <si>
    <t>Día 20/09/2016</t>
  </si>
  <si>
    <t>Día 21/09/2016</t>
  </si>
  <si>
    <t>Día 22/09/2016</t>
  </si>
  <si>
    <t>Día 23/09/2016</t>
  </si>
  <si>
    <t>Día 24/09/2016</t>
  </si>
  <si>
    <t>Día 25/09/2016</t>
  </si>
  <si>
    <t>Día 26/09/2016</t>
  </si>
  <si>
    <t>Día 27/09/2016</t>
  </si>
  <si>
    <t>Día 28/09/2016</t>
  </si>
  <si>
    <t>Día 29/09/2016</t>
  </si>
  <si>
    <t>Día 30/09/2016</t>
  </si>
  <si>
    <t>2016 Octubre</t>
  </si>
  <si>
    <t>Día 01/10/2016</t>
  </si>
  <si>
    <t>Día 02/10/2016</t>
  </si>
  <si>
    <t>Día 03/10/2016</t>
  </si>
  <si>
    <t>Día 04/10/2016</t>
  </si>
  <si>
    <t>Día 05/10/2016</t>
  </si>
  <si>
    <t>Día 06/10/2016</t>
  </si>
  <si>
    <t>Día 07/10/2016</t>
  </si>
  <si>
    <t>Día 08/10/2016</t>
  </si>
  <si>
    <t>Día 09/10/2016</t>
  </si>
  <si>
    <t>Día 10/10/2016</t>
  </si>
  <si>
    <t>Día 11/10/2016</t>
  </si>
  <si>
    <t>Día 12/10/2016</t>
  </si>
  <si>
    <t>Día 13/10/2016</t>
  </si>
  <si>
    <t>Día 14/10/2016</t>
  </si>
  <si>
    <t>Día 15/10/2016</t>
  </si>
  <si>
    <t>Día 16/10/2016</t>
  </si>
  <si>
    <t>Día 17/10/2016</t>
  </si>
  <si>
    <t>Día 18/10/2016</t>
  </si>
  <si>
    <t>Día 19/10/2016</t>
  </si>
  <si>
    <t>Día 20/10/2016</t>
  </si>
  <si>
    <t>Día 21/10/2016</t>
  </si>
  <si>
    <t>Día 22/10/2016</t>
  </si>
  <si>
    <t>Día 23/10/2016</t>
  </si>
  <si>
    <t>Día 24/10/2016</t>
  </si>
  <si>
    <t>Día 25/10/2016</t>
  </si>
  <si>
    <t>Día 26/10/2016</t>
  </si>
  <si>
    <t>Día 27/10/2016</t>
  </si>
  <si>
    <t>Día 28/10/2016</t>
  </si>
  <si>
    <t>Día 29/10/2016</t>
  </si>
  <si>
    <t>Día 30/10/2016</t>
  </si>
  <si>
    <t>Día 31/10/2016</t>
  </si>
  <si>
    <t>2016 Noviembre</t>
  </si>
  <si>
    <t>Día 01/11/2016</t>
  </si>
  <si>
    <t>Día 02/11/2016</t>
  </si>
  <si>
    <t>Día 03/11/2016</t>
  </si>
  <si>
    <t>Día 04/11/2016</t>
  </si>
  <si>
    <t>Día 05/11/2016</t>
  </si>
  <si>
    <t>Día 06/11/2016</t>
  </si>
  <si>
    <t>Día 07/11/2016</t>
  </si>
  <si>
    <t>Día 08/11/2016</t>
  </si>
  <si>
    <t>Día 09/11/2016</t>
  </si>
  <si>
    <t>Día 10/11/2016</t>
  </si>
  <si>
    <t>Día 11/11/2016</t>
  </si>
  <si>
    <t>Día 12/11/2016</t>
  </si>
  <si>
    <t>Día 13/11/2016</t>
  </si>
  <si>
    <t>Día 14/11/2016</t>
  </si>
  <si>
    <t>Día 15/11/2016</t>
  </si>
  <si>
    <t>Día 16/11/2016</t>
  </si>
  <si>
    <t>Día 17/11/2016</t>
  </si>
  <si>
    <t>Día 18/11/2016</t>
  </si>
  <si>
    <t>Día 19/11/2016</t>
  </si>
  <si>
    <t>Día 20/11/2016</t>
  </si>
  <si>
    <t>Día 21/11/2016</t>
  </si>
  <si>
    <t>Día 22/11/2016</t>
  </si>
  <si>
    <t>Día 23/11/2016</t>
  </si>
  <si>
    <t>Día 24/11/2016</t>
  </si>
  <si>
    <t>Día 25/11/2016</t>
  </si>
  <si>
    <t>Día 26/11/2016</t>
  </si>
  <si>
    <t>Día 27/11/2016</t>
  </si>
  <si>
    <t>Día 28/11/2016</t>
  </si>
  <si>
    <t>Día 29/11/2016</t>
  </si>
  <si>
    <t>Día 30/11/2016</t>
  </si>
  <si>
    <t>2016 Diciembre</t>
  </si>
  <si>
    <t>Día 01/12/2016</t>
  </si>
  <si>
    <t>Día 02/12/2016</t>
  </si>
  <si>
    <t>Día 03/12/2016</t>
  </si>
  <si>
    <t>Día 04/12/2016</t>
  </si>
  <si>
    <t>Día 05/12/2016</t>
  </si>
  <si>
    <t>Día 06/12/2016</t>
  </si>
  <si>
    <t>Día 07/12/2016</t>
  </si>
  <si>
    <t>Día 08/12/2016</t>
  </si>
  <si>
    <t>Día 09/12/2016</t>
  </si>
  <si>
    <t>Día 10/12/2016</t>
  </si>
  <si>
    <t>Día 11/12/2016</t>
  </si>
  <si>
    <t>Día 12/12/2016</t>
  </si>
  <si>
    <t>Día 13/12/2016</t>
  </si>
  <si>
    <t>Día 14/12/2016</t>
  </si>
  <si>
    <t>Día 15/12/2016</t>
  </si>
  <si>
    <t>Día 16/12/2016</t>
  </si>
  <si>
    <t>Día 17/12/2016</t>
  </si>
  <si>
    <t>Día 18/12/2016</t>
  </si>
  <si>
    <t>Día 19/12/2016</t>
  </si>
  <si>
    <t>Día 20/12/2016</t>
  </si>
  <si>
    <t>Día 21/12/2016</t>
  </si>
  <si>
    <t>Día 22/12/2016</t>
  </si>
  <si>
    <t>Día 23/12/2016</t>
  </si>
  <si>
    <t>Día 24/12/2016</t>
  </si>
  <si>
    <t>Día 25/12/2016</t>
  </si>
  <si>
    <t>Día 26/12/2016</t>
  </si>
  <si>
    <t>Día 27/12/2016</t>
  </si>
  <si>
    <t>Día 28/12/2016</t>
  </si>
  <si>
    <t>Día 29/12/2016</t>
  </si>
  <si>
    <t>Día 30/12/2016</t>
  </si>
  <si>
    <t>Día 31/12/2016</t>
  </si>
  <si>
    <t>2017 Enero</t>
  </si>
  <si>
    <t>Día 01/01/2017</t>
  </si>
  <si>
    <t>Día 02/01/2017</t>
  </si>
  <si>
    <t>Día 03/01/2017</t>
  </si>
  <si>
    <t>Día 04/01/2017</t>
  </si>
  <si>
    <t>Día 05/01/2017</t>
  </si>
  <si>
    <t>Día 06/01/2017</t>
  </si>
  <si>
    <t>Día 07/01/2017</t>
  </si>
  <si>
    <t>Día 08/01/2017</t>
  </si>
  <si>
    <t>Día 09/01/2017</t>
  </si>
  <si>
    <t>Día 10/01/2017</t>
  </si>
  <si>
    <t>Día 11/01/2017</t>
  </si>
  <si>
    <t>Día 12/01/2017</t>
  </si>
  <si>
    <t>Día 13/01/2017</t>
  </si>
  <si>
    <t>Día 14/01/2017</t>
  </si>
  <si>
    <t>Día 15/01/2017</t>
  </si>
  <si>
    <t>Día 16/01/2017</t>
  </si>
  <si>
    <t>Día 17/01/2017</t>
  </si>
  <si>
    <t>Día 18/01/2017</t>
  </si>
  <si>
    <t>Día 19/01/2017</t>
  </si>
  <si>
    <t>Día 20/01/2017</t>
  </si>
  <si>
    <t>Día 21/01/2017</t>
  </si>
  <si>
    <t>Día 22/01/2017</t>
  </si>
  <si>
    <t>Día 23/01/2017</t>
  </si>
  <si>
    <t>Día 24/01/2017</t>
  </si>
  <si>
    <t>Día 25/01/2017</t>
  </si>
  <si>
    <t>Día 26/01/2017</t>
  </si>
  <si>
    <t>Día 27/01/2017</t>
  </si>
  <si>
    <t>Día 28/01/2017</t>
  </si>
  <si>
    <t>Día 29/01/2017</t>
  </si>
  <si>
    <t>Día 30/01/2017</t>
  </si>
  <si>
    <t>Día 31/01/2017</t>
  </si>
  <si>
    <t>2017 Febrero</t>
  </si>
  <si>
    <t>Día 01/02/2017</t>
  </si>
  <si>
    <t>Día 02/02/2017</t>
  </si>
  <si>
    <t>Día 03/02/2017</t>
  </si>
  <si>
    <t>Día 04/02/2017</t>
  </si>
  <si>
    <t>Día 05/02/2017</t>
  </si>
  <si>
    <t>Día 06/02/2017</t>
  </si>
  <si>
    <t>Día 07/02/2017</t>
  </si>
  <si>
    <t>Día 08/02/2017</t>
  </si>
  <si>
    <t>Día 09/02/2017</t>
  </si>
  <si>
    <t>Día 10/02/2017</t>
  </si>
  <si>
    <t>Día 11/02/2017</t>
  </si>
  <si>
    <t>Día 12/02/2017</t>
  </si>
  <si>
    <t>Día 13/02/2017</t>
  </si>
  <si>
    <t>Día 14/02/2017</t>
  </si>
  <si>
    <t>Día 15/02/2017</t>
  </si>
  <si>
    <t>Día 16/02/2017</t>
  </si>
  <si>
    <t>Día 17/02/2017</t>
  </si>
  <si>
    <t>Día 18/02/2017</t>
  </si>
  <si>
    <t>Día 19/02/2017</t>
  </si>
  <si>
    <t>Día 20/02/2017</t>
  </si>
  <si>
    <t>Día 21/02/2017</t>
  </si>
  <si>
    <t>Día 22/02/2017</t>
  </si>
  <si>
    <t>Día 23/02/2017</t>
  </si>
  <si>
    <t>Día 24/02/2017</t>
  </si>
  <si>
    <t>Día 25/02/2017</t>
  </si>
  <si>
    <t>Día 26/02/2017</t>
  </si>
  <si>
    <t>Día 27/02/2017</t>
  </si>
  <si>
    <t>Día 28/02/2017</t>
  </si>
  <si>
    <t>2017 Marzo</t>
  </si>
  <si>
    <t>Día 01/03/2017</t>
  </si>
  <si>
    <t>Día 02/03/2017</t>
  </si>
  <si>
    <t>Día 03/03/2017</t>
  </si>
  <si>
    <t>Día 04/03/2017</t>
  </si>
  <si>
    <t>Día 05/03/2017</t>
  </si>
  <si>
    <t>Día 06/03/2017</t>
  </si>
  <si>
    <t>Día 07/03/2017</t>
  </si>
  <si>
    <t>Día 08/03/2017</t>
  </si>
  <si>
    <t>Día 09/03/2017</t>
  </si>
  <si>
    <t>Día 10/03/2017</t>
  </si>
  <si>
    <t>Día 11/03/2017</t>
  </si>
  <si>
    <t>Día 12/03/2017</t>
  </si>
  <si>
    <t>Día 13/03/2017</t>
  </si>
  <si>
    <t>Día 14/03/2017</t>
  </si>
  <si>
    <t>Día 15/03/2017</t>
  </si>
  <si>
    <t>Día 16/03/2017</t>
  </si>
  <si>
    <t>Día 17/03/2017</t>
  </si>
  <si>
    <t>Día 18/03/2017</t>
  </si>
  <si>
    <t>Día 19/03/2017</t>
  </si>
  <si>
    <t>Día 20/03/2017</t>
  </si>
  <si>
    <t>Día 21/03/2017</t>
  </si>
  <si>
    <t>Día 22/03/2017</t>
  </si>
  <si>
    <t>Día 23/03/2017</t>
  </si>
  <si>
    <t>Día 24/03/2017</t>
  </si>
  <si>
    <t>Día 25/03/2017</t>
  </si>
  <si>
    <t>Día 26/03/2017</t>
  </si>
  <si>
    <t>Día 27/03/2017</t>
  </si>
  <si>
    <t>Día 28/03/2017</t>
  </si>
  <si>
    <t>Día 29/03/2017</t>
  </si>
  <si>
    <t>Día 30/03/2017</t>
  </si>
  <si>
    <t>Día 31/03/2017</t>
  </si>
  <si>
    <t>2017 Abril</t>
  </si>
  <si>
    <t>Día 01/04/2017</t>
  </si>
  <si>
    <t>Día 02/04/2017</t>
  </si>
  <si>
    <t>Día 03/04/2017</t>
  </si>
  <si>
    <t>Día 04/04/2017</t>
  </si>
  <si>
    <t>Día 05/04/2017</t>
  </si>
  <si>
    <t>Día 06/04/2017</t>
  </si>
  <si>
    <t>Día 07/04/2017</t>
  </si>
  <si>
    <t>Día 08/04/2017</t>
  </si>
  <si>
    <t>Día 09/04/2017</t>
  </si>
  <si>
    <t>Día 10/04/2017</t>
  </si>
  <si>
    <t>Día 11/04/2017</t>
  </si>
  <si>
    <t>Día 12/04/2017</t>
  </si>
  <si>
    <t>Día 13/04/2017</t>
  </si>
  <si>
    <t>Día 14/04/2017</t>
  </si>
  <si>
    <t>Día 15/04/2017</t>
  </si>
  <si>
    <t>Día 16/04/2017</t>
  </si>
  <si>
    <t>Día 17/04/2017</t>
  </si>
  <si>
    <t>Día 18/04/2017</t>
  </si>
  <si>
    <t>Día 19/04/2017</t>
  </si>
  <si>
    <t>Día 20/04/2017</t>
  </si>
  <si>
    <t>Día 21/04/2017</t>
  </si>
  <si>
    <t>Día 22/04/2017</t>
  </si>
  <si>
    <t>Día 23/04/2017</t>
  </si>
  <si>
    <t>Día 24/04/2017</t>
  </si>
  <si>
    <t>Día 25/04/2017</t>
  </si>
  <si>
    <t>Día 26/04/2017</t>
  </si>
  <si>
    <t>Día 27/04/2017</t>
  </si>
  <si>
    <t>Día 28/04/2017</t>
  </si>
  <si>
    <t>Día 29/04/2017</t>
  </si>
  <si>
    <t>Día 30/04/2017</t>
  </si>
  <si>
    <t>2017 Mayo</t>
  </si>
  <si>
    <t>Día 01/05/2017</t>
  </si>
  <si>
    <t>Día 02/05/2017</t>
  </si>
  <si>
    <t>Día 03/05/2017</t>
  </si>
  <si>
    <t>Día 04/05/2017</t>
  </si>
  <si>
    <t>Día 05/05/2017</t>
  </si>
  <si>
    <t>Día 06/05/2017</t>
  </si>
  <si>
    <t>Día 07/05/2017</t>
  </si>
  <si>
    <t>Día 08/05/2017</t>
  </si>
  <si>
    <t>Día 09/05/2017</t>
  </si>
  <si>
    <t>Día 10/05/2017</t>
  </si>
  <si>
    <t>Día 11/05/2017</t>
  </si>
  <si>
    <t>Día 12/05/2017</t>
  </si>
  <si>
    <t>Día 13/05/2017</t>
  </si>
  <si>
    <t>Día 14/05/2017</t>
  </si>
  <si>
    <t>Día 15/05/2017</t>
  </si>
  <si>
    <t>Día 16/05/2017</t>
  </si>
  <si>
    <t>Día 17/05/2017</t>
  </si>
  <si>
    <t>Día 18/05/2017</t>
  </si>
  <si>
    <t>Día 19/05/2017</t>
  </si>
  <si>
    <t>Día 20/05/2017</t>
  </si>
  <si>
    <t>Día 21/05/2017</t>
  </si>
  <si>
    <t>Día 22/05/2017</t>
  </si>
  <si>
    <t>Día 23/05/2017</t>
  </si>
  <si>
    <t>Día 24/05/2017</t>
  </si>
  <si>
    <t>Día 25/05/2017</t>
  </si>
  <si>
    <t>Día 26/05/2017</t>
  </si>
  <si>
    <t>Día 27/05/2017</t>
  </si>
  <si>
    <t>Día 28/05/2017</t>
  </si>
  <si>
    <t>Día 29/05/2017</t>
  </si>
  <si>
    <t>Día 30/05/2017</t>
  </si>
  <si>
    <t>Día 31/05/2017</t>
  </si>
  <si>
    <t>2017 Junio</t>
  </si>
  <si>
    <t>Día 01/06/2017</t>
  </si>
  <si>
    <t>Día 02/06/2017</t>
  </si>
  <si>
    <t>Día 03/06/2017</t>
  </si>
  <si>
    <t>Día 04/06/2017</t>
  </si>
  <si>
    <t>Día 05/06/2017</t>
  </si>
  <si>
    <t>Día 06/06/2017</t>
  </si>
  <si>
    <t>Día 07/06/2017</t>
  </si>
  <si>
    <t>Día 08/06/2017</t>
  </si>
  <si>
    <t>Día 09/06/2017</t>
  </si>
  <si>
    <t>Día 10/06/2017</t>
  </si>
  <si>
    <t>Día 11/06/2017</t>
  </si>
  <si>
    <t>Día 12/06/2017</t>
  </si>
  <si>
    <t>Día 13/06/2017</t>
  </si>
  <si>
    <t>Día 14/06/2017</t>
  </si>
  <si>
    <t>Día 15/06/2017</t>
  </si>
  <si>
    <t>Día 16/06/2017</t>
  </si>
  <si>
    <t>Día 17/06/2017</t>
  </si>
  <si>
    <t>Día 18/06/2017</t>
  </si>
  <si>
    <t>Día 19/06/2017</t>
  </si>
  <si>
    <t>Día 20/06/2017</t>
  </si>
  <si>
    <t>Día 21/06/2017</t>
  </si>
  <si>
    <t>Día 22/06/2017</t>
  </si>
  <si>
    <t>Día 23/06/2017</t>
  </si>
  <si>
    <t>Día 24/06/2017</t>
  </si>
  <si>
    <t>Día 25/06/2017</t>
  </si>
  <si>
    <t>Día 26/06/2017</t>
  </si>
  <si>
    <t>Día 27/06/2017</t>
  </si>
  <si>
    <t>Día 28/06/2017</t>
  </si>
  <si>
    <t>Día 29/06/2017</t>
  </si>
  <si>
    <t>Día 30/06/2017</t>
  </si>
  <si>
    <r>
      <t xml:space="preserve">Residuos </t>
    </r>
    <r>
      <rPr>
        <vertAlign val="superscript"/>
        <sz val="8"/>
        <color rgb="FF004563"/>
        <rFont val="Arial"/>
        <family val="2"/>
      </rPr>
      <t>(5)</t>
    </r>
  </si>
  <si>
    <t>Jueves 29/01/2015 (19:27 h)</t>
  </si>
  <si>
    <t>Sábado 21/11/2015 (04:50 h)</t>
  </si>
  <si>
    <t>Miércoles 28/06/2017 (15:19 h)</t>
  </si>
  <si>
    <t>Miércoles 28/06/2017 (17:49 h)</t>
  </si>
  <si>
    <t>Reservas hidroelectricas a 30 de junio de 2017 por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</si>
</sst>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</numFmts>
  <fonts count="45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</borders>
  <cellStyleXfs count="18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9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1" fillId="0" borderId="0" applyNumberFormat="0" applyFill="0" applyBorder="0" applyAlignment="0" applyProtection="0">
      <alignment vertical="top"/>
      <protection locked="0"/>
    </xf>
  </cellStyleXfs>
  <cellXfs count="246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20" fillId="0" borderId="0" xfId="0" applyNumberFormat="1" applyFont="1"/>
    <xf numFmtId="164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2" fillId="0" borderId="0" xfId="11" applyFont="1" applyFill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1" fontId="26" fillId="0" borderId="0" xfId="12" applyNumberFormat="1" applyFont="1"/>
    <xf numFmtId="0" fontId="22" fillId="0" borderId="0" xfId="11" applyFont="1" applyBorder="1"/>
    <xf numFmtId="167" fontId="22" fillId="0" borderId="0" xfId="11" applyNumberFormat="1" applyFont="1"/>
    <xf numFmtId="172" fontId="22" fillId="0" borderId="0" xfId="11" applyNumberFormat="1" applyFont="1"/>
    <xf numFmtId="1" fontId="22" fillId="0" borderId="0" xfId="12" applyNumberFormat="1" applyFont="1"/>
    <xf numFmtId="4" fontId="22" fillId="0" borderId="0" xfId="11" applyNumberFormat="1" applyFont="1"/>
    <xf numFmtId="170" fontId="22" fillId="0" borderId="0" xfId="11" applyNumberFormat="1" applyFont="1"/>
    <xf numFmtId="1" fontId="27" fillId="0" borderId="0" xfId="11" applyNumberFormat="1" applyFont="1" applyFill="1"/>
    <xf numFmtId="169" fontId="27" fillId="0" borderId="0" xfId="11" applyNumberFormat="1" applyFont="1" applyFill="1"/>
    <xf numFmtId="170" fontId="27" fillId="0" borderId="0" xfId="11" applyNumberFormat="1" applyFont="1" applyFill="1"/>
    <xf numFmtId="0" fontId="27" fillId="0" borderId="0" xfId="11" applyFont="1" applyFill="1" applyBorder="1" applyAlignment="1">
      <alignment horizontal="right"/>
    </xf>
    <xf numFmtId="171" fontId="27" fillId="0" borderId="0" xfId="11" applyNumberFormat="1" applyFont="1" applyFill="1" applyBorder="1"/>
    <xf numFmtId="1" fontId="22" fillId="0" borderId="0" xfId="11" applyNumberFormat="1" applyFont="1" applyBorder="1"/>
    <xf numFmtId="175" fontId="22" fillId="0" borderId="0" xfId="11" applyNumberFormat="1" applyFont="1"/>
    <xf numFmtId="0" fontId="28" fillId="0" borderId="0" xfId="12" applyFont="1" applyFill="1" applyBorder="1" applyAlignment="1" applyProtection="1">
      <alignment horizontal="left" vertical="top" wrapText="1"/>
    </xf>
    <xf numFmtId="0" fontId="29" fillId="0" borderId="0" xfId="11" applyFont="1"/>
    <xf numFmtId="170" fontId="29" fillId="0" borderId="0" xfId="11" applyNumberFormat="1" applyFont="1"/>
    <xf numFmtId="170" fontId="29" fillId="0" borderId="0" xfId="11" applyNumberFormat="1" applyFont="1" applyBorder="1"/>
    <xf numFmtId="174" fontId="29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1" fillId="0" borderId="0" xfId="8" applyFont="1" applyFill="1" applyBorder="1" applyProtection="1"/>
    <xf numFmtId="0" fontId="32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2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0" fontId="19" fillId="0" borderId="0" xfId="14" applyNumberFormat="1" applyFont="1" applyFill="1" applyBorder="1" applyProtection="1"/>
    <xf numFmtId="0" fontId="32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6" fillId="2" borderId="0" xfId="8" applyFill="1" applyProtection="1"/>
    <xf numFmtId="0" fontId="33" fillId="0" borderId="0" xfId="8" applyFont="1" applyFill="1" applyProtection="1"/>
    <xf numFmtId="1" fontId="33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5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5" fillId="2" borderId="2" xfId="4" applyNumberFormat="1" applyFont="1" applyFill="1" applyBorder="1" applyProtection="1"/>
    <xf numFmtId="3" fontId="35" fillId="2" borderId="2" xfId="4" applyNumberFormat="1" applyFont="1" applyFill="1" applyBorder="1" applyAlignment="1" applyProtection="1">
      <alignment horizontal="right" indent="1"/>
    </xf>
    <xf numFmtId="166" fontId="35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5" fillId="2" borderId="3" xfId="4" applyNumberFormat="1" applyFont="1" applyFill="1" applyBorder="1" applyProtection="1"/>
    <xf numFmtId="3" fontId="35" fillId="2" borderId="4" xfId="4" applyNumberFormat="1" applyFont="1" applyFill="1" applyBorder="1" applyAlignment="1" applyProtection="1">
      <alignment horizontal="right" indent="1"/>
    </xf>
    <xf numFmtId="166" fontId="35" fillId="2" borderId="4" xfId="4" applyNumberFormat="1" applyFont="1" applyFill="1" applyBorder="1" applyAlignment="1" applyProtection="1">
      <alignment horizontal="right" indent="1"/>
    </xf>
    <xf numFmtId="164" fontId="38" fillId="0" borderId="0" xfId="0" applyFont="1" applyFill="1" applyBorder="1" applyAlignment="1" applyProtection="1"/>
    <xf numFmtId="0" fontId="38" fillId="0" borderId="0" xfId="1" applyFont="1" applyFill="1" applyAlignment="1" applyProtection="1">
      <alignment horizontal="right"/>
    </xf>
    <xf numFmtId="164" fontId="38" fillId="0" borderId="0" xfId="0" quotePrefix="1" applyFont="1" applyFill="1" applyAlignment="1" applyProtection="1">
      <alignment horizontal="right"/>
    </xf>
    <xf numFmtId="164" fontId="35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5" fillId="2" borderId="6" xfId="0" applyFont="1" applyFill="1" applyBorder="1" applyAlignment="1">
      <alignment horizontal="left"/>
    </xf>
    <xf numFmtId="166" fontId="35" fillId="2" borderId="6" xfId="9" applyNumberFormat="1" applyFont="1" applyFill="1" applyBorder="1" applyAlignment="1" applyProtection="1">
      <alignment horizontal="right" indent="1"/>
    </xf>
    <xf numFmtId="164" fontId="38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5" fillId="2" borderId="0" xfId="10" applyNumberFormat="1" applyFont="1" applyFill="1" applyBorder="1" applyAlignment="1">
      <alignment vertical="center"/>
    </xf>
    <xf numFmtId="164" fontId="35" fillId="0" borderId="0" xfId="0" applyFont="1" applyBorder="1" applyAlignment="1">
      <alignment horizontal="left" vertical="center" wrapText="1" readingOrder="1"/>
    </xf>
    <xf numFmtId="164" fontId="15" fillId="0" borderId="8" xfId="0" applyFont="1" applyFill="1" applyBorder="1" applyAlignment="1">
      <alignment horizontal="right" vertical="center" wrapText="1" indent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5" fillId="0" borderId="9" xfId="0" applyFont="1" applyBorder="1" applyAlignment="1">
      <alignment horizontal="left" vertical="center" wrapText="1" readingOrder="1"/>
    </xf>
    <xf numFmtId="164" fontId="15" fillId="0" borderId="10" xfId="0" applyFont="1" applyFill="1" applyBorder="1" applyAlignment="1">
      <alignment horizontal="right" vertical="center" wrapText="1" indent="1"/>
    </xf>
    <xf numFmtId="164" fontId="15" fillId="0" borderId="9" xfId="0" applyFont="1" applyFill="1" applyBorder="1" applyAlignment="1">
      <alignment horizontal="right" vertical="center" wrapText="1" readingOrder="1"/>
    </xf>
    <xf numFmtId="0" fontId="35" fillId="0" borderId="0" xfId="2" applyFont="1" applyFill="1" applyBorder="1" applyAlignment="1" applyProtection="1">
      <alignment vertical="top" wrapText="1"/>
    </xf>
    <xf numFmtId="3" fontId="35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164" fontId="15" fillId="0" borderId="1" xfId="0" applyFont="1" applyFill="1" applyBorder="1"/>
    <xf numFmtId="164" fontId="15" fillId="0" borderId="0" xfId="0" applyFont="1" applyFill="1"/>
    <xf numFmtId="164" fontId="35" fillId="2" borderId="0" xfId="0" applyFont="1" applyFill="1" applyProtection="1"/>
    <xf numFmtId="164" fontId="35" fillId="2" borderId="1" xfId="0" applyFont="1" applyFill="1" applyBorder="1" applyProtection="1"/>
    <xf numFmtId="164" fontId="35" fillId="2" borderId="1" xfId="0" applyFont="1" applyFill="1" applyBorder="1" applyAlignment="1" applyProtection="1">
      <alignment horizontal="right"/>
    </xf>
    <xf numFmtId="164" fontId="35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5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5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5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30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9" fillId="0" borderId="0" xfId="16" applyFont="1" applyFill="1" applyProtection="1"/>
    <xf numFmtId="0" fontId="31" fillId="0" borderId="0" xfId="16" applyFont="1" applyFill="1" applyBorder="1" applyProtection="1"/>
    <xf numFmtId="0" fontId="32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2" fillId="2" borderId="0" xfId="16" applyFont="1" applyFill="1" applyBorder="1" applyAlignment="1" applyProtection="1">
      <alignment horizontal="left" indent="1"/>
    </xf>
    <xf numFmtId="0" fontId="40" fillId="2" borderId="0" xfId="16" applyFont="1" applyFill="1" applyBorder="1" applyAlignment="1" applyProtection="1">
      <alignment horizontal="right" vertical="center"/>
    </xf>
    <xf numFmtId="0" fontId="35" fillId="2" borderId="0" xfId="17" applyFont="1" applyFill="1" applyBorder="1" applyAlignment="1" applyProtection="1">
      <alignment horizontal="left"/>
    </xf>
    <xf numFmtId="0" fontId="42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2" fillId="0" borderId="0" xfId="11" applyNumberFormat="1" applyFont="1" applyFill="1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0" fontId="22" fillId="0" borderId="0" xfId="11" applyNumberFormat="1" applyFont="1" applyBorder="1"/>
    <xf numFmtId="164" fontId="35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5" fillId="2" borderId="1" xfId="13" applyNumberFormat="1" applyFont="1" applyFill="1" applyBorder="1" applyAlignment="1" applyProtection="1">
      <alignment horizontal="right"/>
    </xf>
    <xf numFmtId="0" fontId="35" fillId="0" borderId="5" xfId="11" applyFont="1" applyFill="1" applyBorder="1" applyAlignment="1">
      <alignment horizontal="center"/>
    </xf>
    <xf numFmtId="0" fontId="35" fillId="0" borderId="5" xfId="11" applyFont="1" applyFill="1" applyBorder="1" applyAlignment="1">
      <alignment horizontal="right"/>
    </xf>
    <xf numFmtId="0" fontId="15" fillId="0" borderId="0" xfId="11" applyFont="1"/>
    <xf numFmtId="0" fontId="35" fillId="0" borderId="4" xfId="11" applyFont="1" applyFill="1" applyBorder="1" applyAlignment="1">
      <alignment horizontal="center"/>
    </xf>
    <xf numFmtId="0" fontId="35" fillId="0" borderId="4" xfId="11" applyFont="1" applyFill="1" applyBorder="1" applyAlignment="1">
      <alignment horizontal="right"/>
    </xf>
    <xf numFmtId="169" fontId="15" fillId="0" borderId="0" xfId="12" applyNumberFormat="1" applyFont="1"/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0" fontId="15" fillId="0" borderId="0" xfId="11" applyNumberFormat="1" applyFont="1" applyBorder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4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0" fontId="15" fillId="0" borderId="0" xfId="0" applyNumberFormat="1" applyFont="1"/>
    <xf numFmtId="3" fontId="15" fillId="0" borderId="0" xfId="0" applyNumberFormat="1" applyFont="1"/>
    <xf numFmtId="168" fontId="15" fillId="0" borderId="0" xfId="0" applyNumberFormat="1" applyFont="1"/>
    <xf numFmtId="164" fontId="15" fillId="0" borderId="0" xfId="0" applyFont="1" applyAlignment="1">
      <alignment horizontal="left" indent="1"/>
    </xf>
    <xf numFmtId="14" fontId="15" fillId="0" borderId="0" xfId="0" applyNumberFormat="1" applyFont="1"/>
    <xf numFmtId="3" fontId="15" fillId="0" borderId="0" xfId="0" applyNumberFormat="1" applyFont="1" applyAlignment="1"/>
    <xf numFmtId="166" fontId="15" fillId="0" borderId="0" xfId="0" applyNumberFormat="1" applyFont="1"/>
    <xf numFmtId="164" fontId="15" fillId="0" borderId="0" xfId="0" quotePrefix="1" applyFont="1"/>
    <xf numFmtId="0" fontId="15" fillId="0" borderId="0" xfId="0" quotePrefix="1" applyNumberFormat="1" applyFont="1"/>
    <xf numFmtId="164" fontId="15" fillId="0" borderId="0" xfId="0" applyNumberFormat="1" applyFont="1"/>
    <xf numFmtId="170" fontId="15" fillId="0" borderId="0" xfId="13" applyNumberFormat="1" applyFont="1"/>
    <xf numFmtId="169" fontId="15" fillId="0" borderId="0" xfId="11" applyNumberFormat="1" applyFont="1"/>
    <xf numFmtId="0" fontId="15" fillId="0" borderId="0" xfId="11" applyNumberFormat="1" applyFont="1"/>
    <xf numFmtId="0" fontId="15" fillId="0" borderId="0" xfId="11" applyFont="1" applyFill="1"/>
    <xf numFmtId="169" fontId="15" fillId="0" borderId="0" xfId="11" applyNumberFormat="1" applyFont="1" applyFill="1"/>
    <xf numFmtId="0" fontId="15" fillId="0" borderId="3" xfId="11" applyFont="1" applyFill="1" applyBorder="1" applyAlignment="1">
      <alignment horizontal="center"/>
    </xf>
    <xf numFmtId="0" fontId="15" fillId="0" borderId="3" xfId="11" applyFont="1" applyFill="1" applyBorder="1" applyAlignment="1">
      <alignment horizontal="right"/>
    </xf>
    <xf numFmtId="0" fontId="15" fillId="0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171" fontId="15" fillId="0" borderId="0" xfId="11" applyNumberFormat="1" applyFont="1" applyFill="1"/>
    <xf numFmtId="0" fontId="15" fillId="0" borderId="0" xfId="11" applyFont="1" applyFill="1" applyBorder="1"/>
    <xf numFmtId="3" fontId="15" fillId="0" borderId="0" xfId="11" applyNumberFormat="1" applyFont="1" applyFill="1"/>
    <xf numFmtId="3" fontId="15" fillId="0" borderId="0" xfId="11" applyNumberFormat="1" applyFont="1" applyFill="1" applyBorder="1"/>
    <xf numFmtId="1" fontId="15" fillId="0" borderId="0" xfId="11" applyNumberFormat="1" applyFont="1" applyFill="1" applyBorder="1"/>
    <xf numFmtId="0" fontId="15" fillId="0" borderId="0" xfId="3" applyFont="1" applyFill="1" applyBorder="1"/>
    <xf numFmtId="171" fontId="15" fillId="0" borderId="0" xfId="11" applyNumberFormat="1" applyFont="1" applyFill="1" applyBorder="1"/>
    <xf numFmtId="0" fontId="15" fillId="0" borderId="11" xfId="11" applyFont="1" applyFill="1" applyBorder="1"/>
    <xf numFmtId="171" fontId="15" fillId="0" borderId="11" xfId="11" applyNumberFormat="1" applyFont="1" applyFill="1" applyBorder="1"/>
    <xf numFmtId="0" fontId="15" fillId="0" borderId="4" xfId="11" applyFont="1" applyFill="1" applyBorder="1"/>
    <xf numFmtId="3" fontId="15" fillId="0" borderId="4" xfId="11" applyNumberFormat="1" applyFont="1" applyFill="1" applyBorder="1"/>
    <xf numFmtId="170" fontId="15" fillId="0" borderId="0" xfId="11" applyNumberFormat="1" applyFont="1" applyFill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5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3" fontId="15" fillId="4" borderId="0" xfId="9" applyNumberFormat="1" applyFont="1" applyFill="1" applyBorder="1" applyAlignment="1" applyProtection="1">
      <alignment horizontal="right" indent="1"/>
    </xf>
    <xf numFmtId="170" fontId="15" fillId="0" borderId="9" xfId="0" applyNumberFormat="1" applyFont="1" applyFill="1" applyBorder="1" applyAlignment="1">
      <alignment vertical="center" wrapText="1"/>
    </xf>
    <xf numFmtId="164" fontId="35" fillId="0" borderId="0" xfId="4" applyFont="1" applyFill="1" applyBorder="1" applyAlignment="1" applyProtection="1">
      <alignment horizontal="left" vertical="top" wrapText="1"/>
    </xf>
    <xf numFmtId="0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0" xfId="4" applyNumberFormat="1" applyFont="1" applyFill="1" applyBorder="1" applyAlignment="1" applyProtection="1">
      <alignment horizontal="justify"/>
    </xf>
    <xf numFmtId="0" fontId="15" fillId="0" borderId="5" xfId="4" applyNumberFormat="1" applyFont="1" applyFill="1" applyBorder="1" applyAlignment="1" applyProtection="1">
      <alignment horizontal="justify"/>
    </xf>
    <xf numFmtId="0" fontId="35" fillId="0" borderId="0" xfId="6" applyFont="1" applyFill="1" applyBorder="1" applyAlignment="1" applyProtection="1">
      <alignment horizontal="left" vertical="top" wrapText="1"/>
    </xf>
    <xf numFmtId="0" fontId="35" fillId="0" borderId="0" xfId="2" applyFont="1" applyFill="1" applyBorder="1" applyAlignment="1" applyProtection="1">
      <alignment horizontal="left" vertical="top" wrapText="1"/>
    </xf>
    <xf numFmtId="164" fontId="35" fillId="2" borderId="0" xfId="10" applyNumberFormat="1" applyFont="1" applyFill="1" applyBorder="1" applyAlignment="1">
      <alignment horizontal="center" vertical="center"/>
    </xf>
    <xf numFmtId="0" fontId="35" fillId="2" borderId="8" xfId="10" applyNumberFormat="1" applyFont="1" applyFill="1" applyBorder="1" applyAlignment="1">
      <alignment horizontal="center" vertical="center"/>
    </xf>
    <xf numFmtId="0" fontId="35" fillId="2" borderId="0" xfId="10" applyNumberFormat="1" applyFont="1" applyFill="1" applyBorder="1" applyAlignment="1">
      <alignment horizontal="center" vertical="center"/>
    </xf>
    <xf numFmtId="164" fontId="15" fillId="0" borderId="0" xfId="0" applyFont="1" applyAlignment="1">
      <alignment horizontal="center" wrapText="1"/>
    </xf>
    <xf numFmtId="164" fontId="35" fillId="2" borderId="12" xfId="0" applyFont="1" applyFill="1" applyBorder="1" applyAlignment="1" applyProtection="1">
      <alignment horizontal="center"/>
    </xf>
    <xf numFmtId="0" fontId="35" fillId="0" borderId="3" xfId="11" applyFont="1" applyFill="1" applyBorder="1" applyAlignment="1">
      <alignment horizontal="center"/>
    </xf>
    <xf numFmtId="3" fontId="15" fillId="0" borderId="0" xfId="0" applyNumberFormat="1" applyFont="1" applyFill="1" applyAlignment="1" applyProtection="1">
      <alignment horizontal="right" vertical="center"/>
    </xf>
    <xf numFmtId="3" fontId="35" fillId="0" borderId="1" xfId="0" applyNumberFormat="1" applyFont="1" applyFill="1" applyBorder="1" applyAlignment="1" applyProtection="1"/>
    <xf numFmtId="9" fontId="15" fillId="0" borderId="0" xfId="13" applyNumberFormat="1" applyFont="1" applyFill="1" applyAlignment="1" applyProtection="1">
      <alignment horizontal="right" vertical="center"/>
    </xf>
    <xf numFmtId="3" fontId="15" fillId="5" borderId="0" xfId="0" applyNumberFormat="1" applyFont="1" applyFill="1" applyAlignment="1" applyProtection="1">
      <alignment horizontal="right" vertical="center"/>
    </xf>
    <xf numFmtId="3" fontId="35" fillId="5" borderId="1" xfId="0" applyNumberFormat="1" applyFont="1" applyFill="1" applyBorder="1" applyAlignment="1" applyProtection="1"/>
  </cellXfs>
  <cellStyles count="18">
    <cellStyle name="consejo" xfId="10"/>
    <cellStyle name="Hipervínculo 2" xfId="17"/>
    <cellStyle name="Hipervínculo 3" xfId="15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0"/>
  <tableStyles count="0" defaultTableStyle="TableStyleMedium2" defaultPivotStyle="PivotStyleLight16"/>
  <colors>
    <mruColors>
      <color rgb="FF44B114"/>
      <color rgb="FF666666"/>
      <color rgb="FF9A5CBC"/>
      <color rgb="FFE48500"/>
      <color rgb="FF0090D1"/>
      <color rgb="FF6FB114"/>
      <color rgb="FFCFA2CA"/>
      <color rgb="FF70AD47"/>
      <color rgb="FFCCFF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7.4796747967479621E-2"/>
                  <c:y val="-0.146405228758169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382113821138211"/>
                  <c:y val="-0.10457516339869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0406504065040645"/>
                  <c:y val="0.15163398692810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3983739837398373"/>
                  <c:y val="0.131522206782975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5365853658536586"/>
                  <c:y val="-9.5859459072150535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-6.27450980392157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1'!$B$5:$B$16</c:f>
              <c:strCache>
                <c:ptCount val="12"/>
                <c:pt idx="0">
                  <c:v>Bombeo puro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 (1)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1'!$D$5:$D$16</c:f>
              <c:numCache>
                <c:formatCode>#,##0.0</c:formatCode>
                <c:ptCount val="12"/>
                <c:pt idx="0">
                  <c:v>3.3</c:v>
                </c:pt>
                <c:pt idx="1">
                  <c:v>7.6</c:v>
                </c:pt>
                <c:pt idx="2">
                  <c:v>9.5</c:v>
                </c:pt>
                <c:pt idx="3">
                  <c:v>25</c:v>
                </c:pt>
                <c:pt idx="4">
                  <c:v>6.5999999999999943</c:v>
                </c:pt>
                <c:pt idx="5">
                  <c:v>0.6</c:v>
                </c:pt>
                <c:pt idx="6">
                  <c:v>0.1</c:v>
                </c:pt>
                <c:pt idx="7">
                  <c:v>22.9</c:v>
                </c:pt>
                <c:pt idx="8">
                  <c:v>17</c:v>
                </c:pt>
                <c:pt idx="9">
                  <c:v>4.4000000000000004</c:v>
                </c:pt>
                <c:pt idx="10">
                  <c:v>2.2999999999999998</c:v>
                </c:pt>
                <c:pt idx="11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1'!$B$138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1'!$C$136:$O$136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1'!$C$138:$O$138</c:f>
              <c:numCache>
                <c:formatCode>#,##0</c:formatCode>
                <c:ptCount val="13"/>
                <c:pt idx="0">
                  <c:v>4819.2470000000003</c:v>
                </c:pt>
                <c:pt idx="1">
                  <c:v>5178.0649999999996</c:v>
                </c:pt>
                <c:pt idx="2">
                  <c:v>5151.8209999999999</c:v>
                </c:pt>
                <c:pt idx="3">
                  <c:v>5009.8950000000004</c:v>
                </c:pt>
                <c:pt idx="4">
                  <c:v>5096.1009999999997</c:v>
                </c:pt>
                <c:pt idx="5">
                  <c:v>3774.5970000000002</c:v>
                </c:pt>
                <c:pt idx="6">
                  <c:v>4341.1639999999998</c:v>
                </c:pt>
                <c:pt idx="7">
                  <c:v>5285.3739999999998</c:v>
                </c:pt>
                <c:pt idx="8">
                  <c:v>4768.268</c:v>
                </c:pt>
                <c:pt idx="9">
                  <c:v>5270.7340000000004</c:v>
                </c:pt>
                <c:pt idx="10">
                  <c:v>4928.7539999999999</c:v>
                </c:pt>
                <c:pt idx="11">
                  <c:v>4143.7839999999997</c:v>
                </c:pt>
                <c:pt idx="12">
                  <c:v>4062.8218999999999</c:v>
                </c:pt>
              </c:numCache>
            </c:numRef>
          </c:val>
          <c:extLst/>
        </c:ser>
        <c:ser>
          <c:idx val="0"/>
          <c:order val="1"/>
          <c:tx>
            <c:strRef>
              <c:f>'Data 1'!$B$139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1'!$C$136:$O$136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1'!$C$139:$O$139</c:f>
              <c:numCache>
                <c:formatCode>#,##0</c:formatCode>
                <c:ptCount val="13"/>
                <c:pt idx="0">
                  <c:v>2053.3679999999999</c:v>
                </c:pt>
                <c:pt idx="1">
                  <c:v>3659.5210000000002</c:v>
                </c:pt>
                <c:pt idx="2">
                  <c:v>3398.3910000000001</c:v>
                </c:pt>
                <c:pt idx="3">
                  <c:v>4304.2709999999997</c:v>
                </c:pt>
                <c:pt idx="4">
                  <c:v>4283.7070000000003</c:v>
                </c:pt>
                <c:pt idx="5">
                  <c:v>4457.4279999999999</c:v>
                </c:pt>
                <c:pt idx="6">
                  <c:v>5032.9750000000004</c:v>
                </c:pt>
                <c:pt idx="7">
                  <c:v>5166.1390000000001</c:v>
                </c:pt>
                <c:pt idx="8">
                  <c:v>3326.569</c:v>
                </c:pt>
                <c:pt idx="9">
                  <c:v>1791.5029999999999</c:v>
                </c:pt>
                <c:pt idx="10">
                  <c:v>1901.8214579999999</c:v>
                </c:pt>
                <c:pt idx="11">
                  <c:v>3538.877</c:v>
                </c:pt>
                <c:pt idx="12">
                  <c:v>4260.3801999999996</c:v>
                </c:pt>
              </c:numCache>
            </c:numRef>
          </c:val>
          <c:extLst/>
        </c:ser>
        <c:ser>
          <c:idx val="1"/>
          <c:order val="2"/>
          <c:tx>
            <c:strRef>
              <c:f>'Data 1'!$B$141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1'!$C$136:$O$136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1'!$C$141:$O$141</c:f>
              <c:numCache>
                <c:formatCode>#,##0</c:formatCode>
                <c:ptCount val="13"/>
                <c:pt idx="0">
                  <c:v>1891.633495</c:v>
                </c:pt>
                <c:pt idx="1">
                  <c:v>2381.915</c:v>
                </c:pt>
                <c:pt idx="2">
                  <c:v>2023.2982930000001</c:v>
                </c:pt>
                <c:pt idx="3">
                  <c:v>2143.0909999999999</c:v>
                </c:pt>
                <c:pt idx="4">
                  <c:v>3301.415</c:v>
                </c:pt>
                <c:pt idx="5">
                  <c:v>3431.904</c:v>
                </c:pt>
                <c:pt idx="6">
                  <c:v>3306.2860000000001</c:v>
                </c:pt>
                <c:pt idx="7">
                  <c:v>2932.246369</c:v>
                </c:pt>
                <c:pt idx="8">
                  <c:v>1526.5029999999999</c:v>
                </c:pt>
                <c:pt idx="9">
                  <c:v>1448.9780000000001</c:v>
                </c:pt>
                <c:pt idx="10">
                  <c:v>1247.3969999999999</c:v>
                </c:pt>
                <c:pt idx="11">
                  <c:v>1762.751</c:v>
                </c:pt>
                <c:pt idx="12">
                  <c:v>3207.3193000000001</c:v>
                </c:pt>
              </c:numCache>
            </c:numRef>
          </c:val>
          <c:extLst/>
        </c:ser>
        <c:ser>
          <c:idx val="3"/>
          <c:order val="3"/>
          <c:tx>
            <c:strRef>
              <c:f>'Data 1'!$B$146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'Data 1'!$C$136:$O$136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1'!$C$146:$O$146</c:f>
              <c:numCache>
                <c:formatCode>#,##0</c:formatCode>
                <c:ptCount val="13"/>
                <c:pt idx="0">
                  <c:v>195.59100000000001</c:v>
                </c:pt>
                <c:pt idx="1">
                  <c:v>242.94450000000001</c:v>
                </c:pt>
                <c:pt idx="2">
                  <c:v>243.15450000000001</c:v>
                </c:pt>
                <c:pt idx="3">
                  <c:v>236.99299999999999</c:v>
                </c:pt>
                <c:pt idx="4">
                  <c:v>230.03800000000001</c:v>
                </c:pt>
                <c:pt idx="5">
                  <c:v>205.32249999999999</c:v>
                </c:pt>
                <c:pt idx="6">
                  <c:v>203.3015</c:v>
                </c:pt>
                <c:pt idx="7">
                  <c:v>216.85550000000001</c:v>
                </c:pt>
                <c:pt idx="8">
                  <c:v>190.88300000000001</c:v>
                </c:pt>
                <c:pt idx="9">
                  <c:v>209.12799999999999</c:v>
                </c:pt>
                <c:pt idx="10">
                  <c:v>172.66749999999999</c:v>
                </c:pt>
                <c:pt idx="11">
                  <c:v>175.583</c:v>
                </c:pt>
                <c:pt idx="12">
                  <c:v>215.68190000000001</c:v>
                </c:pt>
              </c:numCache>
            </c:numRef>
          </c:val>
          <c:extLst/>
        </c:ser>
        <c:ser>
          <c:idx val="5"/>
          <c:order val="4"/>
          <c:tx>
            <c:strRef>
              <c:f>'Data 1'!$B$145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1'!$C$136:$O$136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1'!$C$145:$O$145</c:f>
              <c:numCache>
                <c:formatCode>#,##0</c:formatCode>
                <c:ptCount val="13"/>
                <c:pt idx="0">
                  <c:v>2167.7069999999999</c:v>
                </c:pt>
                <c:pt idx="1">
                  <c:v>2239.4490000000001</c:v>
                </c:pt>
                <c:pt idx="2">
                  <c:v>2110.4879999999998</c:v>
                </c:pt>
                <c:pt idx="3">
                  <c:v>2122.3110000000001</c:v>
                </c:pt>
                <c:pt idx="4">
                  <c:v>2291.0909999999999</c:v>
                </c:pt>
                <c:pt idx="5">
                  <c:v>2264.5340000000001</c:v>
                </c:pt>
                <c:pt idx="6">
                  <c:v>2315.5940000000001</c:v>
                </c:pt>
                <c:pt idx="7">
                  <c:v>2446.3110000000001</c:v>
                </c:pt>
                <c:pt idx="8">
                  <c:v>2202.8009999999999</c:v>
                </c:pt>
                <c:pt idx="9">
                  <c:v>2386.413</c:v>
                </c:pt>
                <c:pt idx="10">
                  <c:v>2231.1930000000002</c:v>
                </c:pt>
                <c:pt idx="11">
                  <c:v>2324.3229999999999</c:v>
                </c:pt>
                <c:pt idx="12">
                  <c:v>2274.6043979999999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252520"/>
        <c:axId val="327438024"/>
      </c:barChart>
      <c:catAx>
        <c:axId val="326252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7438024"/>
        <c:crosses val="autoZero"/>
        <c:auto val="1"/>
        <c:lblAlgn val="ctr"/>
        <c:lblOffset val="100"/>
        <c:noMultiLvlLbl val="1"/>
      </c:catAx>
      <c:valAx>
        <c:axId val="3274380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6252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381736718134245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1'!$D$179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</c:dPt>
          <c:cat>
            <c:numRef>
              <c:f>'Data 1'!$C$181:$C$211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1'!$D$181:$D$210</c:f>
              <c:numCache>
                <c:formatCode>#,##0</c:formatCode>
                <c:ptCount val="30"/>
                <c:pt idx="0">
                  <c:v>58.254995999999998</c:v>
                </c:pt>
                <c:pt idx="1">
                  <c:v>78.864919</c:v>
                </c:pt>
                <c:pt idx="2">
                  <c:v>93.063787000000005</c:v>
                </c:pt>
                <c:pt idx="3">
                  <c:v>119.781291</c:v>
                </c:pt>
                <c:pt idx="4">
                  <c:v>138.18252200000001</c:v>
                </c:pt>
                <c:pt idx="5">
                  <c:v>102.826082</c:v>
                </c:pt>
                <c:pt idx="6">
                  <c:v>76.654707999999999</c:v>
                </c:pt>
                <c:pt idx="7">
                  <c:v>124.072197</c:v>
                </c:pt>
                <c:pt idx="8">
                  <c:v>43.538150999999999</c:v>
                </c:pt>
                <c:pt idx="9">
                  <c:v>58.257781000000001</c:v>
                </c:pt>
                <c:pt idx="10">
                  <c:v>84.938508999999996</c:v>
                </c:pt>
                <c:pt idx="11">
                  <c:v>128.829767</c:v>
                </c:pt>
                <c:pt idx="12">
                  <c:v>110.266434</c:v>
                </c:pt>
                <c:pt idx="13">
                  <c:v>51.539298000000002</c:v>
                </c:pt>
                <c:pt idx="14">
                  <c:v>84.763166999999996</c:v>
                </c:pt>
                <c:pt idx="15">
                  <c:v>120.36793299999999</c:v>
                </c:pt>
                <c:pt idx="16">
                  <c:v>105.62004</c:v>
                </c:pt>
                <c:pt idx="17">
                  <c:v>90.881844000000001</c:v>
                </c:pt>
                <c:pt idx="18">
                  <c:v>136.99530200000001</c:v>
                </c:pt>
                <c:pt idx="19">
                  <c:v>86.424620000000004</c:v>
                </c:pt>
                <c:pt idx="20">
                  <c:v>39.459180000000003</c:v>
                </c:pt>
                <c:pt idx="21">
                  <c:v>46.721477</c:v>
                </c:pt>
                <c:pt idx="22">
                  <c:v>64.700684999999993</c:v>
                </c:pt>
                <c:pt idx="23">
                  <c:v>84.660730000000001</c:v>
                </c:pt>
                <c:pt idx="24">
                  <c:v>85.589721999999995</c:v>
                </c:pt>
                <c:pt idx="25">
                  <c:v>65.771317999999994</c:v>
                </c:pt>
                <c:pt idx="26">
                  <c:v>157.80244500000001</c:v>
                </c:pt>
                <c:pt idx="27">
                  <c:v>297.13715300000001</c:v>
                </c:pt>
                <c:pt idx="28">
                  <c:v>233.99607399999999</c:v>
                </c:pt>
                <c:pt idx="29">
                  <c:v>173.52507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438808"/>
        <c:axId val="327439200"/>
      </c:barChart>
      <c:lineChart>
        <c:grouping val="standard"/>
        <c:varyColors val="0"/>
        <c:ser>
          <c:idx val="1"/>
          <c:order val="1"/>
          <c:tx>
            <c:strRef>
              <c:f>'Data 1'!$E$179:$E$180</c:f>
              <c:strCache>
                <c:ptCount val="2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1'!$C$181:$C$210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1'!$E$181:$E$210</c:f>
              <c:numCache>
                <c:formatCode>#,##0.0</c:formatCode>
                <c:ptCount val="30"/>
                <c:pt idx="0">
                  <c:v>8.5</c:v>
                </c:pt>
                <c:pt idx="1">
                  <c:v>11.7</c:v>
                </c:pt>
                <c:pt idx="2">
                  <c:v>16.100000000000001</c:v>
                </c:pt>
                <c:pt idx="3">
                  <c:v>21.9</c:v>
                </c:pt>
                <c:pt idx="4">
                  <c:v>22</c:v>
                </c:pt>
                <c:pt idx="5">
                  <c:v>15.7</c:v>
                </c:pt>
                <c:pt idx="6">
                  <c:v>11.6</c:v>
                </c:pt>
                <c:pt idx="7">
                  <c:v>18.2</c:v>
                </c:pt>
                <c:pt idx="8">
                  <c:v>6.6</c:v>
                </c:pt>
                <c:pt idx="9">
                  <c:v>9.6999999999999993</c:v>
                </c:pt>
                <c:pt idx="10">
                  <c:v>14.8</c:v>
                </c:pt>
                <c:pt idx="11">
                  <c:v>18.100000000000001</c:v>
                </c:pt>
                <c:pt idx="12">
                  <c:v>14.9</c:v>
                </c:pt>
                <c:pt idx="13">
                  <c:v>6.8</c:v>
                </c:pt>
                <c:pt idx="14">
                  <c:v>11.3</c:v>
                </c:pt>
                <c:pt idx="15">
                  <c:v>15.7</c:v>
                </c:pt>
                <c:pt idx="16">
                  <c:v>15.1</c:v>
                </c:pt>
                <c:pt idx="17">
                  <c:v>14.1</c:v>
                </c:pt>
                <c:pt idx="18">
                  <c:v>17.399999999999999</c:v>
                </c:pt>
                <c:pt idx="19">
                  <c:v>10.6</c:v>
                </c:pt>
                <c:pt idx="20">
                  <c:v>5</c:v>
                </c:pt>
                <c:pt idx="21">
                  <c:v>5.8</c:v>
                </c:pt>
                <c:pt idx="22">
                  <c:v>8.3000000000000007</c:v>
                </c:pt>
                <c:pt idx="23">
                  <c:v>12.4</c:v>
                </c:pt>
                <c:pt idx="24">
                  <c:v>13.9</c:v>
                </c:pt>
                <c:pt idx="25">
                  <c:v>9.3000000000000007</c:v>
                </c:pt>
                <c:pt idx="26">
                  <c:v>22.4</c:v>
                </c:pt>
                <c:pt idx="27">
                  <c:v>42</c:v>
                </c:pt>
                <c:pt idx="28">
                  <c:v>35</c:v>
                </c:pt>
                <c:pt idx="29">
                  <c:v>26.9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320624"/>
        <c:axId val="328320232"/>
      </c:lineChart>
      <c:catAx>
        <c:axId val="327438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7439200"/>
        <c:crosses val="autoZero"/>
        <c:auto val="0"/>
        <c:lblAlgn val="ctr"/>
        <c:lblOffset val="100"/>
        <c:noMultiLvlLbl val="0"/>
      </c:catAx>
      <c:valAx>
        <c:axId val="327439200"/>
        <c:scaling>
          <c:orientation val="minMax"/>
          <c:max val="3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7438808"/>
        <c:crosses val="autoZero"/>
        <c:crossBetween val="between"/>
      </c:valAx>
      <c:valAx>
        <c:axId val="328320232"/>
        <c:scaling>
          <c:orientation val="minMax"/>
          <c:max val="6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8320624"/>
        <c:crosses val="max"/>
        <c:crossBetween val="between"/>
      </c:valAx>
      <c:catAx>
        <c:axId val="32832062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2832023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strRef>
              <c:f>'Data 1'!$B$235</c:f>
              <c:strCache>
                <c:ptCount val="1"/>
                <c:pt idx="0">
                  <c:v>Generación (1) (GWh)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  <a:effectLst/>
          </c:spPr>
          <c:cat>
            <c:numRef>
              <c:f>'Data 1'!$C$217:$Z$217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1'!$C$235:$Z$235</c:f>
              <c:numCache>
                <c:formatCode>0_)</c:formatCode>
                <c:ptCount val="24"/>
                <c:pt idx="0">
                  <c:v>27.181302153807653</c:v>
                </c:pt>
                <c:pt idx="1">
                  <c:v>25.26287495664414</c:v>
                </c:pt>
                <c:pt idx="2">
                  <c:v>23.961462494233285</c:v>
                </c:pt>
                <c:pt idx="3">
                  <c:v>23.586068893271769</c:v>
                </c:pt>
                <c:pt idx="4">
                  <c:v>23.196666281717128</c:v>
                </c:pt>
                <c:pt idx="5">
                  <c:v>23.794377885786062</c:v>
                </c:pt>
                <c:pt idx="6">
                  <c:v>24.386973451201399</c:v>
                </c:pt>
                <c:pt idx="7">
                  <c:v>26.14540024222083</c:v>
                </c:pt>
                <c:pt idx="8">
                  <c:v>28.144581628838775</c:v>
                </c:pt>
                <c:pt idx="9">
                  <c:v>30.700829319941523</c:v>
                </c:pt>
                <c:pt idx="10">
                  <c:v>32.421944952436718</c:v>
                </c:pt>
                <c:pt idx="11">
                  <c:v>33.777000186662299</c:v>
                </c:pt>
                <c:pt idx="12">
                  <c:v>34.135368537448478</c:v>
                </c:pt>
                <c:pt idx="13">
                  <c:v>34.44466153782237</c:v>
                </c:pt>
                <c:pt idx="14">
                  <c:v>34.10037428151265</c:v>
                </c:pt>
                <c:pt idx="15">
                  <c:v>34.244315213527734</c:v>
                </c:pt>
                <c:pt idx="16">
                  <c:v>33.244880567157914</c:v>
                </c:pt>
                <c:pt idx="17">
                  <c:v>33.530128039674764</c:v>
                </c:pt>
                <c:pt idx="18">
                  <c:v>32.974712256339316</c:v>
                </c:pt>
                <c:pt idx="19">
                  <c:v>32.382610036790894</c:v>
                </c:pt>
                <c:pt idx="20">
                  <c:v>31.604953948900295</c:v>
                </c:pt>
                <c:pt idx="21">
                  <c:v>29.225780002729866</c:v>
                </c:pt>
                <c:pt idx="22">
                  <c:v>28.135788230420886</c:v>
                </c:pt>
                <c:pt idx="23">
                  <c:v>27.38112238909325</c:v>
                </c:pt>
              </c:numCache>
            </c:numRef>
          </c:val>
        </c:ser>
        <c:ser>
          <c:idx val="0"/>
          <c:order val="1"/>
          <c:tx>
            <c:strRef>
              <c:f>'Data 1'!$B$223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 w="25400">
              <a:noFill/>
            </a:ln>
            <a:effectLst/>
          </c:spPr>
          <c:cat>
            <c:numRef>
              <c:f>'Data 1'!$C$217:$Z$217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1'!$C$223:$Z$223</c:f>
              <c:numCache>
                <c:formatCode>0_)</c:formatCode>
                <c:ptCount val="24"/>
                <c:pt idx="0">
                  <c:v>9.9786122450099999</c:v>
                </c:pt>
                <c:pt idx="1">
                  <c:v>9.7717714949600012</c:v>
                </c:pt>
                <c:pt idx="2">
                  <c:v>9.4673465131099981</c:v>
                </c:pt>
                <c:pt idx="3">
                  <c:v>9.6064357473399991</c:v>
                </c:pt>
                <c:pt idx="4">
                  <c:v>9.603355714260001</c:v>
                </c:pt>
                <c:pt idx="5">
                  <c:v>9.840330904950001</c:v>
                </c:pt>
                <c:pt idx="6">
                  <c:v>9.88155302897</c:v>
                </c:pt>
                <c:pt idx="7">
                  <c:v>9.9984795735599974</c:v>
                </c:pt>
                <c:pt idx="8">
                  <c:v>10.69042804065</c:v>
                </c:pt>
                <c:pt idx="9">
                  <c:v>11.69003024033</c:v>
                </c:pt>
                <c:pt idx="10">
                  <c:v>12.684007520909999</c:v>
                </c:pt>
                <c:pt idx="11">
                  <c:v>13.33677769939</c:v>
                </c:pt>
                <c:pt idx="12">
                  <c:v>13.703476656380001</c:v>
                </c:pt>
                <c:pt idx="13">
                  <c:v>14.35556650581</c:v>
                </c:pt>
                <c:pt idx="14">
                  <c:v>14.789380598699999</c:v>
                </c:pt>
                <c:pt idx="15">
                  <c:v>15.53561123183</c:v>
                </c:pt>
                <c:pt idx="16">
                  <c:v>15.33245598769</c:v>
                </c:pt>
                <c:pt idx="17">
                  <c:v>15.56417116375</c:v>
                </c:pt>
                <c:pt idx="18">
                  <c:v>15.334545346680001</c:v>
                </c:pt>
                <c:pt idx="19">
                  <c:v>15.01953325549</c:v>
                </c:pt>
                <c:pt idx="20">
                  <c:v>14.17889997749</c:v>
                </c:pt>
                <c:pt idx="21">
                  <c:v>13.260259771599999</c:v>
                </c:pt>
                <c:pt idx="22">
                  <c:v>11.952031449120001</c:v>
                </c:pt>
                <c:pt idx="23">
                  <c:v>11.5619168202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323368"/>
        <c:axId val="328323760"/>
      </c:areaChart>
      <c:lineChart>
        <c:grouping val="standard"/>
        <c:varyColors val="0"/>
        <c:ser>
          <c:idx val="2"/>
          <c:order val="2"/>
          <c:tx>
            <c:strRef>
              <c:f>'Data 1'!$B$236</c:f>
              <c:strCache>
                <c:ptCount val="1"/>
                <c:pt idx="0">
                  <c:v>Generación eólica / total generación (1)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'Data 1'!$C$236:$Z$236</c:f>
              <c:numCache>
                <c:formatCode>0.0</c:formatCode>
                <c:ptCount val="24"/>
                <c:pt idx="0">
                  <c:v>36.711310549234156</c:v>
                </c:pt>
                <c:pt idx="1">
                  <c:v>38.68036204006949</c:v>
                </c:pt>
                <c:pt idx="2">
                  <c:v>39.510720664018187</c:v>
                </c:pt>
                <c:pt idx="3">
                  <c:v>40.729278756920614</c:v>
                </c:pt>
                <c:pt idx="4">
                  <c:v>41.399723553505012</c:v>
                </c:pt>
                <c:pt idx="5">
                  <c:v>41.355697350794259</c:v>
                </c:pt>
                <c:pt idx="6">
                  <c:v>40.51980065809763</c:v>
                </c:pt>
                <c:pt idx="7">
                  <c:v>38.241830229907819</c:v>
                </c:pt>
                <c:pt idx="8">
                  <c:v>37.983965019028346</c:v>
                </c:pt>
                <c:pt idx="9">
                  <c:v>38.077245791978712</c:v>
                </c:pt>
                <c:pt idx="10">
                  <c:v>39.121673729066998</c:v>
                </c:pt>
                <c:pt idx="11">
                  <c:v>39.484790317928713</c:v>
                </c:pt>
                <c:pt idx="12">
                  <c:v>40.144510645451192</c:v>
                </c:pt>
                <c:pt idx="13">
                  <c:v>41.677188466626966</c:v>
                </c:pt>
                <c:pt idx="14">
                  <c:v>43.370141560932922</c:v>
                </c:pt>
                <c:pt idx="15">
                  <c:v>45.366978825416474</c:v>
                </c:pt>
                <c:pt idx="16">
                  <c:v>46.119750548409819</c:v>
                </c:pt>
                <c:pt idx="17">
                  <c:v>46.418466238284516</c:v>
                </c:pt>
                <c:pt idx="18">
                  <c:v>46.503954992759546</c:v>
                </c:pt>
                <c:pt idx="19">
                  <c:v>46.381478325637865</c:v>
                </c:pt>
                <c:pt idx="20">
                  <c:v>44.862903456258188</c:v>
                </c:pt>
                <c:pt idx="21">
                  <c:v>45.371790831113522</c:v>
                </c:pt>
                <c:pt idx="22">
                  <c:v>42.47981734592836</c:v>
                </c:pt>
                <c:pt idx="23">
                  <c:v>42.225868815390385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083296"/>
        <c:axId val="328082904"/>
      </c:lineChart>
      <c:catAx>
        <c:axId val="328323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8323760"/>
        <c:crosses val="autoZero"/>
        <c:auto val="1"/>
        <c:lblAlgn val="ctr"/>
        <c:lblOffset val="100"/>
        <c:noMultiLvlLbl val="0"/>
      </c:catAx>
      <c:valAx>
        <c:axId val="328323760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8323368"/>
        <c:crosses val="autoZero"/>
        <c:crossBetween val="between"/>
      </c:valAx>
      <c:valAx>
        <c:axId val="32808290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8083296"/>
        <c:crosses val="max"/>
        <c:crossBetween val="between"/>
      </c:valAx>
      <c:catAx>
        <c:axId val="328083296"/>
        <c:scaling>
          <c:orientation val="minMax"/>
        </c:scaling>
        <c:delete val="1"/>
        <c:axPos val="b"/>
        <c:majorTickMark val="out"/>
        <c:minorTickMark val="none"/>
        <c:tickLblPos val="nextTo"/>
        <c:crossAx val="328082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'Data 2'!$E$3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1">
                  <a:lumMod val="50000"/>
                </a:schemeClr>
              </a:solidFill>
            </a:ln>
          </c:spPr>
          <c:val>
            <c:numRef>
              <c:f>'Data 2'!$E$4:$E$398</c:f>
              <c:numCache>
                <c:formatCode>#,##0</c:formatCode>
                <c:ptCount val="395"/>
                <c:pt idx="0">
                  <c:v>99.880377299998486</c:v>
                </c:pt>
                <c:pt idx="1">
                  <c:v>112.5136224000009</c:v>
                </c:pt>
                <c:pt idx="2">
                  <c:v>90.040693600000296</c:v>
                </c:pt>
                <c:pt idx="3">
                  <c:v>101.75586519999915</c:v>
                </c:pt>
                <c:pt idx="4">
                  <c:v>87.221784499999686</c:v>
                </c:pt>
                <c:pt idx="5">
                  <c:v>92.553254200000509</c:v>
                </c:pt>
                <c:pt idx="6">
                  <c:v>80.817115399999295</c:v>
                </c:pt>
                <c:pt idx="7">
                  <c:v>78.463784800001505</c:v>
                </c:pt>
                <c:pt idx="8">
                  <c:v>83.341640799998601</c:v>
                </c:pt>
                <c:pt idx="9">
                  <c:v>75.3791056000004</c:v>
                </c:pt>
                <c:pt idx="10">
                  <c:v>77.110366400000473</c:v>
                </c:pt>
                <c:pt idx="11">
                  <c:v>61.993361599999595</c:v>
                </c:pt>
                <c:pt idx="12">
                  <c:v>67.848778100000942</c:v>
                </c:pt>
                <c:pt idx="13">
                  <c:v>63.079721799998708</c:v>
                </c:pt>
                <c:pt idx="14">
                  <c:v>82.292772900001495</c:v>
                </c:pt>
                <c:pt idx="15">
                  <c:v>70.889169299999892</c:v>
                </c:pt>
                <c:pt idx="16">
                  <c:v>80.792281799998605</c:v>
                </c:pt>
                <c:pt idx="17">
                  <c:v>71.128741699999878</c:v>
                </c:pt>
                <c:pt idx="18">
                  <c:v>64.81662009999998</c:v>
                </c:pt>
                <c:pt idx="19">
                  <c:v>49.13203500000143</c:v>
                </c:pt>
                <c:pt idx="20">
                  <c:v>65.879812799999314</c:v>
                </c:pt>
                <c:pt idx="21">
                  <c:v>52.725169999999686</c:v>
                </c:pt>
                <c:pt idx="22">
                  <c:v>66.841831200001124</c:v>
                </c:pt>
                <c:pt idx="23">
                  <c:v>59.937582999999954</c:v>
                </c:pt>
                <c:pt idx="24">
                  <c:v>52.851819700000021</c:v>
                </c:pt>
                <c:pt idx="25">
                  <c:v>51.925315100000205</c:v>
                </c:pt>
                <c:pt idx="26">
                  <c:v>58.840872299998964</c:v>
                </c:pt>
                <c:pt idx="27">
                  <c:v>44.597761800000178</c:v>
                </c:pt>
                <c:pt idx="28">
                  <c:v>48.191650400000334</c:v>
                </c:pt>
                <c:pt idx="29">
                  <c:v>40.855308399999494</c:v>
                </c:pt>
                <c:pt idx="30">
                  <c:v>47.105762000000375</c:v>
                </c:pt>
                <c:pt idx="31">
                  <c:v>41.668182999999424</c:v>
                </c:pt>
                <c:pt idx="32">
                  <c:v>41.890552500000013</c:v>
                </c:pt>
                <c:pt idx="33">
                  <c:v>34.815041999999544</c:v>
                </c:pt>
                <c:pt idx="34">
                  <c:v>43.810612000001363</c:v>
                </c:pt>
                <c:pt idx="35">
                  <c:v>44.984415999998923</c:v>
                </c:pt>
                <c:pt idx="36">
                  <c:v>47.099996000000708</c:v>
                </c:pt>
                <c:pt idx="37">
                  <c:v>53.64972199999972</c:v>
                </c:pt>
                <c:pt idx="38">
                  <c:v>40.866523999999544</c:v>
                </c:pt>
                <c:pt idx="39">
                  <c:v>37.607897000001131</c:v>
                </c:pt>
                <c:pt idx="40">
                  <c:v>37.803241000000092</c:v>
                </c:pt>
                <c:pt idx="41">
                  <c:v>20.676127999999796</c:v>
                </c:pt>
                <c:pt idx="42">
                  <c:v>33.331569999999658</c:v>
                </c:pt>
                <c:pt idx="43">
                  <c:v>25.262428000000487</c:v>
                </c:pt>
                <c:pt idx="44">
                  <c:v>23.096857999998775</c:v>
                </c:pt>
                <c:pt idx="45">
                  <c:v>21.819075000000787</c:v>
                </c:pt>
                <c:pt idx="46">
                  <c:v>26.404219999999206</c:v>
                </c:pt>
                <c:pt idx="47">
                  <c:v>17.018622000000523</c:v>
                </c:pt>
                <c:pt idx="48">
                  <c:v>16.824136000000312</c:v>
                </c:pt>
                <c:pt idx="49">
                  <c:v>29.883474999999152</c:v>
                </c:pt>
                <c:pt idx="50">
                  <c:v>13.67170800000158</c:v>
                </c:pt>
                <c:pt idx="51">
                  <c:v>22.005176999998479</c:v>
                </c:pt>
                <c:pt idx="52">
                  <c:v>22.978953000001031</c:v>
                </c:pt>
                <c:pt idx="53">
                  <c:v>21.883307999999793</c:v>
                </c:pt>
                <c:pt idx="54">
                  <c:v>15.383677999999223</c:v>
                </c:pt>
                <c:pt idx="55">
                  <c:v>18.145058000000969</c:v>
                </c:pt>
                <c:pt idx="56">
                  <c:v>22.053706999999225</c:v>
                </c:pt>
                <c:pt idx="57">
                  <c:v>18.89587000000008</c:v>
                </c:pt>
                <c:pt idx="58">
                  <c:v>23.962126000000062</c:v>
                </c:pt>
                <c:pt idx="59">
                  <c:v>33.286708000000928</c:v>
                </c:pt>
                <c:pt idx="60">
                  <c:v>14.06814199999909</c:v>
                </c:pt>
                <c:pt idx="61">
                  <c:v>34.573757500000809</c:v>
                </c:pt>
                <c:pt idx="62">
                  <c:v>30.935209299998938</c:v>
                </c:pt>
                <c:pt idx="63">
                  <c:v>3.6857601000002127</c:v>
                </c:pt>
                <c:pt idx="64">
                  <c:v>3.7718249999999727</c:v>
                </c:pt>
                <c:pt idx="65">
                  <c:v>3.1332461000002603</c:v>
                </c:pt>
                <c:pt idx="66">
                  <c:v>3.2297368000006426</c:v>
                </c:pt>
                <c:pt idx="67">
                  <c:v>4.2531275999986029</c:v>
                </c:pt>
                <c:pt idx="68">
                  <c:v>3.7511000000012529</c:v>
                </c:pt>
                <c:pt idx="69">
                  <c:v>3.3039460000000744</c:v>
                </c:pt>
                <c:pt idx="70">
                  <c:v>3.9935255999996864</c:v>
                </c:pt>
                <c:pt idx="71">
                  <c:v>9.1744090999994512</c:v>
                </c:pt>
                <c:pt idx="72">
                  <c:v>13.105909800000068</c:v>
                </c:pt>
                <c:pt idx="73">
                  <c:v>27.502193399999712</c:v>
                </c:pt>
                <c:pt idx="74">
                  <c:v>12.734181499999885</c:v>
                </c:pt>
                <c:pt idx="75">
                  <c:v>13.937328300000907</c:v>
                </c:pt>
                <c:pt idx="76">
                  <c:v>4.320892999999689</c:v>
                </c:pt>
                <c:pt idx="77">
                  <c:v>22.399602700000703</c:v>
                </c:pt>
                <c:pt idx="78">
                  <c:v>27.715525999999095</c:v>
                </c:pt>
                <c:pt idx="79">
                  <c:v>3.1642419000006474</c:v>
                </c:pt>
                <c:pt idx="80">
                  <c:v>13.80393869999887</c:v>
                </c:pt>
                <c:pt idx="81">
                  <c:v>24.71693530000055</c:v>
                </c:pt>
                <c:pt idx="82">
                  <c:v>3.5798801999992866</c:v>
                </c:pt>
                <c:pt idx="83">
                  <c:v>6.2373117000015421</c:v>
                </c:pt>
                <c:pt idx="84">
                  <c:v>3.6008124999988169</c:v>
                </c:pt>
                <c:pt idx="85">
                  <c:v>9.0605389000001857</c:v>
                </c:pt>
                <c:pt idx="86">
                  <c:v>23.617785800000309</c:v>
                </c:pt>
                <c:pt idx="87">
                  <c:v>19.182291100000999</c:v>
                </c:pt>
                <c:pt idx="88">
                  <c:v>8.3242665999991239</c:v>
                </c:pt>
                <c:pt idx="89">
                  <c:v>4.1167545999994815</c:v>
                </c:pt>
                <c:pt idx="90">
                  <c:v>15.736151200000226</c:v>
                </c:pt>
                <c:pt idx="91">
                  <c:v>6.1179926000006883</c:v>
                </c:pt>
                <c:pt idx="92">
                  <c:v>2.7187974999992588</c:v>
                </c:pt>
                <c:pt idx="93">
                  <c:v>10.480694400000178</c:v>
                </c:pt>
                <c:pt idx="94">
                  <c:v>31.797486900000326</c:v>
                </c:pt>
                <c:pt idx="95">
                  <c:v>12.585051999999937</c:v>
                </c:pt>
                <c:pt idx="96">
                  <c:v>17.182304500000456</c:v>
                </c:pt>
                <c:pt idx="97">
                  <c:v>12.685900699998802</c:v>
                </c:pt>
                <c:pt idx="98">
                  <c:v>10.236020899999703</c:v>
                </c:pt>
                <c:pt idx="99">
                  <c:v>16.04967860000103</c:v>
                </c:pt>
                <c:pt idx="100">
                  <c:v>12.245081000000553</c:v>
                </c:pt>
                <c:pt idx="101">
                  <c:v>13.134689700000163</c:v>
                </c:pt>
                <c:pt idx="102">
                  <c:v>10.692835099998378</c:v>
                </c:pt>
                <c:pt idx="103">
                  <c:v>1.6288443000001183</c:v>
                </c:pt>
                <c:pt idx="104">
                  <c:v>25.806367400001207</c:v>
                </c:pt>
                <c:pt idx="105">
                  <c:v>20.331133800000071</c:v>
                </c:pt>
                <c:pt idx="106">
                  <c:v>24.179094500000183</c:v>
                </c:pt>
                <c:pt idx="107">
                  <c:v>14.040705899999152</c:v>
                </c:pt>
                <c:pt idx="108">
                  <c:v>26.855073700000002</c:v>
                </c:pt>
                <c:pt idx="109">
                  <c:v>17.903582299999744</c:v>
                </c:pt>
                <c:pt idx="110">
                  <c:v>10.312757300000507</c:v>
                </c:pt>
                <c:pt idx="111">
                  <c:v>18.05505189999948</c:v>
                </c:pt>
                <c:pt idx="112">
                  <c:v>19.631993399999647</c:v>
                </c:pt>
                <c:pt idx="113">
                  <c:v>21.378290100001539</c:v>
                </c:pt>
                <c:pt idx="114">
                  <c:v>18.396476099999209</c:v>
                </c:pt>
                <c:pt idx="115">
                  <c:v>17.786152400000432</c:v>
                </c:pt>
                <c:pt idx="116">
                  <c:v>12.006596799998732</c:v>
                </c:pt>
                <c:pt idx="117">
                  <c:v>16.028893500001548</c:v>
                </c:pt>
                <c:pt idx="118">
                  <c:v>22.018397599998686</c:v>
                </c:pt>
                <c:pt idx="119">
                  <c:v>14.657177500000612</c:v>
                </c:pt>
                <c:pt idx="120">
                  <c:v>15.355227799999419</c:v>
                </c:pt>
                <c:pt idx="121">
                  <c:v>19.339086200001162</c:v>
                </c:pt>
                <c:pt idx="122">
                  <c:v>16.500893299999344</c:v>
                </c:pt>
                <c:pt idx="123">
                  <c:v>9.8273816999993908</c:v>
                </c:pt>
                <c:pt idx="124">
                  <c:v>12.936475400000612</c:v>
                </c:pt>
                <c:pt idx="125">
                  <c:v>26.539056699999431</c:v>
                </c:pt>
                <c:pt idx="126">
                  <c:v>11.786875500000665</c:v>
                </c:pt>
                <c:pt idx="127">
                  <c:v>21.49425899999946</c:v>
                </c:pt>
                <c:pt idx="128">
                  <c:v>20.865327200000014</c:v>
                </c:pt>
                <c:pt idx="129">
                  <c:v>12.966246700000141</c:v>
                </c:pt>
                <c:pt idx="130">
                  <c:v>7.7706364000003054</c:v>
                </c:pt>
                <c:pt idx="131">
                  <c:v>16.264452999999651</c:v>
                </c:pt>
                <c:pt idx="132">
                  <c:v>20.01225910000009</c:v>
                </c:pt>
                <c:pt idx="133">
                  <c:v>19.127788600000429</c:v>
                </c:pt>
                <c:pt idx="134">
                  <c:v>32.602721499999433</c:v>
                </c:pt>
                <c:pt idx="135">
                  <c:v>27.579584900000217</c:v>
                </c:pt>
                <c:pt idx="136">
                  <c:v>19.58462170000017</c:v>
                </c:pt>
                <c:pt idx="137">
                  <c:v>15.918661399999692</c:v>
                </c:pt>
                <c:pt idx="138">
                  <c:v>29.147903199999931</c:v>
                </c:pt>
                <c:pt idx="139">
                  <c:v>35.328679600000768</c:v>
                </c:pt>
                <c:pt idx="140">
                  <c:v>28.425235499999914</c:v>
                </c:pt>
                <c:pt idx="141">
                  <c:v>23.055633100000044</c:v>
                </c:pt>
                <c:pt idx="142">
                  <c:v>22.895728999999886</c:v>
                </c:pt>
                <c:pt idx="143">
                  <c:v>30.04235069999946</c:v>
                </c:pt>
                <c:pt idx="144">
                  <c:v>22.026359900000102</c:v>
                </c:pt>
                <c:pt idx="145">
                  <c:v>33.550839399999916</c:v>
                </c:pt>
                <c:pt idx="146">
                  <c:v>59.627479000000186</c:v>
                </c:pt>
                <c:pt idx="147">
                  <c:v>47.59649639999985</c:v>
                </c:pt>
                <c:pt idx="148">
                  <c:v>38.470325200000019</c:v>
                </c:pt>
                <c:pt idx="149">
                  <c:v>33.220038500000413</c:v>
                </c:pt>
                <c:pt idx="150">
                  <c:v>17.060764299999612</c:v>
                </c:pt>
                <c:pt idx="151">
                  <c:v>15.535573800000016</c:v>
                </c:pt>
                <c:pt idx="152">
                  <c:v>2.2711794000001655</c:v>
                </c:pt>
                <c:pt idx="153">
                  <c:v>14.908949000000392</c:v>
                </c:pt>
                <c:pt idx="154">
                  <c:v>26.82828939999925</c:v>
                </c:pt>
                <c:pt idx="155">
                  <c:v>38.021882000000183</c:v>
                </c:pt>
                <c:pt idx="156">
                  <c:v>26.962314600000131</c:v>
                </c:pt>
                <c:pt idx="157">
                  <c:v>39.384980599999572</c:v>
                </c:pt>
                <c:pt idx="158">
                  <c:v>38.570273400000431</c:v>
                </c:pt>
                <c:pt idx="159">
                  <c:v>62.287645800000021</c:v>
                </c:pt>
                <c:pt idx="160">
                  <c:v>35.268675800000167</c:v>
                </c:pt>
                <c:pt idx="161">
                  <c:v>44.559848399999531</c:v>
                </c:pt>
                <c:pt idx="162">
                  <c:v>39.090727999999913</c:v>
                </c:pt>
                <c:pt idx="163">
                  <c:v>36.515699600000787</c:v>
                </c:pt>
                <c:pt idx="164">
                  <c:v>32.697831199999875</c:v>
                </c:pt>
                <c:pt idx="165">
                  <c:v>27.84173599999945</c:v>
                </c:pt>
                <c:pt idx="166">
                  <c:v>39.512920200000323</c:v>
                </c:pt>
                <c:pt idx="167">
                  <c:v>30.056953599999957</c:v>
                </c:pt>
                <c:pt idx="168">
                  <c:v>33.464168600000171</c:v>
                </c:pt>
                <c:pt idx="169">
                  <c:v>35.347622199999634</c:v>
                </c:pt>
                <c:pt idx="170">
                  <c:v>36.711653000000204</c:v>
                </c:pt>
                <c:pt idx="171">
                  <c:v>30.09189020000035</c:v>
                </c:pt>
                <c:pt idx="172">
                  <c:v>35.478863199999452</c:v>
                </c:pt>
                <c:pt idx="173">
                  <c:v>71.255963400000326</c:v>
                </c:pt>
                <c:pt idx="174">
                  <c:v>94.474920799999822</c:v>
                </c:pt>
                <c:pt idx="175">
                  <c:v>87.404597899999857</c:v>
                </c:pt>
                <c:pt idx="176">
                  <c:v>119.19392740000067</c:v>
                </c:pt>
                <c:pt idx="177">
                  <c:v>120.04057389999969</c:v>
                </c:pt>
                <c:pt idx="178">
                  <c:v>81.163606400000035</c:v>
                </c:pt>
                <c:pt idx="179">
                  <c:v>88.884236199999862</c:v>
                </c:pt>
                <c:pt idx="180">
                  <c:v>101.82859979999964</c:v>
                </c:pt>
                <c:pt idx="181">
                  <c:v>81.426722000000566</c:v>
                </c:pt>
                <c:pt idx="182">
                  <c:v>54.018651399999804</c:v>
                </c:pt>
                <c:pt idx="183">
                  <c:v>60.787921000000061</c:v>
                </c:pt>
                <c:pt idx="184">
                  <c:v>63.073470999999948</c:v>
                </c:pt>
                <c:pt idx="185">
                  <c:v>44.982631000000055</c:v>
                </c:pt>
                <c:pt idx="186">
                  <c:v>66.453443600000142</c:v>
                </c:pt>
                <c:pt idx="187">
                  <c:v>71.287391999999414</c:v>
                </c:pt>
                <c:pt idx="188">
                  <c:v>51.686436000000313</c:v>
                </c:pt>
                <c:pt idx="189">
                  <c:v>51.985614000000247</c:v>
                </c:pt>
                <c:pt idx="190">
                  <c:v>49.999630999999376</c:v>
                </c:pt>
                <c:pt idx="191">
                  <c:v>48.474933200000727</c:v>
                </c:pt>
                <c:pt idx="192">
                  <c:v>32.142376399999613</c:v>
                </c:pt>
                <c:pt idx="193">
                  <c:v>39.7435359999997</c:v>
                </c:pt>
                <c:pt idx="194">
                  <c:v>43.194437999999892</c:v>
                </c:pt>
                <c:pt idx="195">
                  <c:v>46.623613000000454</c:v>
                </c:pt>
                <c:pt idx="196">
                  <c:v>48.256685999999945</c:v>
                </c:pt>
                <c:pt idx="197">
                  <c:v>51.93526899999997</c:v>
                </c:pt>
                <c:pt idx="198">
                  <c:v>59.480881000000487</c:v>
                </c:pt>
                <c:pt idx="199">
                  <c:v>46.060560999999275</c:v>
                </c:pt>
                <c:pt idx="200">
                  <c:v>30.780466600000061</c:v>
                </c:pt>
                <c:pt idx="201">
                  <c:v>55.384156200000191</c:v>
                </c:pt>
                <c:pt idx="202">
                  <c:v>43.105860000000334</c:v>
                </c:pt>
                <c:pt idx="203">
                  <c:v>49.003270999999906</c:v>
                </c:pt>
                <c:pt idx="204">
                  <c:v>43.696128999999722</c:v>
                </c:pt>
                <c:pt idx="205">
                  <c:v>38.866797000000254</c:v>
                </c:pt>
                <c:pt idx="206">
                  <c:v>28.915811000000314</c:v>
                </c:pt>
                <c:pt idx="207">
                  <c:v>24.976265099999139</c:v>
                </c:pt>
                <c:pt idx="208">
                  <c:v>33.811384400000605</c:v>
                </c:pt>
                <c:pt idx="209">
                  <c:v>40.387135999999913</c:v>
                </c:pt>
                <c:pt idx="210">
                  <c:v>40.895014099999621</c:v>
                </c:pt>
                <c:pt idx="211">
                  <c:v>20.693976400000128</c:v>
                </c:pt>
                <c:pt idx="212">
                  <c:v>30.971397000000252</c:v>
                </c:pt>
                <c:pt idx="213">
                  <c:v>31.649996000000133</c:v>
                </c:pt>
                <c:pt idx="214">
                  <c:v>26.033349999999363</c:v>
                </c:pt>
                <c:pt idx="215">
                  <c:v>37.41059760000018</c:v>
                </c:pt>
                <c:pt idx="216">
                  <c:v>20.648526200000518</c:v>
                </c:pt>
                <c:pt idx="217">
                  <c:v>23.761762599999514</c:v>
                </c:pt>
                <c:pt idx="218">
                  <c:v>29.173499200000567</c:v>
                </c:pt>
                <c:pt idx="219">
                  <c:v>28.928403999999805</c:v>
                </c:pt>
                <c:pt idx="220">
                  <c:v>24.305094599999805</c:v>
                </c:pt>
                <c:pt idx="221">
                  <c:v>26.502738999999668</c:v>
                </c:pt>
                <c:pt idx="222">
                  <c:v>32.742697400000807</c:v>
                </c:pt>
                <c:pt idx="223">
                  <c:v>34.636562799999169</c:v>
                </c:pt>
                <c:pt idx="224">
                  <c:v>32.358930400000595</c:v>
                </c:pt>
                <c:pt idx="225">
                  <c:v>33.99258419999942</c:v>
                </c:pt>
                <c:pt idx="226">
                  <c:v>32.880387000000248</c:v>
                </c:pt>
                <c:pt idx="227">
                  <c:v>36.95369879999987</c:v>
                </c:pt>
                <c:pt idx="228">
                  <c:v>38.84967119999979</c:v>
                </c:pt>
                <c:pt idx="229">
                  <c:v>57.7375092000009</c:v>
                </c:pt>
                <c:pt idx="230">
                  <c:v>42.806305799999912</c:v>
                </c:pt>
                <c:pt idx="231">
                  <c:v>45.639465999999267</c:v>
                </c:pt>
                <c:pt idx="232">
                  <c:v>42.897817200000411</c:v>
                </c:pt>
                <c:pt idx="233">
                  <c:v>51.275038800000381</c:v>
                </c:pt>
                <c:pt idx="234">
                  <c:v>34.5241007999999</c:v>
                </c:pt>
                <c:pt idx="235">
                  <c:v>42.067952599999941</c:v>
                </c:pt>
                <c:pt idx="236">
                  <c:v>30.038121999999923</c:v>
                </c:pt>
                <c:pt idx="237">
                  <c:v>30.039489399999734</c:v>
                </c:pt>
                <c:pt idx="238">
                  <c:v>30.453637200000543</c:v>
                </c:pt>
                <c:pt idx="239">
                  <c:v>37.460046599999792</c:v>
                </c:pt>
                <c:pt idx="240">
                  <c:v>27.105438599999513</c:v>
                </c:pt>
                <c:pt idx="241">
                  <c:v>35.112227399999782</c:v>
                </c:pt>
                <c:pt idx="242">
                  <c:v>34.3731062000004</c:v>
                </c:pt>
                <c:pt idx="243">
                  <c:v>62.360208399999671</c:v>
                </c:pt>
                <c:pt idx="244">
                  <c:v>47.884464000000229</c:v>
                </c:pt>
                <c:pt idx="245">
                  <c:v>50.75157299999978</c:v>
                </c:pt>
                <c:pt idx="246">
                  <c:v>70.304081100000545</c:v>
                </c:pt>
                <c:pt idx="247">
                  <c:v>113.43025449999969</c:v>
                </c:pt>
                <c:pt idx="248">
                  <c:v>241.63539390000039</c:v>
                </c:pt>
                <c:pt idx="249">
                  <c:v>244.25001090000023</c:v>
                </c:pt>
                <c:pt idx="250">
                  <c:v>203.22486090000001</c:v>
                </c:pt>
                <c:pt idx="251">
                  <c:v>175.7632809999993</c:v>
                </c:pt>
                <c:pt idx="252">
                  <c:v>156.61217029999995</c:v>
                </c:pt>
                <c:pt idx="253">
                  <c:v>150.31206080000072</c:v>
                </c:pt>
                <c:pt idx="254">
                  <c:v>115.00452799999964</c:v>
                </c:pt>
                <c:pt idx="255">
                  <c:v>93.877884200000224</c:v>
                </c:pt>
                <c:pt idx="256">
                  <c:v>102.06315849999983</c:v>
                </c:pt>
                <c:pt idx="257">
                  <c:v>249.79351969999993</c:v>
                </c:pt>
                <c:pt idx="258">
                  <c:v>189.93852799999976</c:v>
                </c:pt>
                <c:pt idx="259">
                  <c:v>190.85300289999981</c:v>
                </c:pt>
                <c:pt idx="260">
                  <c:v>155.03097100000065</c:v>
                </c:pt>
                <c:pt idx="261">
                  <c:v>153.48239299999935</c:v>
                </c:pt>
                <c:pt idx="262">
                  <c:v>117.7263030000005</c:v>
                </c:pt>
                <c:pt idx="263">
                  <c:v>106.17856289999958</c:v>
                </c:pt>
                <c:pt idx="264">
                  <c:v>103.65565839999994</c:v>
                </c:pt>
                <c:pt idx="265">
                  <c:v>104.56308680000025</c:v>
                </c:pt>
                <c:pt idx="266">
                  <c:v>103.03480300000015</c:v>
                </c:pt>
                <c:pt idx="267">
                  <c:v>99.744924999999625</c:v>
                </c:pt>
                <c:pt idx="268">
                  <c:v>86.447752900000424</c:v>
                </c:pt>
                <c:pt idx="269">
                  <c:v>79.533461999999787</c:v>
                </c:pt>
                <c:pt idx="270">
                  <c:v>71.868416800000233</c:v>
                </c:pt>
                <c:pt idx="271">
                  <c:v>74.665259000000304</c:v>
                </c:pt>
                <c:pt idx="272">
                  <c:v>73.395408299999744</c:v>
                </c:pt>
                <c:pt idx="273">
                  <c:v>88.485430699999839</c:v>
                </c:pt>
                <c:pt idx="274">
                  <c:v>94.097112800000474</c:v>
                </c:pt>
                <c:pt idx="275">
                  <c:v>74.856845199999256</c:v>
                </c:pt>
                <c:pt idx="276">
                  <c:v>86.804573900000619</c:v>
                </c:pt>
                <c:pt idx="277">
                  <c:v>89.011567199999817</c:v>
                </c:pt>
                <c:pt idx="278">
                  <c:v>103.57819370000017</c:v>
                </c:pt>
                <c:pt idx="279">
                  <c:v>103.28797589999955</c:v>
                </c:pt>
                <c:pt idx="280">
                  <c:v>101.27595760000042</c:v>
                </c:pt>
                <c:pt idx="281">
                  <c:v>98.835939399999518</c:v>
                </c:pt>
                <c:pt idx="282">
                  <c:v>99.025777600000552</c:v>
                </c:pt>
                <c:pt idx="283">
                  <c:v>86.785143399999868</c:v>
                </c:pt>
                <c:pt idx="284">
                  <c:v>83.936299700000092</c:v>
                </c:pt>
                <c:pt idx="285">
                  <c:v>85.734377799999962</c:v>
                </c:pt>
                <c:pt idx="286">
                  <c:v>95.635326299999605</c:v>
                </c:pt>
                <c:pt idx="287">
                  <c:v>76.005681000000379</c:v>
                </c:pt>
                <c:pt idx="288">
                  <c:v>83.960172499999885</c:v>
                </c:pt>
                <c:pt idx="289">
                  <c:v>81.000376700000274</c:v>
                </c:pt>
                <c:pt idx="290">
                  <c:v>66.805847999999159</c:v>
                </c:pt>
                <c:pt idx="291">
                  <c:v>83.737138900000431</c:v>
                </c:pt>
                <c:pt idx="292">
                  <c:v>75.40580819999964</c:v>
                </c:pt>
                <c:pt idx="293">
                  <c:v>76.90529170000022</c:v>
                </c:pt>
                <c:pt idx="294">
                  <c:v>70.955495500000609</c:v>
                </c:pt>
                <c:pt idx="295">
                  <c:v>73.715246299999961</c:v>
                </c:pt>
                <c:pt idx="296">
                  <c:v>96.37852739999974</c:v>
                </c:pt>
                <c:pt idx="297">
                  <c:v>67.945879599999557</c:v>
                </c:pt>
                <c:pt idx="298">
                  <c:v>73.058127000000695</c:v>
                </c:pt>
                <c:pt idx="299">
                  <c:v>96.317771399999771</c:v>
                </c:pt>
                <c:pt idx="300">
                  <c:v>97.677843100000061</c:v>
                </c:pt>
                <c:pt idx="301">
                  <c:v>87.997054999999818</c:v>
                </c:pt>
                <c:pt idx="302">
                  <c:v>89.255865499999572</c:v>
                </c:pt>
                <c:pt idx="303">
                  <c:v>84.478275800000759</c:v>
                </c:pt>
                <c:pt idx="304">
                  <c:v>34.895631999999864</c:v>
                </c:pt>
                <c:pt idx="305">
                  <c:v>100.49736060000009</c:v>
                </c:pt>
                <c:pt idx="306">
                  <c:v>77.906080699999222</c:v>
                </c:pt>
                <c:pt idx="307">
                  <c:v>72.607182000000179</c:v>
                </c:pt>
                <c:pt idx="308">
                  <c:v>66.942374200000245</c:v>
                </c:pt>
                <c:pt idx="309">
                  <c:v>55.684151199999555</c:v>
                </c:pt>
                <c:pt idx="310">
                  <c:v>64.83814620000021</c:v>
                </c:pt>
                <c:pt idx="311">
                  <c:v>59.68772529999984</c:v>
                </c:pt>
                <c:pt idx="312">
                  <c:v>58.316058900000264</c:v>
                </c:pt>
                <c:pt idx="313">
                  <c:v>52.344523300000127</c:v>
                </c:pt>
                <c:pt idx="314">
                  <c:v>62.370156800000359</c:v>
                </c:pt>
                <c:pt idx="315">
                  <c:v>64.930313199999588</c:v>
                </c:pt>
                <c:pt idx="316">
                  <c:v>45.455012300000099</c:v>
                </c:pt>
                <c:pt idx="317">
                  <c:v>48.190003299999823</c:v>
                </c:pt>
                <c:pt idx="318">
                  <c:v>43.996018799999909</c:v>
                </c:pt>
                <c:pt idx="319">
                  <c:v>46.057887199999989</c:v>
                </c:pt>
                <c:pt idx="320">
                  <c:v>50.171281100000655</c:v>
                </c:pt>
                <c:pt idx="321">
                  <c:v>50.465698399999205</c:v>
                </c:pt>
                <c:pt idx="322">
                  <c:v>41.000722400000349</c:v>
                </c:pt>
                <c:pt idx="323">
                  <c:v>34.13411789999985</c:v>
                </c:pt>
                <c:pt idx="324">
                  <c:v>37.400060400000271</c:v>
                </c:pt>
                <c:pt idx="325">
                  <c:v>38.723498899999505</c:v>
                </c:pt>
                <c:pt idx="326">
                  <c:v>37.52280480000065</c:v>
                </c:pt>
                <c:pt idx="327">
                  <c:v>37.42914409999976</c:v>
                </c:pt>
                <c:pt idx="328">
                  <c:v>44.282442999999823</c:v>
                </c:pt>
                <c:pt idx="329">
                  <c:v>43.810079100000628</c:v>
                </c:pt>
                <c:pt idx="330">
                  <c:v>37.688785499999113</c:v>
                </c:pt>
                <c:pt idx="331">
                  <c:v>36.414641400000548</c:v>
                </c:pt>
                <c:pt idx="332">
                  <c:v>35.504772399999666</c:v>
                </c:pt>
                <c:pt idx="333">
                  <c:v>30.825119200000024</c:v>
                </c:pt>
                <c:pt idx="334">
                  <c:v>43.298757400000092</c:v>
                </c:pt>
                <c:pt idx="335">
                  <c:v>43.97588120000011</c:v>
                </c:pt>
                <c:pt idx="336">
                  <c:v>47.080241599999646</c:v>
                </c:pt>
                <c:pt idx="337">
                  <c:v>36.850012800000634</c:v>
                </c:pt>
                <c:pt idx="338">
                  <c:v>54.348230700000073</c:v>
                </c:pt>
                <c:pt idx="339">
                  <c:v>50.541342000000128</c:v>
                </c:pt>
                <c:pt idx="340">
                  <c:v>51.914640699999616</c:v>
                </c:pt>
                <c:pt idx="341">
                  <c:v>42.644954500000047</c:v>
                </c:pt>
                <c:pt idx="342">
                  <c:v>53.085376300000036</c:v>
                </c:pt>
                <c:pt idx="343">
                  <c:v>52.442338299999825</c:v>
                </c:pt>
                <c:pt idx="344">
                  <c:v>68.533720100000195</c:v>
                </c:pt>
                <c:pt idx="345">
                  <c:v>56.674092799999492</c:v>
                </c:pt>
                <c:pt idx="346">
                  <c:v>90.147890900000704</c:v>
                </c:pt>
                <c:pt idx="347">
                  <c:v>155.42849289999967</c:v>
                </c:pt>
                <c:pt idx="348">
                  <c:v>79.96172569999959</c:v>
                </c:pt>
                <c:pt idx="349">
                  <c:v>76.75734320000069</c:v>
                </c:pt>
                <c:pt idx="350">
                  <c:v>192.79089939999966</c:v>
                </c:pt>
                <c:pt idx="351">
                  <c:v>67.959452600000333</c:v>
                </c:pt>
                <c:pt idx="352">
                  <c:v>74.124905999999868</c:v>
                </c:pt>
                <c:pt idx="353">
                  <c:v>71.868606300000124</c:v>
                </c:pt>
                <c:pt idx="354">
                  <c:v>36.170612499999933</c:v>
                </c:pt>
                <c:pt idx="355">
                  <c:v>47.029869299999696</c:v>
                </c:pt>
                <c:pt idx="356">
                  <c:v>46.32108450000009</c:v>
                </c:pt>
                <c:pt idx="357">
                  <c:v>47.641015299999736</c:v>
                </c:pt>
                <c:pt idx="358">
                  <c:v>68.932374000000152</c:v>
                </c:pt>
                <c:pt idx="359">
                  <c:v>68.738572700000006</c:v>
                </c:pt>
                <c:pt idx="360">
                  <c:v>33.153285000000302</c:v>
                </c:pt>
                <c:pt idx="361">
                  <c:v>61.931936199999768</c:v>
                </c:pt>
                <c:pt idx="362">
                  <c:v>67.437565800000101</c:v>
                </c:pt>
                <c:pt idx="363">
                  <c:v>60.005881399999836</c:v>
                </c:pt>
                <c:pt idx="364">
                  <c:v>41.546800800000263</c:v>
                </c:pt>
                <c:pt idx="365">
                  <c:v>60.870954464384276</c:v>
                </c:pt>
                <c:pt idx="366">
                  <c:v>47.099594464384268</c:v>
                </c:pt>
                <c:pt idx="367">
                  <c:v>35.998994464384275</c:v>
                </c:pt>
                <c:pt idx="368">
                  <c:v>13.407874464384273</c:v>
                </c:pt>
                <c:pt idx="369">
                  <c:v>28.667394464384262</c:v>
                </c:pt>
                <c:pt idx="370">
                  <c:v>33.821814464384275</c:v>
                </c:pt>
                <c:pt idx="371">
                  <c:v>41.741830144446133</c:v>
                </c:pt>
                <c:pt idx="372">
                  <c:v>46.751890144446129</c:v>
                </c:pt>
                <c:pt idx="373">
                  <c:v>68.18103014444614</c:v>
                </c:pt>
                <c:pt idx="374">
                  <c:v>40.352900144446131</c:v>
                </c:pt>
                <c:pt idx="375">
                  <c:v>37.091580144446134</c:v>
                </c:pt>
                <c:pt idx="376">
                  <c:v>59.879020144446137</c:v>
                </c:pt>
                <c:pt idx="377">
                  <c:v>50.026570144446133</c:v>
                </c:pt>
                <c:pt idx="378">
                  <c:v>55.037914386819992</c:v>
                </c:pt>
                <c:pt idx="379">
                  <c:v>34.924224386820001</c:v>
                </c:pt>
                <c:pt idx="380">
                  <c:v>30.670244386819995</c:v>
                </c:pt>
                <c:pt idx="381">
                  <c:v>25.593374386819995</c:v>
                </c:pt>
                <c:pt idx="382">
                  <c:v>15.418434386819998</c:v>
                </c:pt>
                <c:pt idx="383">
                  <c:v>28.93335438682</c:v>
                </c:pt>
                <c:pt idx="384">
                  <c:v>32.027414386819999</c:v>
                </c:pt>
                <c:pt idx="385">
                  <c:v>19.661571711481198</c:v>
                </c:pt>
                <c:pt idx="386">
                  <c:v>21.752971711481184</c:v>
                </c:pt>
                <c:pt idx="387">
                  <c:v>15.860321711481181</c:v>
                </c:pt>
                <c:pt idx="388">
                  <c:v>8.5410817114811977</c:v>
                </c:pt>
                <c:pt idx="389">
                  <c:v>2.8669317114811812</c:v>
                </c:pt>
                <c:pt idx="390">
                  <c:v>19.68653171148118</c:v>
                </c:pt>
                <c:pt idx="391">
                  <c:v>6.2965817114811848</c:v>
                </c:pt>
                <c:pt idx="392">
                  <c:v>7.1353438709294785</c:v>
                </c:pt>
                <c:pt idx="393">
                  <c:v>0.86335387092947347</c:v>
                </c:pt>
                <c:pt idx="394">
                  <c:v>19.239183870929477</c:v>
                </c:pt>
              </c:numCache>
            </c:numRef>
          </c:val>
        </c:ser>
        <c:ser>
          <c:idx val="0"/>
          <c:order val="1"/>
          <c:tx>
            <c:strRef>
              <c:f>'Data 2'!$F$3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val>
            <c:numRef>
              <c:f>'Data 2'!$F$4:$F$398</c:f>
              <c:numCache>
                <c:formatCode>#,##0</c:formatCode>
                <c:ptCount val="395"/>
                <c:pt idx="0">
                  <c:v>67.229143600833325</c:v>
                </c:pt>
                <c:pt idx="1">
                  <c:v>67.229143600833325</c:v>
                </c:pt>
                <c:pt idx="2">
                  <c:v>67.229143600833325</c:v>
                </c:pt>
                <c:pt idx="3">
                  <c:v>67.229143600833325</c:v>
                </c:pt>
                <c:pt idx="4">
                  <c:v>67.229143600833325</c:v>
                </c:pt>
                <c:pt idx="5">
                  <c:v>67.229143600833325</c:v>
                </c:pt>
                <c:pt idx="6">
                  <c:v>67.229143600833325</c:v>
                </c:pt>
                <c:pt idx="7">
                  <c:v>67.229143600833325</c:v>
                </c:pt>
                <c:pt idx="8">
                  <c:v>67.229143600833325</c:v>
                </c:pt>
                <c:pt idx="9">
                  <c:v>67.229143600833325</c:v>
                </c:pt>
                <c:pt idx="10">
                  <c:v>67.229143600833325</c:v>
                </c:pt>
                <c:pt idx="11">
                  <c:v>67.229143600833325</c:v>
                </c:pt>
                <c:pt idx="12">
                  <c:v>67.229143600833325</c:v>
                </c:pt>
                <c:pt idx="13">
                  <c:v>67.229143600833325</c:v>
                </c:pt>
                <c:pt idx="14">
                  <c:v>67.229143600833325</c:v>
                </c:pt>
                <c:pt idx="15">
                  <c:v>67.229143600833325</c:v>
                </c:pt>
                <c:pt idx="16">
                  <c:v>67.229143600833325</c:v>
                </c:pt>
                <c:pt idx="17">
                  <c:v>67.229143600833325</c:v>
                </c:pt>
                <c:pt idx="18">
                  <c:v>67.229143600833325</c:v>
                </c:pt>
                <c:pt idx="19">
                  <c:v>67.229143600833325</c:v>
                </c:pt>
                <c:pt idx="20">
                  <c:v>67.229143600833325</c:v>
                </c:pt>
                <c:pt idx="21">
                  <c:v>67.229143600833325</c:v>
                </c:pt>
                <c:pt idx="22">
                  <c:v>67.229143600833325</c:v>
                </c:pt>
                <c:pt idx="23">
                  <c:v>67.229143600833325</c:v>
                </c:pt>
                <c:pt idx="24">
                  <c:v>67.229143600833325</c:v>
                </c:pt>
                <c:pt idx="25">
                  <c:v>67.229143600833325</c:v>
                </c:pt>
                <c:pt idx="26">
                  <c:v>67.229143600833325</c:v>
                </c:pt>
                <c:pt idx="27">
                  <c:v>67.229143600833325</c:v>
                </c:pt>
                <c:pt idx="28">
                  <c:v>67.229143600833325</c:v>
                </c:pt>
                <c:pt idx="29">
                  <c:v>67.229143600833325</c:v>
                </c:pt>
                <c:pt idx="30">
                  <c:v>29.793255381129036</c:v>
                </c:pt>
                <c:pt idx="31">
                  <c:v>29.793255381129036</c:v>
                </c:pt>
                <c:pt idx="32">
                  <c:v>29.793255381129036</c:v>
                </c:pt>
                <c:pt idx="33">
                  <c:v>29.793255381129036</c:v>
                </c:pt>
                <c:pt idx="34">
                  <c:v>29.793255381129036</c:v>
                </c:pt>
                <c:pt idx="35">
                  <c:v>29.793255381129036</c:v>
                </c:pt>
                <c:pt idx="36">
                  <c:v>29.793255381129036</c:v>
                </c:pt>
                <c:pt idx="37">
                  <c:v>29.793255381129036</c:v>
                </c:pt>
                <c:pt idx="38">
                  <c:v>29.793255381129036</c:v>
                </c:pt>
                <c:pt idx="39">
                  <c:v>29.793255381129036</c:v>
                </c:pt>
                <c:pt idx="40">
                  <c:v>29.793255381129036</c:v>
                </c:pt>
                <c:pt idx="41">
                  <c:v>29.793255381129036</c:v>
                </c:pt>
                <c:pt idx="42">
                  <c:v>29.793255381129036</c:v>
                </c:pt>
                <c:pt idx="43">
                  <c:v>29.793255381129036</c:v>
                </c:pt>
                <c:pt idx="44">
                  <c:v>29.793255381129036</c:v>
                </c:pt>
                <c:pt idx="45">
                  <c:v>29.793255381129036</c:v>
                </c:pt>
                <c:pt idx="46">
                  <c:v>29.793255381129036</c:v>
                </c:pt>
                <c:pt idx="47">
                  <c:v>29.793255381129036</c:v>
                </c:pt>
                <c:pt idx="48">
                  <c:v>29.793255381129036</c:v>
                </c:pt>
                <c:pt idx="49">
                  <c:v>29.793255381129036</c:v>
                </c:pt>
                <c:pt idx="50">
                  <c:v>29.793255381129036</c:v>
                </c:pt>
                <c:pt idx="51">
                  <c:v>29.793255381129036</c:v>
                </c:pt>
                <c:pt idx="52">
                  <c:v>29.793255381129036</c:v>
                </c:pt>
                <c:pt idx="53">
                  <c:v>29.793255381129036</c:v>
                </c:pt>
                <c:pt idx="54">
                  <c:v>29.793255381129036</c:v>
                </c:pt>
                <c:pt idx="55">
                  <c:v>29.793255381129036</c:v>
                </c:pt>
                <c:pt idx="56">
                  <c:v>29.793255381129036</c:v>
                </c:pt>
                <c:pt idx="57">
                  <c:v>29.793255381129036</c:v>
                </c:pt>
                <c:pt idx="58">
                  <c:v>29.793255381129036</c:v>
                </c:pt>
                <c:pt idx="59">
                  <c:v>29.793255381129036</c:v>
                </c:pt>
                <c:pt idx="60">
                  <c:v>29.793255381129036</c:v>
                </c:pt>
                <c:pt idx="61">
                  <c:v>18.962486280806452</c:v>
                </c:pt>
                <c:pt idx="62">
                  <c:v>18.962486280806452</c:v>
                </c:pt>
                <c:pt idx="63">
                  <c:v>18.962486280806452</c:v>
                </c:pt>
                <c:pt idx="64">
                  <c:v>18.962486280806452</c:v>
                </c:pt>
                <c:pt idx="65">
                  <c:v>18.962486280806452</c:v>
                </c:pt>
                <c:pt idx="66">
                  <c:v>18.962486280806452</c:v>
                </c:pt>
                <c:pt idx="67">
                  <c:v>18.962486280806452</c:v>
                </c:pt>
                <c:pt idx="68">
                  <c:v>18.962486280806452</c:v>
                </c:pt>
                <c:pt idx="69">
                  <c:v>18.962486280806452</c:v>
                </c:pt>
                <c:pt idx="70">
                  <c:v>18.962486280806452</c:v>
                </c:pt>
                <c:pt idx="71">
                  <c:v>18.962486280806452</c:v>
                </c:pt>
                <c:pt idx="72">
                  <c:v>18.962486280806452</c:v>
                </c:pt>
                <c:pt idx="73">
                  <c:v>18.962486280806452</c:v>
                </c:pt>
                <c:pt idx="74">
                  <c:v>18.962486280806452</c:v>
                </c:pt>
                <c:pt idx="75">
                  <c:v>18.962486280806452</c:v>
                </c:pt>
                <c:pt idx="76">
                  <c:v>18.962486280806452</c:v>
                </c:pt>
                <c:pt idx="77">
                  <c:v>18.962486280806452</c:v>
                </c:pt>
                <c:pt idx="78">
                  <c:v>18.962486280806452</c:v>
                </c:pt>
                <c:pt idx="79">
                  <c:v>18.962486280806452</c:v>
                </c:pt>
                <c:pt idx="80">
                  <c:v>18.962486280806452</c:v>
                </c:pt>
                <c:pt idx="81">
                  <c:v>18.962486280806452</c:v>
                </c:pt>
                <c:pt idx="82">
                  <c:v>18.962486280806452</c:v>
                </c:pt>
                <c:pt idx="83">
                  <c:v>18.962486280806452</c:v>
                </c:pt>
                <c:pt idx="84">
                  <c:v>18.962486280806452</c:v>
                </c:pt>
                <c:pt idx="85">
                  <c:v>18.962486280806452</c:v>
                </c:pt>
                <c:pt idx="86">
                  <c:v>18.962486280806452</c:v>
                </c:pt>
                <c:pt idx="87">
                  <c:v>18.962486280806452</c:v>
                </c:pt>
                <c:pt idx="88">
                  <c:v>18.962486280806452</c:v>
                </c:pt>
                <c:pt idx="89">
                  <c:v>18.962486280806452</c:v>
                </c:pt>
                <c:pt idx="90">
                  <c:v>18.962486280806452</c:v>
                </c:pt>
                <c:pt idx="91">
                  <c:v>18.962486280806452</c:v>
                </c:pt>
                <c:pt idx="92">
                  <c:v>24.385312575500016</c:v>
                </c:pt>
                <c:pt idx="93">
                  <c:v>24.385312575500016</c:v>
                </c:pt>
                <c:pt idx="94">
                  <c:v>24.385312575500016</c:v>
                </c:pt>
                <c:pt idx="95">
                  <c:v>24.385312575500016</c:v>
                </c:pt>
                <c:pt idx="96">
                  <c:v>24.385312575500016</c:v>
                </c:pt>
                <c:pt idx="97">
                  <c:v>24.385312575500016</c:v>
                </c:pt>
                <c:pt idx="98">
                  <c:v>24.385312575500016</c:v>
                </c:pt>
                <c:pt idx="99">
                  <c:v>24.385312575500016</c:v>
                </c:pt>
                <c:pt idx="100">
                  <c:v>24.385312575500016</c:v>
                </c:pt>
                <c:pt idx="101">
                  <c:v>24.385312575500016</c:v>
                </c:pt>
                <c:pt idx="102">
                  <c:v>24.385312575500016</c:v>
                </c:pt>
                <c:pt idx="103">
                  <c:v>24.385312575500016</c:v>
                </c:pt>
                <c:pt idx="104">
                  <c:v>24.385312575500016</c:v>
                </c:pt>
                <c:pt idx="105">
                  <c:v>24.385312575500016</c:v>
                </c:pt>
                <c:pt idx="106">
                  <c:v>24.385312575500016</c:v>
                </c:pt>
                <c:pt idx="107">
                  <c:v>24.385312575500016</c:v>
                </c:pt>
                <c:pt idx="108">
                  <c:v>24.385312575500016</c:v>
                </c:pt>
                <c:pt idx="109">
                  <c:v>24.385312575500016</c:v>
                </c:pt>
                <c:pt idx="110">
                  <c:v>24.385312575500016</c:v>
                </c:pt>
                <c:pt idx="111">
                  <c:v>24.385312575500016</c:v>
                </c:pt>
                <c:pt idx="112">
                  <c:v>24.385312575500016</c:v>
                </c:pt>
                <c:pt idx="113">
                  <c:v>24.385312575500016</c:v>
                </c:pt>
                <c:pt idx="114">
                  <c:v>24.385312575500016</c:v>
                </c:pt>
                <c:pt idx="115">
                  <c:v>24.385312575500016</c:v>
                </c:pt>
                <c:pt idx="116">
                  <c:v>24.385312575500016</c:v>
                </c:pt>
                <c:pt idx="117">
                  <c:v>24.385312575500016</c:v>
                </c:pt>
                <c:pt idx="118">
                  <c:v>24.385312575500016</c:v>
                </c:pt>
                <c:pt idx="119">
                  <c:v>24.385312575500016</c:v>
                </c:pt>
                <c:pt idx="120">
                  <c:v>24.385312575500016</c:v>
                </c:pt>
                <c:pt idx="121">
                  <c:v>24.385312575500016</c:v>
                </c:pt>
                <c:pt idx="122">
                  <c:v>47.595277106612897</c:v>
                </c:pt>
                <c:pt idx="123">
                  <c:v>47.595277106612897</c:v>
                </c:pt>
                <c:pt idx="124">
                  <c:v>47.595277106612897</c:v>
                </c:pt>
                <c:pt idx="125">
                  <c:v>47.595277106612897</c:v>
                </c:pt>
                <c:pt idx="126">
                  <c:v>47.595277106612897</c:v>
                </c:pt>
                <c:pt idx="127">
                  <c:v>47.595277106612897</c:v>
                </c:pt>
                <c:pt idx="128">
                  <c:v>47.595277106612897</c:v>
                </c:pt>
                <c:pt idx="129">
                  <c:v>47.595277106612897</c:v>
                </c:pt>
                <c:pt idx="130">
                  <c:v>47.595277106612897</c:v>
                </c:pt>
                <c:pt idx="131">
                  <c:v>47.595277106612897</c:v>
                </c:pt>
                <c:pt idx="132">
                  <c:v>47.595277106612897</c:v>
                </c:pt>
                <c:pt idx="133">
                  <c:v>47.595277106612897</c:v>
                </c:pt>
                <c:pt idx="134">
                  <c:v>47.595277106612897</c:v>
                </c:pt>
                <c:pt idx="135">
                  <c:v>47.595277106612897</c:v>
                </c:pt>
                <c:pt idx="136">
                  <c:v>47.595277106612897</c:v>
                </c:pt>
                <c:pt idx="137">
                  <c:v>47.595277106612897</c:v>
                </c:pt>
                <c:pt idx="138">
                  <c:v>47.595277106612897</c:v>
                </c:pt>
                <c:pt idx="139">
                  <c:v>47.595277106612897</c:v>
                </c:pt>
                <c:pt idx="140">
                  <c:v>47.595277106612897</c:v>
                </c:pt>
                <c:pt idx="141">
                  <c:v>47.595277106612897</c:v>
                </c:pt>
                <c:pt idx="142">
                  <c:v>47.595277106612897</c:v>
                </c:pt>
                <c:pt idx="143">
                  <c:v>47.595277106612897</c:v>
                </c:pt>
                <c:pt idx="144">
                  <c:v>47.595277106612897</c:v>
                </c:pt>
                <c:pt idx="145">
                  <c:v>47.595277106612897</c:v>
                </c:pt>
                <c:pt idx="146">
                  <c:v>47.595277106612897</c:v>
                </c:pt>
                <c:pt idx="147">
                  <c:v>47.595277106612897</c:v>
                </c:pt>
                <c:pt idx="148">
                  <c:v>47.595277106612897</c:v>
                </c:pt>
                <c:pt idx="149">
                  <c:v>47.595277106612897</c:v>
                </c:pt>
                <c:pt idx="150">
                  <c:v>47.595277106612897</c:v>
                </c:pt>
                <c:pt idx="151">
                  <c:v>47.595277106612897</c:v>
                </c:pt>
                <c:pt idx="152">
                  <c:v>47.595277106612897</c:v>
                </c:pt>
                <c:pt idx="153">
                  <c:v>91.107235684166668</c:v>
                </c:pt>
                <c:pt idx="154">
                  <c:v>91.107235684166668</c:v>
                </c:pt>
                <c:pt idx="155">
                  <c:v>91.107235684166668</c:v>
                </c:pt>
                <c:pt idx="156">
                  <c:v>91.107235684166668</c:v>
                </c:pt>
                <c:pt idx="157">
                  <c:v>91.107235684166668</c:v>
                </c:pt>
                <c:pt idx="158">
                  <c:v>91.107235684166668</c:v>
                </c:pt>
                <c:pt idx="159">
                  <c:v>91.107235684166668</c:v>
                </c:pt>
                <c:pt idx="160">
                  <c:v>91.107235684166668</c:v>
                </c:pt>
                <c:pt idx="161">
                  <c:v>91.107235684166668</c:v>
                </c:pt>
                <c:pt idx="162">
                  <c:v>91.107235684166668</c:v>
                </c:pt>
                <c:pt idx="163">
                  <c:v>91.107235684166668</c:v>
                </c:pt>
                <c:pt idx="164">
                  <c:v>91.107235684166668</c:v>
                </c:pt>
                <c:pt idx="165">
                  <c:v>91.107235684166668</c:v>
                </c:pt>
                <c:pt idx="166">
                  <c:v>91.107235684166668</c:v>
                </c:pt>
                <c:pt idx="167">
                  <c:v>91.107235684166668</c:v>
                </c:pt>
                <c:pt idx="168">
                  <c:v>91.107235684166668</c:v>
                </c:pt>
                <c:pt idx="169">
                  <c:v>91.107235684166668</c:v>
                </c:pt>
                <c:pt idx="170">
                  <c:v>91.107235684166668</c:v>
                </c:pt>
                <c:pt idx="171">
                  <c:v>91.107235684166668</c:v>
                </c:pt>
                <c:pt idx="172">
                  <c:v>91.107235684166668</c:v>
                </c:pt>
                <c:pt idx="173">
                  <c:v>91.107235684166668</c:v>
                </c:pt>
                <c:pt idx="174">
                  <c:v>91.107235684166668</c:v>
                </c:pt>
                <c:pt idx="175">
                  <c:v>91.107235684166668</c:v>
                </c:pt>
                <c:pt idx="176">
                  <c:v>91.107235684166668</c:v>
                </c:pt>
                <c:pt idx="177">
                  <c:v>91.107235684166668</c:v>
                </c:pt>
                <c:pt idx="178">
                  <c:v>91.107235684166668</c:v>
                </c:pt>
                <c:pt idx="179">
                  <c:v>91.107235684166668</c:v>
                </c:pt>
                <c:pt idx="180">
                  <c:v>91.107235684166668</c:v>
                </c:pt>
                <c:pt idx="181">
                  <c:v>91.107235684166668</c:v>
                </c:pt>
                <c:pt idx="182">
                  <c:v>91.107235684166668</c:v>
                </c:pt>
                <c:pt idx="183">
                  <c:v>120.32367583193547</c:v>
                </c:pt>
                <c:pt idx="184">
                  <c:v>120.32367583193547</c:v>
                </c:pt>
                <c:pt idx="185">
                  <c:v>120.32367583193547</c:v>
                </c:pt>
                <c:pt idx="186">
                  <c:v>120.32367583193547</c:v>
                </c:pt>
                <c:pt idx="187">
                  <c:v>120.32367583193547</c:v>
                </c:pt>
                <c:pt idx="188">
                  <c:v>120.32367583193547</c:v>
                </c:pt>
                <c:pt idx="189">
                  <c:v>120.32367583193547</c:v>
                </c:pt>
                <c:pt idx="190">
                  <c:v>120.32367583193547</c:v>
                </c:pt>
                <c:pt idx="191">
                  <c:v>120.32367583193547</c:v>
                </c:pt>
                <c:pt idx="192">
                  <c:v>120.32367583193547</c:v>
                </c:pt>
                <c:pt idx="193">
                  <c:v>120.32367583193547</c:v>
                </c:pt>
                <c:pt idx="194">
                  <c:v>120.32367583193547</c:v>
                </c:pt>
                <c:pt idx="195">
                  <c:v>120.32367583193547</c:v>
                </c:pt>
                <c:pt idx="196">
                  <c:v>120.32367583193547</c:v>
                </c:pt>
                <c:pt idx="197">
                  <c:v>120.32367583193547</c:v>
                </c:pt>
                <c:pt idx="198">
                  <c:v>120.32367583193547</c:v>
                </c:pt>
                <c:pt idx="199">
                  <c:v>120.32367583193547</c:v>
                </c:pt>
                <c:pt idx="200">
                  <c:v>120.32367583193547</c:v>
                </c:pt>
                <c:pt idx="201">
                  <c:v>120.32367583193547</c:v>
                </c:pt>
                <c:pt idx="202">
                  <c:v>120.32367583193547</c:v>
                </c:pt>
                <c:pt idx="203">
                  <c:v>120.32367583193547</c:v>
                </c:pt>
                <c:pt idx="204">
                  <c:v>120.32367583193547</c:v>
                </c:pt>
                <c:pt idx="205">
                  <c:v>120.32367583193547</c:v>
                </c:pt>
                <c:pt idx="206">
                  <c:v>120.32367583193547</c:v>
                </c:pt>
                <c:pt idx="207">
                  <c:v>120.32367583193547</c:v>
                </c:pt>
                <c:pt idx="208">
                  <c:v>120.32367583193547</c:v>
                </c:pt>
                <c:pt idx="209">
                  <c:v>120.32367583193547</c:v>
                </c:pt>
                <c:pt idx="210">
                  <c:v>120.32367583193547</c:v>
                </c:pt>
                <c:pt idx="211">
                  <c:v>120.32367583193547</c:v>
                </c:pt>
                <c:pt idx="212">
                  <c:v>120.32367583193547</c:v>
                </c:pt>
                <c:pt idx="213">
                  <c:v>120.32367583193547</c:v>
                </c:pt>
                <c:pt idx="214">
                  <c:v>134.47298598193549</c:v>
                </c:pt>
                <c:pt idx="215">
                  <c:v>134.47298598193549</c:v>
                </c:pt>
                <c:pt idx="216">
                  <c:v>134.47298598193549</c:v>
                </c:pt>
                <c:pt idx="217">
                  <c:v>134.47298598193549</c:v>
                </c:pt>
                <c:pt idx="218">
                  <c:v>134.47298598193549</c:v>
                </c:pt>
                <c:pt idx="219">
                  <c:v>134.47298598193549</c:v>
                </c:pt>
                <c:pt idx="220">
                  <c:v>134.47298598193549</c:v>
                </c:pt>
                <c:pt idx="221">
                  <c:v>134.47298598193549</c:v>
                </c:pt>
                <c:pt idx="222">
                  <c:v>134.47298598193549</c:v>
                </c:pt>
                <c:pt idx="223">
                  <c:v>134.47298598193549</c:v>
                </c:pt>
                <c:pt idx="224">
                  <c:v>134.47298598193549</c:v>
                </c:pt>
                <c:pt idx="225">
                  <c:v>134.47298598193549</c:v>
                </c:pt>
                <c:pt idx="226">
                  <c:v>134.47298598193549</c:v>
                </c:pt>
                <c:pt idx="227">
                  <c:v>134.47298598193549</c:v>
                </c:pt>
                <c:pt idx="228">
                  <c:v>134.47298598193549</c:v>
                </c:pt>
                <c:pt idx="229">
                  <c:v>134.47298598193549</c:v>
                </c:pt>
                <c:pt idx="230">
                  <c:v>134.47298598193549</c:v>
                </c:pt>
                <c:pt idx="231">
                  <c:v>134.47298598193549</c:v>
                </c:pt>
                <c:pt idx="232">
                  <c:v>134.47298598193549</c:v>
                </c:pt>
                <c:pt idx="233">
                  <c:v>134.47298598193549</c:v>
                </c:pt>
                <c:pt idx="234">
                  <c:v>134.47298598193549</c:v>
                </c:pt>
                <c:pt idx="235">
                  <c:v>134.47298598193549</c:v>
                </c:pt>
                <c:pt idx="236">
                  <c:v>134.47298598193549</c:v>
                </c:pt>
                <c:pt idx="237">
                  <c:v>134.47298598193549</c:v>
                </c:pt>
                <c:pt idx="238">
                  <c:v>134.47298598193549</c:v>
                </c:pt>
                <c:pt idx="239">
                  <c:v>134.47298598193549</c:v>
                </c:pt>
                <c:pt idx="240">
                  <c:v>134.47298598193549</c:v>
                </c:pt>
                <c:pt idx="241">
                  <c:v>134.47298598193549</c:v>
                </c:pt>
                <c:pt idx="242">
                  <c:v>134.47298598193549</c:v>
                </c:pt>
                <c:pt idx="243">
                  <c:v>134.47298598193549</c:v>
                </c:pt>
                <c:pt idx="244">
                  <c:v>134.47298598193549</c:v>
                </c:pt>
                <c:pt idx="245">
                  <c:v>121.45519320670567</c:v>
                </c:pt>
                <c:pt idx="246">
                  <c:v>121.45519320670567</c:v>
                </c:pt>
                <c:pt idx="247">
                  <c:v>121.45519320670567</c:v>
                </c:pt>
                <c:pt idx="248">
                  <c:v>121.45519320670567</c:v>
                </c:pt>
                <c:pt idx="249">
                  <c:v>121.45519320670567</c:v>
                </c:pt>
                <c:pt idx="250">
                  <c:v>121.45519320670567</c:v>
                </c:pt>
                <c:pt idx="251">
                  <c:v>121.45519320670567</c:v>
                </c:pt>
                <c:pt idx="252">
                  <c:v>121.45519320670567</c:v>
                </c:pt>
                <c:pt idx="253">
                  <c:v>121.45519320670567</c:v>
                </c:pt>
                <c:pt idx="254">
                  <c:v>121.45519320670567</c:v>
                </c:pt>
                <c:pt idx="255">
                  <c:v>121.45519320670567</c:v>
                </c:pt>
                <c:pt idx="256">
                  <c:v>121.45519320670567</c:v>
                </c:pt>
                <c:pt idx="257">
                  <c:v>121.45519320670567</c:v>
                </c:pt>
                <c:pt idx="258">
                  <c:v>121.45519320670567</c:v>
                </c:pt>
                <c:pt idx="259">
                  <c:v>121.45519320670567</c:v>
                </c:pt>
                <c:pt idx="260">
                  <c:v>121.45519320670567</c:v>
                </c:pt>
                <c:pt idx="261">
                  <c:v>121.45519320670567</c:v>
                </c:pt>
                <c:pt idx="262">
                  <c:v>121.45519320670567</c:v>
                </c:pt>
                <c:pt idx="263">
                  <c:v>121.45519320670567</c:v>
                </c:pt>
                <c:pt idx="264">
                  <c:v>121.45519320670567</c:v>
                </c:pt>
                <c:pt idx="265">
                  <c:v>121.45519320670567</c:v>
                </c:pt>
                <c:pt idx="266">
                  <c:v>121.45519320670567</c:v>
                </c:pt>
                <c:pt idx="267">
                  <c:v>121.45519320670567</c:v>
                </c:pt>
                <c:pt idx="268">
                  <c:v>121.45519320670567</c:v>
                </c:pt>
                <c:pt idx="269">
                  <c:v>121.45519320670567</c:v>
                </c:pt>
                <c:pt idx="270">
                  <c:v>121.45519320670567</c:v>
                </c:pt>
                <c:pt idx="271">
                  <c:v>121.45519320670567</c:v>
                </c:pt>
                <c:pt idx="272">
                  <c:v>121.45519320670567</c:v>
                </c:pt>
                <c:pt idx="273">
                  <c:v>121.75238000048385</c:v>
                </c:pt>
                <c:pt idx="274">
                  <c:v>121.75238000048385</c:v>
                </c:pt>
                <c:pt idx="275">
                  <c:v>121.75238000048385</c:v>
                </c:pt>
                <c:pt idx="276">
                  <c:v>121.75238000048385</c:v>
                </c:pt>
                <c:pt idx="277">
                  <c:v>121.75238000048385</c:v>
                </c:pt>
                <c:pt idx="278">
                  <c:v>121.75238000048385</c:v>
                </c:pt>
                <c:pt idx="279">
                  <c:v>121.75238000048385</c:v>
                </c:pt>
                <c:pt idx="280">
                  <c:v>121.75238000048385</c:v>
                </c:pt>
                <c:pt idx="281">
                  <c:v>121.75238000048385</c:v>
                </c:pt>
                <c:pt idx="282">
                  <c:v>121.75238000048385</c:v>
                </c:pt>
                <c:pt idx="283">
                  <c:v>121.75238000048385</c:v>
                </c:pt>
                <c:pt idx="284">
                  <c:v>121.75238000048385</c:v>
                </c:pt>
                <c:pt idx="285">
                  <c:v>121.75238000048385</c:v>
                </c:pt>
                <c:pt idx="286">
                  <c:v>121.75238000048385</c:v>
                </c:pt>
                <c:pt idx="287">
                  <c:v>121.75238000048385</c:v>
                </c:pt>
                <c:pt idx="288">
                  <c:v>121.75238000048385</c:v>
                </c:pt>
                <c:pt idx="289">
                  <c:v>121.75238000048385</c:v>
                </c:pt>
                <c:pt idx="290">
                  <c:v>121.75238000048385</c:v>
                </c:pt>
                <c:pt idx="291">
                  <c:v>121.75238000048385</c:v>
                </c:pt>
                <c:pt idx="292">
                  <c:v>121.75238000048385</c:v>
                </c:pt>
                <c:pt idx="293">
                  <c:v>121.75238000048385</c:v>
                </c:pt>
                <c:pt idx="294">
                  <c:v>121.75238000048385</c:v>
                </c:pt>
                <c:pt idx="295">
                  <c:v>121.75238000048385</c:v>
                </c:pt>
                <c:pt idx="296">
                  <c:v>121.75238000048385</c:v>
                </c:pt>
                <c:pt idx="297">
                  <c:v>121.75238000048385</c:v>
                </c:pt>
                <c:pt idx="298">
                  <c:v>121.752380000484</c:v>
                </c:pt>
                <c:pt idx="299">
                  <c:v>121.752380000484</c:v>
                </c:pt>
                <c:pt idx="300">
                  <c:v>121.752380000484</c:v>
                </c:pt>
                <c:pt idx="301">
                  <c:v>121.752380000484</c:v>
                </c:pt>
                <c:pt idx="302">
                  <c:v>121.752380000484</c:v>
                </c:pt>
                <c:pt idx="303">
                  <c:v>121.752380000484</c:v>
                </c:pt>
                <c:pt idx="304">
                  <c:v>124.5492943233333</c:v>
                </c:pt>
                <c:pt idx="305">
                  <c:v>124.5492943233333</c:v>
                </c:pt>
                <c:pt idx="306">
                  <c:v>124.5492943233333</c:v>
                </c:pt>
                <c:pt idx="307">
                  <c:v>124.5492943233333</c:v>
                </c:pt>
                <c:pt idx="308">
                  <c:v>124.5492943233333</c:v>
                </c:pt>
                <c:pt idx="309">
                  <c:v>124.5492943233333</c:v>
                </c:pt>
                <c:pt idx="310">
                  <c:v>124.5492943233333</c:v>
                </c:pt>
                <c:pt idx="311">
                  <c:v>124.5492943233333</c:v>
                </c:pt>
                <c:pt idx="312">
                  <c:v>124.5492943233333</c:v>
                </c:pt>
                <c:pt idx="313">
                  <c:v>124.5492943233333</c:v>
                </c:pt>
                <c:pt idx="314">
                  <c:v>124.5492943233333</c:v>
                </c:pt>
                <c:pt idx="315">
                  <c:v>124.5492943233333</c:v>
                </c:pt>
                <c:pt idx="316">
                  <c:v>124.5492943233333</c:v>
                </c:pt>
                <c:pt idx="317">
                  <c:v>124.5492943233333</c:v>
                </c:pt>
                <c:pt idx="318">
                  <c:v>124.5492943233333</c:v>
                </c:pt>
                <c:pt idx="319">
                  <c:v>124.5492943233333</c:v>
                </c:pt>
                <c:pt idx="320">
                  <c:v>124.5492943233333</c:v>
                </c:pt>
                <c:pt idx="321">
                  <c:v>124.5492943233333</c:v>
                </c:pt>
                <c:pt idx="322">
                  <c:v>124.5492943233333</c:v>
                </c:pt>
                <c:pt idx="323">
                  <c:v>124.5492943233333</c:v>
                </c:pt>
                <c:pt idx="324">
                  <c:v>124.5492943233333</c:v>
                </c:pt>
                <c:pt idx="325">
                  <c:v>124.5492943233333</c:v>
                </c:pt>
                <c:pt idx="326">
                  <c:v>124.5492943233333</c:v>
                </c:pt>
                <c:pt idx="327">
                  <c:v>124.5492943233333</c:v>
                </c:pt>
                <c:pt idx="328">
                  <c:v>124.5492943233333</c:v>
                </c:pt>
                <c:pt idx="329">
                  <c:v>124.5492943233333</c:v>
                </c:pt>
                <c:pt idx="330">
                  <c:v>124.5492943233333</c:v>
                </c:pt>
                <c:pt idx="331">
                  <c:v>124.5492943233333</c:v>
                </c:pt>
                <c:pt idx="332">
                  <c:v>124.5492943233333</c:v>
                </c:pt>
                <c:pt idx="333">
                  <c:v>124.5492943233333</c:v>
                </c:pt>
                <c:pt idx="334">
                  <c:v>107.00093655645163</c:v>
                </c:pt>
                <c:pt idx="335">
                  <c:v>107.00093655645163</c:v>
                </c:pt>
                <c:pt idx="336" formatCode="0">
                  <c:v>107.00093655645163</c:v>
                </c:pt>
                <c:pt idx="337" formatCode="0">
                  <c:v>107.00093655645163</c:v>
                </c:pt>
                <c:pt idx="338" formatCode="0">
                  <c:v>107.00093655645163</c:v>
                </c:pt>
                <c:pt idx="339" formatCode="0">
                  <c:v>107.00093655645163</c:v>
                </c:pt>
                <c:pt idx="340" formatCode="0">
                  <c:v>107.00093655645163</c:v>
                </c:pt>
                <c:pt idx="341" formatCode="0">
                  <c:v>107.00093655645163</c:v>
                </c:pt>
                <c:pt idx="342" formatCode="0">
                  <c:v>107.00093655645163</c:v>
                </c:pt>
                <c:pt idx="343" formatCode="0">
                  <c:v>107.00093655645163</c:v>
                </c:pt>
                <c:pt idx="344" formatCode="0">
                  <c:v>107.00093655645163</c:v>
                </c:pt>
                <c:pt idx="345" formatCode="0">
                  <c:v>107.00093655645163</c:v>
                </c:pt>
                <c:pt idx="346" formatCode="0">
                  <c:v>107.00093655645163</c:v>
                </c:pt>
                <c:pt idx="347" formatCode="0">
                  <c:v>107.00093655645163</c:v>
                </c:pt>
                <c:pt idx="348" formatCode="0">
                  <c:v>107.00093655645163</c:v>
                </c:pt>
                <c:pt idx="349" formatCode="0">
                  <c:v>107.00093655645163</c:v>
                </c:pt>
                <c:pt idx="350" formatCode="0">
                  <c:v>107.00093655645163</c:v>
                </c:pt>
                <c:pt idx="351" formatCode="0">
                  <c:v>107.00093655645163</c:v>
                </c:pt>
                <c:pt idx="352" formatCode="0">
                  <c:v>107.00093655645163</c:v>
                </c:pt>
                <c:pt idx="353" formatCode="0">
                  <c:v>107.00093655645163</c:v>
                </c:pt>
                <c:pt idx="354" formatCode="0">
                  <c:v>107.00093655645163</c:v>
                </c:pt>
                <c:pt idx="355" formatCode="0">
                  <c:v>107.00093655645163</c:v>
                </c:pt>
                <c:pt idx="356" formatCode="0">
                  <c:v>107.00093655645163</c:v>
                </c:pt>
                <c:pt idx="357" formatCode="0">
                  <c:v>107.00093655645163</c:v>
                </c:pt>
                <c:pt idx="358" formatCode="0">
                  <c:v>107.00093655645163</c:v>
                </c:pt>
                <c:pt idx="359" formatCode="0">
                  <c:v>107.00093655645163</c:v>
                </c:pt>
                <c:pt idx="360" formatCode="0">
                  <c:v>107.00093655645163</c:v>
                </c:pt>
                <c:pt idx="361" formatCode="0">
                  <c:v>107.00093655645163</c:v>
                </c:pt>
                <c:pt idx="362" formatCode="0">
                  <c:v>107.00093655645163</c:v>
                </c:pt>
                <c:pt idx="363" formatCode="0">
                  <c:v>107.00093655645163</c:v>
                </c:pt>
                <c:pt idx="364" formatCode="0">
                  <c:v>107.00093655645163</c:v>
                </c:pt>
                <c:pt idx="365">
                  <c:v>66.989921796166669</c:v>
                </c:pt>
                <c:pt idx="366">
                  <c:v>66.989921796166669</c:v>
                </c:pt>
                <c:pt idx="367">
                  <c:v>66.989921796166669</c:v>
                </c:pt>
                <c:pt idx="368">
                  <c:v>66.989921796166669</c:v>
                </c:pt>
                <c:pt idx="369">
                  <c:v>66.989921796166669</c:v>
                </c:pt>
                <c:pt idx="370">
                  <c:v>66.989921796166669</c:v>
                </c:pt>
                <c:pt idx="371">
                  <c:v>66.989921796166669</c:v>
                </c:pt>
                <c:pt idx="372">
                  <c:v>66.989921796166669</c:v>
                </c:pt>
                <c:pt idx="373">
                  <c:v>66.989921796166669</c:v>
                </c:pt>
                <c:pt idx="374">
                  <c:v>66.989921796166669</c:v>
                </c:pt>
                <c:pt idx="375">
                  <c:v>66.989921796166669</c:v>
                </c:pt>
                <c:pt idx="376">
                  <c:v>66.989921796166669</c:v>
                </c:pt>
                <c:pt idx="377">
                  <c:v>66.989921796166669</c:v>
                </c:pt>
                <c:pt idx="378">
                  <c:v>66.989921796166669</c:v>
                </c:pt>
                <c:pt idx="379">
                  <c:v>66.989921796166669</c:v>
                </c:pt>
                <c:pt idx="380">
                  <c:v>66.989921796166669</c:v>
                </c:pt>
                <c:pt idx="381">
                  <c:v>66.989921796166669</c:v>
                </c:pt>
                <c:pt idx="382">
                  <c:v>66.989921796166669</c:v>
                </c:pt>
                <c:pt idx="383">
                  <c:v>66.989921796166669</c:v>
                </c:pt>
                <c:pt idx="384">
                  <c:v>66.989921796166669</c:v>
                </c:pt>
                <c:pt idx="385" formatCode="0">
                  <c:v>66.989921796166669</c:v>
                </c:pt>
                <c:pt idx="386" formatCode="0">
                  <c:v>66.989921796166669</c:v>
                </c:pt>
                <c:pt idx="387" formatCode="0">
                  <c:v>66.989921796166669</c:v>
                </c:pt>
                <c:pt idx="388" formatCode="0">
                  <c:v>66.989921796166669</c:v>
                </c:pt>
                <c:pt idx="389" formatCode="0">
                  <c:v>66.989921796166669</c:v>
                </c:pt>
                <c:pt idx="390" formatCode="0">
                  <c:v>66.989921796166669</c:v>
                </c:pt>
                <c:pt idx="391" formatCode="0">
                  <c:v>66.989921796166669</c:v>
                </c:pt>
                <c:pt idx="392" formatCode="0">
                  <c:v>66.989921796166669</c:v>
                </c:pt>
                <c:pt idx="393" formatCode="0">
                  <c:v>66.989921796166669</c:v>
                </c:pt>
                <c:pt idx="394" formatCode="0">
                  <c:v>66.989921796166669</c:v>
                </c:pt>
              </c:numCache>
            </c:numRef>
          </c:val>
        </c:ser>
        <c:ser>
          <c:idx val="1"/>
          <c:order val="2"/>
          <c:spPr>
            <a:solidFill>
              <a:srgbClr val="F5F5F5"/>
            </a:solidFill>
            <a:ln>
              <a:solidFill>
                <a:srgbClr val="FFFF99"/>
              </a:solidFill>
            </a:ln>
          </c:spPr>
          <c:val>
            <c:numRef>
              <c:f>'Data 2'!$G$4:$G$398</c:f>
              <c:numCache>
                <c:formatCode>0</c:formatCode>
                <c:ptCount val="395"/>
                <c:pt idx="0">
                  <c:v>67.229143600833325</c:v>
                </c:pt>
                <c:pt idx="1">
                  <c:v>67.229143600833325</c:v>
                </c:pt>
                <c:pt idx="2">
                  <c:v>67.229143600833325</c:v>
                </c:pt>
                <c:pt idx="3">
                  <c:v>67.229143600833325</c:v>
                </c:pt>
                <c:pt idx="4">
                  <c:v>67.229143600833325</c:v>
                </c:pt>
                <c:pt idx="5">
                  <c:v>67.229143600833325</c:v>
                </c:pt>
                <c:pt idx="6">
                  <c:v>67.229143600833325</c:v>
                </c:pt>
                <c:pt idx="7">
                  <c:v>67.229143600833325</c:v>
                </c:pt>
                <c:pt idx="8">
                  <c:v>67.229143600833325</c:v>
                </c:pt>
                <c:pt idx="9">
                  <c:v>67.229143600833325</c:v>
                </c:pt>
                <c:pt idx="10">
                  <c:v>67.229143600833325</c:v>
                </c:pt>
                <c:pt idx="11">
                  <c:v>61.993361599999595</c:v>
                </c:pt>
                <c:pt idx="12">
                  <c:v>67.229143600833325</c:v>
                </c:pt>
                <c:pt idx="13">
                  <c:v>63.079721799998708</c:v>
                </c:pt>
                <c:pt idx="14">
                  <c:v>67.229143600833325</c:v>
                </c:pt>
                <c:pt idx="15">
                  <c:v>67.229143600833325</c:v>
                </c:pt>
                <c:pt idx="16">
                  <c:v>67.229143600833325</c:v>
                </c:pt>
                <c:pt idx="17">
                  <c:v>67.229143600833325</c:v>
                </c:pt>
                <c:pt idx="18">
                  <c:v>64.81662009999998</c:v>
                </c:pt>
                <c:pt idx="19">
                  <c:v>49.13203500000143</c:v>
                </c:pt>
                <c:pt idx="20">
                  <c:v>65.879812799999314</c:v>
                </c:pt>
                <c:pt idx="21">
                  <c:v>52.725169999999686</c:v>
                </c:pt>
                <c:pt idx="22">
                  <c:v>66.841831200001124</c:v>
                </c:pt>
                <c:pt idx="23">
                  <c:v>59.937582999999954</c:v>
                </c:pt>
                <c:pt idx="24">
                  <c:v>52.851819700000021</c:v>
                </c:pt>
                <c:pt idx="25">
                  <c:v>51.925315100000205</c:v>
                </c:pt>
                <c:pt idx="26">
                  <c:v>58.840872299998964</c:v>
                </c:pt>
                <c:pt idx="27">
                  <c:v>44.597761800000178</c:v>
                </c:pt>
                <c:pt idx="28">
                  <c:v>48.191650400000334</c:v>
                </c:pt>
                <c:pt idx="29">
                  <c:v>40.855308399999494</c:v>
                </c:pt>
                <c:pt idx="30">
                  <c:v>29.793255381129036</c:v>
                </c:pt>
                <c:pt idx="31">
                  <c:v>29.793255381129036</c:v>
                </c:pt>
                <c:pt idx="32">
                  <c:v>29.793255381129036</c:v>
                </c:pt>
                <c:pt idx="33">
                  <c:v>29.793255381129036</c:v>
                </c:pt>
                <c:pt idx="34">
                  <c:v>29.793255381129036</c:v>
                </c:pt>
                <c:pt idx="35">
                  <c:v>29.793255381129036</c:v>
                </c:pt>
                <c:pt idx="36">
                  <c:v>29.793255381129036</c:v>
                </c:pt>
                <c:pt idx="37">
                  <c:v>29.793255381129036</c:v>
                </c:pt>
                <c:pt idx="38">
                  <c:v>29.793255381129036</c:v>
                </c:pt>
                <c:pt idx="39">
                  <c:v>29.793255381129036</c:v>
                </c:pt>
                <c:pt idx="40">
                  <c:v>29.793255381129036</c:v>
                </c:pt>
                <c:pt idx="41">
                  <c:v>20.676127999999796</c:v>
                </c:pt>
                <c:pt idx="42">
                  <c:v>29.793255381129036</c:v>
                </c:pt>
                <c:pt idx="43">
                  <c:v>25.262428000000487</c:v>
                </c:pt>
                <c:pt idx="44">
                  <c:v>23.096857999998775</c:v>
                </c:pt>
                <c:pt idx="45">
                  <c:v>21.819075000000787</c:v>
                </c:pt>
                <c:pt idx="46">
                  <c:v>26.404219999999206</c:v>
                </c:pt>
                <c:pt idx="47">
                  <c:v>17.018622000000523</c:v>
                </c:pt>
                <c:pt idx="48">
                  <c:v>16.824136000000312</c:v>
                </c:pt>
                <c:pt idx="49">
                  <c:v>29.793255381129036</c:v>
                </c:pt>
                <c:pt idx="50">
                  <c:v>13.67170800000158</c:v>
                </c:pt>
                <c:pt idx="51">
                  <c:v>22.005176999998479</c:v>
                </c:pt>
                <c:pt idx="52">
                  <c:v>22.978953000001031</c:v>
                </c:pt>
                <c:pt idx="53">
                  <c:v>21.883307999999793</c:v>
                </c:pt>
                <c:pt idx="54">
                  <c:v>15.383677999999223</c:v>
                </c:pt>
                <c:pt idx="55">
                  <c:v>18.145058000000969</c:v>
                </c:pt>
                <c:pt idx="56">
                  <c:v>22.053706999999225</c:v>
                </c:pt>
                <c:pt idx="57">
                  <c:v>18.89587000000008</c:v>
                </c:pt>
                <c:pt idx="58">
                  <c:v>23.962126000000062</c:v>
                </c:pt>
                <c:pt idx="59">
                  <c:v>29.793255381129036</c:v>
                </c:pt>
                <c:pt idx="60">
                  <c:v>14.06814199999909</c:v>
                </c:pt>
                <c:pt idx="61">
                  <c:v>18.962486280806452</c:v>
                </c:pt>
                <c:pt idx="62">
                  <c:v>18.962486280806452</c:v>
                </c:pt>
                <c:pt idx="63">
                  <c:v>3.6857601000002127</c:v>
                </c:pt>
                <c:pt idx="64">
                  <c:v>3.7718249999999727</c:v>
                </c:pt>
                <c:pt idx="65">
                  <c:v>3.1332461000002603</c:v>
                </c:pt>
                <c:pt idx="66">
                  <c:v>3.2297368000006426</c:v>
                </c:pt>
                <c:pt idx="67">
                  <c:v>4.2531275999986029</c:v>
                </c:pt>
                <c:pt idx="68">
                  <c:v>3.7511000000012529</c:v>
                </c:pt>
                <c:pt idx="69">
                  <c:v>3.3039460000000744</c:v>
                </c:pt>
                <c:pt idx="70">
                  <c:v>3.9935255999996864</c:v>
                </c:pt>
                <c:pt idx="71">
                  <c:v>9.1744090999994512</c:v>
                </c:pt>
                <c:pt idx="72">
                  <c:v>13.105909800000068</c:v>
                </c:pt>
                <c:pt idx="73">
                  <c:v>18.962486280806452</c:v>
                </c:pt>
                <c:pt idx="74">
                  <c:v>12.734181499999885</c:v>
                </c:pt>
                <c:pt idx="75">
                  <c:v>13.937328300000907</c:v>
                </c:pt>
                <c:pt idx="76">
                  <c:v>4.320892999999689</c:v>
                </c:pt>
                <c:pt idx="77">
                  <c:v>18.962486280806452</c:v>
                </c:pt>
                <c:pt idx="78">
                  <c:v>18.962486280806452</c:v>
                </c:pt>
                <c:pt idx="79">
                  <c:v>3.1642419000006474</c:v>
                </c:pt>
                <c:pt idx="80">
                  <c:v>13.80393869999887</c:v>
                </c:pt>
                <c:pt idx="81">
                  <c:v>18.962486280806452</c:v>
                </c:pt>
                <c:pt idx="82">
                  <c:v>3.5798801999992866</c:v>
                </c:pt>
                <c:pt idx="83">
                  <c:v>6.2373117000015421</c:v>
                </c:pt>
                <c:pt idx="84">
                  <c:v>3.6008124999988169</c:v>
                </c:pt>
                <c:pt idx="85">
                  <c:v>9.0605389000001857</c:v>
                </c:pt>
                <c:pt idx="86">
                  <c:v>18.962486280806452</c:v>
                </c:pt>
                <c:pt idx="87">
                  <c:v>18.962486280806452</c:v>
                </c:pt>
                <c:pt idx="88">
                  <c:v>8.3242665999991239</c:v>
                </c:pt>
                <c:pt idx="89">
                  <c:v>4.1167545999994815</c:v>
                </c:pt>
                <c:pt idx="90">
                  <c:v>15.736151200000226</c:v>
                </c:pt>
                <c:pt idx="91">
                  <c:v>6.1179926000006883</c:v>
                </c:pt>
                <c:pt idx="92">
                  <c:v>2.7187974999992588</c:v>
                </c:pt>
                <c:pt idx="93">
                  <c:v>10.480694400000178</c:v>
                </c:pt>
                <c:pt idx="94">
                  <c:v>24.385312575500016</c:v>
                </c:pt>
                <c:pt idx="95">
                  <c:v>12.585051999999937</c:v>
                </c:pt>
                <c:pt idx="96">
                  <c:v>17.182304500000456</c:v>
                </c:pt>
                <c:pt idx="97">
                  <c:v>12.685900699998802</c:v>
                </c:pt>
                <c:pt idx="98">
                  <c:v>10.236020899999703</c:v>
                </c:pt>
                <c:pt idx="99">
                  <c:v>16.04967860000103</c:v>
                </c:pt>
                <c:pt idx="100">
                  <c:v>12.245081000000553</c:v>
                </c:pt>
                <c:pt idx="101">
                  <c:v>13.134689700000163</c:v>
                </c:pt>
                <c:pt idx="102">
                  <c:v>10.692835099998378</c:v>
                </c:pt>
                <c:pt idx="103">
                  <c:v>1.6288443000001183</c:v>
                </c:pt>
                <c:pt idx="104">
                  <c:v>24.385312575500016</c:v>
                </c:pt>
                <c:pt idx="105">
                  <c:v>20.331133800000071</c:v>
                </c:pt>
                <c:pt idx="106">
                  <c:v>24.179094500000183</c:v>
                </c:pt>
                <c:pt idx="107">
                  <c:v>14.040705899999152</c:v>
                </c:pt>
                <c:pt idx="108">
                  <c:v>24.385312575500016</c:v>
                </c:pt>
                <c:pt idx="109">
                  <c:v>17.903582299999744</c:v>
                </c:pt>
                <c:pt idx="110">
                  <c:v>10.312757300000507</c:v>
                </c:pt>
                <c:pt idx="111">
                  <c:v>18.05505189999948</c:v>
                </c:pt>
                <c:pt idx="112">
                  <c:v>19.631993399999647</c:v>
                </c:pt>
                <c:pt idx="113">
                  <c:v>21.378290100001539</c:v>
                </c:pt>
                <c:pt idx="114">
                  <c:v>18.396476099999209</c:v>
                </c:pt>
                <c:pt idx="115">
                  <c:v>17.786152400000432</c:v>
                </c:pt>
                <c:pt idx="116">
                  <c:v>12.006596799998732</c:v>
                </c:pt>
                <c:pt idx="117">
                  <c:v>16.028893500001548</c:v>
                </c:pt>
                <c:pt idx="118">
                  <c:v>22.018397599998686</c:v>
                </c:pt>
                <c:pt idx="119">
                  <c:v>14.657177500000612</c:v>
                </c:pt>
                <c:pt idx="120">
                  <c:v>15.355227799999419</c:v>
                </c:pt>
                <c:pt idx="121">
                  <c:v>19.339086200001162</c:v>
                </c:pt>
                <c:pt idx="122">
                  <c:v>16.500893299999344</c:v>
                </c:pt>
                <c:pt idx="123">
                  <c:v>9.8273816999993908</c:v>
                </c:pt>
                <c:pt idx="124">
                  <c:v>12.936475400000612</c:v>
                </c:pt>
                <c:pt idx="125">
                  <c:v>26.539056699999431</c:v>
                </c:pt>
                <c:pt idx="126">
                  <c:v>11.786875500000665</c:v>
                </c:pt>
                <c:pt idx="127">
                  <c:v>21.49425899999946</c:v>
                </c:pt>
                <c:pt idx="128">
                  <c:v>20.865327200000014</c:v>
                </c:pt>
                <c:pt idx="129">
                  <c:v>12.966246700000141</c:v>
                </c:pt>
                <c:pt idx="130">
                  <c:v>7.7706364000003054</c:v>
                </c:pt>
                <c:pt idx="131">
                  <c:v>16.264452999999651</c:v>
                </c:pt>
                <c:pt idx="132">
                  <c:v>20.01225910000009</c:v>
                </c:pt>
                <c:pt idx="133">
                  <c:v>19.127788600000429</c:v>
                </c:pt>
                <c:pt idx="134">
                  <c:v>32.602721499999433</c:v>
                </c:pt>
                <c:pt idx="135">
                  <c:v>27.579584900000217</c:v>
                </c:pt>
                <c:pt idx="136">
                  <c:v>19.58462170000017</c:v>
                </c:pt>
                <c:pt idx="137">
                  <c:v>15.918661399999692</c:v>
                </c:pt>
                <c:pt idx="138">
                  <c:v>29.147903199999931</c:v>
                </c:pt>
                <c:pt idx="139">
                  <c:v>35.328679600000768</c:v>
                </c:pt>
                <c:pt idx="140">
                  <c:v>28.425235499999914</c:v>
                </c:pt>
                <c:pt idx="141">
                  <c:v>23.055633100000044</c:v>
                </c:pt>
                <c:pt idx="142">
                  <c:v>22.895728999999886</c:v>
                </c:pt>
                <c:pt idx="143">
                  <c:v>30.04235069999946</c:v>
                </c:pt>
                <c:pt idx="144">
                  <c:v>22.026359900000102</c:v>
                </c:pt>
                <c:pt idx="145">
                  <c:v>33.550839399999916</c:v>
                </c:pt>
                <c:pt idx="146">
                  <c:v>47.595277106612897</c:v>
                </c:pt>
                <c:pt idx="147">
                  <c:v>47.595277106612897</c:v>
                </c:pt>
                <c:pt idx="148">
                  <c:v>38.470325200000019</c:v>
                </c:pt>
                <c:pt idx="149">
                  <c:v>33.220038500000413</c:v>
                </c:pt>
                <c:pt idx="150">
                  <c:v>17.060764299999612</c:v>
                </c:pt>
                <c:pt idx="151">
                  <c:v>15.535573800000016</c:v>
                </c:pt>
                <c:pt idx="152">
                  <c:v>2.2711794000001655</c:v>
                </c:pt>
                <c:pt idx="153">
                  <c:v>14.908949000000392</c:v>
                </c:pt>
                <c:pt idx="154">
                  <c:v>26.82828939999925</c:v>
                </c:pt>
                <c:pt idx="155">
                  <c:v>38.021882000000183</c:v>
                </c:pt>
                <c:pt idx="156">
                  <c:v>26.962314600000131</c:v>
                </c:pt>
                <c:pt idx="157">
                  <c:v>39.384980599999572</c:v>
                </c:pt>
                <c:pt idx="158">
                  <c:v>38.570273400000431</c:v>
                </c:pt>
                <c:pt idx="159">
                  <c:v>62.287645800000021</c:v>
                </c:pt>
                <c:pt idx="160">
                  <c:v>35.268675800000167</c:v>
                </c:pt>
                <c:pt idx="161">
                  <c:v>44.559848399999531</c:v>
                </c:pt>
                <c:pt idx="162">
                  <c:v>39.090727999999913</c:v>
                </c:pt>
                <c:pt idx="163">
                  <c:v>36.515699600000787</c:v>
                </c:pt>
                <c:pt idx="164">
                  <c:v>32.697831199999875</c:v>
                </c:pt>
                <c:pt idx="165">
                  <c:v>27.84173599999945</c:v>
                </c:pt>
                <c:pt idx="166">
                  <c:v>39.512920200000323</c:v>
                </c:pt>
                <c:pt idx="167">
                  <c:v>30.056953599999957</c:v>
                </c:pt>
                <c:pt idx="168">
                  <c:v>33.464168600000171</c:v>
                </c:pt>
                <c:pt idx="169">
                  <c:v>35.347622199999634</c:v>
                </c:pt>
                <c:pt idx="170">
                  <c:v>36.711653000000204</c:v>
                </c:pt>
                <c:pt idx="171">
                  <c:v>30.09189020000035</c:v>
                </c:pt>
                <c:pt idx="172">
                  <c:v>35.478863199999452</c:v>
                </c:pt>
                <c:pt idx="173">
                  <c:v>71.255963400000326</c:v>
                </c:pt>
                <c:pt idx="174">
                  <c:v>91.107235684166668</c:v>
                </c:pt>
                <c:pt idx="175">
                  <c:v>87.404597899999857</c:v>
                </c:pt>
                <c:pt idx="176">
                  <c:v>91.107235684166668</c:v>
                </c:pt>
                <c:pt idx="177">
                  <c:v>91.107235684166668</c:v>
                </c:pt>
                <c:pt idx="178">
                  <c:v>81.163606400000035</c:v>
                </c:pt>
                <c:pt idx="179">
                  <c:v>88.884236199999862</c:v>
                </c:pt>
                <c:pt idx="180">
                  <c:v>91.107235684166668</c:v>
                </c:pt>
                <c:pt idx="181">
                  <c:v>81.426722000000566</c:v>
                </c:pt>
                <c:pt idx="182">
                  <c:v>54.018651399999804</c:v>
                </c:pt>
                <c:pt idx="183">
                  <c:v>60.787921000000061</c:v>
                </c:pt>
                <c:pt idx="184">
                  <c:v>63.073470999999948</c:v>
                </c:pt>
                <c:pt idx="185">
                  <c:v>44.982631000000055</c:v>
                </c:pt>
                <c:pt idx="186">
                  <c:v>66.453443600000142</c:v>
                </c:pt>
                <c:pt idx="187">
                  <c:v>71.287391999999414</c:v>
                </c:pt>
                <c:pt idx="188">
                  <c:v>51.686436000000313</c:v>
                </c:pt>
                <c:pt idx="189">
                  <c:v>51.985614000000247</c:v>
                </c:pt>
                <c:pt idx="190">
                  <c:v>49.999630999999376</c:v>
                </c:pt>
                <c:pt idx="191">
                  <c:v>48.474933200000727</c:v>
                </c:pt>
                <c:pt idx="192">
                  <c:v>32.142376399999613</c:v>
                </c:pt>
                <c:pt idx="193">
                  <c:v>39.7435359999997</c:v>
                </c:pt>
                <c:pt idx="194">
                  <c:v>43.194437999999892</c:v>
                </c:pt>
                <c:pt idx="195">
                  <c:v>46.623613000000454</c:v>
                </c:pt>
                <c:pt idx="196">
                  <c:v>48.256685999999945</c:v>
                </c:pt>
                <c:pt idx="197">
                  <c:v>51.93526899999997</c:v>
                </c:pt>
                <c:pt idx="198">
                  <c:v>59.480881000000487</c:v>
                </c:pt>
                <c:pt idx="199">
                  <c:v>46.060560999999275</c:v>
                </c:pt>
                <c:pt idx="200">
                  <c:v>30.780466600000061</c:v>
                </c:pt>
                <c:pt idx="201">
                  <c:v>55.384156200000191</c:v>
                </c:pt>
                <c:pt idx="202">
                  <c:v>43.105860000000334</c:v>
                </c:pt>
                <c:pt idx="203">
                  <c:v>49.003270999999906</c:v>
                </c:pt>
                <c:pt idx="204">
                  <c:v>43.696128999999722</c:v>
                </c:pt>
                <c:pt idx="205">
                  <c:v>38.866797000000254</c:v>
                </c:pt>
                <c:pt idx="206">
                  <c:v>28.915811000000314</c:v>
                </c:pt>
                <c:pt idx="207">
                  <c:v>24.976265099999139</c:v>
                </c:pt>
                <c:pt idx="208">
                  <c:v>33.811384400000605</c:v>
                </c:pt>
                <c:pt idx="209">
                  <c:v>40.387135999999913</c:v>
                </c:pt>
                <c:pt idx="210">
                  <c:v>40.895014099999621</c:v>
                </c:pt>
                <c:pt idx="211">
                  <c:v>20.693976400000128</c:v>
                </c:pt>
                <c:pt idx="212">
                  <c:v>30.971397000000252</c:v>
                </c:pt>
                <c:pt idx="213">
                  <c:v>31.649996000000133</c:v>
                </c:pt>
                <c:pt idx="214">
                  <c:v>26.033349999999363</c:v>
                </c:pt>
                <c:pt idx="215">
                  <c:v>37.41059760000018</c:v>
                </c:pt>
                <c:pt idx="216">
                  <c:v>20.648526200000518</c:v>
                </c:pt>
                <c:pt idx="217">
                  <c:v>23.761762599999514</c:v>
                </c:pt>
                <c:pt idx="218">
                  <c:v>29.173499200000567</c:v>
                </c:pt>
                <c:pt idx="219">
                  <c:v>28.928403999999805</c:v>
                </c:pt>
                <c:pt idx="220">
                  <c:v>24.305094599999805</c:v>
                </c:pt>
                <c:pt idx="221">
                  <c:v>26.502738999999668</c:v>
                </c:pt>
                <c:pt idx="222">
                  <c:v>32.742697400000807</c:v>
                </c:pt>
                <c:pt idx="223">
                  <c:v>34.636562799999169</c:v>
                </c:pt>
                <c:pt idx="224">
                  <c:v>32.358930400000595</c:v>
                </c:pt>
                <c:pt idx="225">
                  <c:v>33.99258419999942</c:v>
                </c:pt>
                <c:pt idx="226">
                  <c:v>32.880387000000248</c:v>
                </c:pt>
                <c:pt idx="227">
                  <c:v>36.95369879999987</c:v>
                </c:pt>
                <c:pt idx="228">
                  <c:v>38.84967119999979</c:v>
                </c:pt>
                <c:pt idx="229">
                  <c:v>57.7375092000009</c:v>
                </c:pt>
                <c:pt idx="230">
                  <c:v>42.806305799999912</c:v>
                </c:pt>
                <c:pt idx="231">
                  <c:v>45.639465999999267</c:v>
                </c:pt>
                <c:pt idx="232">
                  <c:v>42.897817200000411</c:v>
                </c:pt>
                <c:pt idx="233">
                  <c:v>51.275038800000381</c:v>
                </c:pt>
                <c:pt idx="234">
                  <c:v>34.5241007999999</c:v>
                </c:pt>
                <c:pt idx="235">
                  <c:v>42.067952599999941</c:v>
                </c:pt>
                <c:pt idx="236">
                  <c:v>30.038121999999923</c:v>
                </c:pt>
                <c:pt idx="237">
                  <c:v>30.039489399999734</c:v>
                </c:pt>
                <c:pt idx="238">
                  <c:v>30.453637200000543</c:v>
                </c:pt>
                <c:pt idx="239">
                  <c:v>37.460046599999792</c:v>
                </c:pt>
                <c:pt idx="240">
                  <c:v>27.105438599999513</c:v>
                </c:pt>
                <c:pt idx="241">
                  <c:v>35.112227399999782</c:v>
                </c:pt>
                <c:pt idx="242">
                  <c:v>34.3731062000004</c:v>
                </c:pt>
                <c:pt idx="243">
                  <c:v>62.360208399999671</c:v>
                </c:pt>
                <c:pt idx="244">
                  <c:v>47.884464000000229</c:v>
                </c:pt>
                <c:pt idx="245">
                  <c:v>50.75157299999978</c:v>
                </c:pt>
                <c:pt idx="246">
                  <c:v>70.304081100000545</c:v>
                </c:pt>
                <c:pt idx="247">
                  <c:v>113.43025449999969</c:v>
                </c:pt>
                <c:pt idx="248">
                  <c:v>121.45519320670567</c:v>
                </c:pt>
                <c:pt idx="249">
                  <c:v>121.45519320670567</c:v>
                </c:pt>
                <c:pt idx="250">
                  <c:v>121.45519320670567</c:v>
                </c:pt>
                <c:pt idx="251">
                  <c:v>121.45519320670567</c:v>
                </c:pt>
                <c:pt idx="252">
                  <c:v>121.45519320670567</c:v>
                </c:pt>
                <c:pt idx="253">
                  <c:v>121.45519320670567</c:v>
                </c:pt>
                <c:pt idx="254">
                  <c:v>115.00452799999964</c:v>
                </c:pt>
                <c:pt idx="255">
                  <c:v>93.877884200000224</c:v>
                </c:pt>
                <c:pt idx="256">
                  <c:v>102.06315849999983</c:v>
                </c:pt>
                <c:pt idx="257">
                  <c:v>121.45519320670567</c:v>
                </c:pt>
                <c:pt idx="258">
                  <c:v>121.45519320670567</c:v>
                </c:pt>
                <c:pt idx="259">
                  <c:v>121.45519320670567</c:v>
                </c:pt>
                <c:pt idx="260">
                  <c:v>121.45519320670567</c:v>
                </c:pt>
                <c:pt idx="261">
                  <c:v>121.45519320670567</c:v>
                </c:pt>
                <c:pt idx="262">
                  <c:v>117.7263030000005</c:v>
                </c:pt>
                <c:pt idx="263">
                  <c:v>106.17856289999958</c:v>
                </c:pt>
                <c:pt idx="264">
                  <c:v>103.65565839999994</c:v>
                </c:pt>
                <c:pt idx="265">
                  <c:v>104.56308680000025</c:v>
                </c:pt>
                <c:pt idx="266">
                  <c:v>103.03480300000015</c:v>
                </c:pt>
                <c:pt idx="267">
                  <c:v>99.744924999999625</c:v>
                </c:pt>
                <c:pt idx="268">
                  <c:v>86.447752900000424</c:v>
                </c:pt>
                <c:pt idx="269">
                  <c:v>79.533461999999787</c:v>
                </c:pt>
                <c:pt idx="270">
                  <c:v>71.868416800000233</c:v>
                </c:pt>
                <c:pt idx="271">
                  <c:v>74.665259000000304</c:v>
                </c:pt>
                <c:pt idx="272">
                  <c:v>73.395408299999744</c:v>
                </c:pt>
                <c:pt idx="273">
                  <c:v>88.485430699999839</c:v>
                </c:pt>
                <c:pt idx="274">
                  <c:v>94.097112800000474</c:v>
                </c:pt>
                <c:pt idx="275">
                  <c:v>74.856845199999256</c:v>
                </c:pt>
                <c:pt idx="276">
                  <c:v>86.804573900000619</c:v>
                </c:pt>
                <c:pt idx="277">
                  <c:v>89.011567199999817</c:v>
                </c:pt>
                <c:pt idx="278">
                  <c:v>103.57819370000017</c:v>
                </c:pt>
                <c:pt idx="279">
                  <c:v>103.28797589999955</c:v>
                </c:pt>
                <c:pt idx="280">
                  <c:v>101.27595760000042</c:v>
                </c:pt>
                <c:pt idx="281">
                  <c:v>98.835939399999518</c:v>
                </c:pt>
                <c:pt idx="282">
                  <c:v>99.025777600000552</c:v>
                </c:pt>
                <c:pt idx="283">
                  <c:v>86.785143399999868</c:v>
                </c:pt>
                <c:pt idx="284">
                  <c:v>83.936299700000092</c:v>
                </c:pt>
                <c:pt idx="285">
                  <c:v>85.734377799999962</c:v>
                </c:pt>
                <c:pt idx="286">
                  <c:v>95.635326299999605</c:v>
                </c:pt>
                <c:pt idx="287">
                  <c:v>76.005681000000379</c:v>
                </c:pt>
                <c:pt idx="288">
                  <c:v>83.960172499999885</c:v>
                </c:pt>
                <c:pt idx="289">
                  <c:v>81.000376700000274</c:v>
                </c:pt>
                <c:pt idx="290">
                  <c:v>66.805847999999159</c:v>
                </c:pt>
                <c:pt idx="291">
                  <c:v>83.737138900000431</c:v>
                </c:pt>
                <c:pt idx="292">
                  <c:v>75.40580819999964</c:v>
                </c:pt>
                <c:pt idx="293">
                  <c:v>76.90529170000022</c:v>
                </c:pt>
                <c:pt idx="294">
                  <c:v>70.955495500000609</c:v>
                </c:pt>
                <c:pt idx="295">
                  <c:v>73.715246299999961</c:v>
                </c:pt>
                <c:pt idx="296">
                  <c:v>96.37852739999974</c:v>
                </c:pt>
                <c:pt idx="297">
                  <c:v>67.945879599999557</c:v>
                </c:pt>
                <c:pt idx="298">
                  <c:v>73.058127000000695</c:v>
                </c:pt>
                <c:pt idx="299">
                  <c:v>96.317771399999771</c:v>
                </c:pt>
                <c:pt idx="300">
                  <c:v>97.677843100000061</c:v>
                </c:pt>
                <c:pt idx="301">
                  <c:v>87.997054999999818</c:v>
                </c:pt>
                <c:pt idx="302">
                  <c:v>89.255865499999572</c:v>
                </c:pt>
                <c:pt idx="303">
                  <c:v>84.478275800000759</c:v>
                </c:pt>
                <c:pt idx="304">
                  <c:v>34.895631999999864</c:v>
                </c:pt>
                <c:pt idx="305">
                  <c:v>100.49736060000009</c:v>
                </c:pt>
                <c:pt idx="306">
                  <c:v>77.906080699999222</c:v>
                </c:pt>
                <c:pt idx="307">
                  <c:v>72.607182000000179</c:v>
                </c:pt>
                <c:pt idx="308">
                  <c:v>66.942374200000245</c:v>
                </c:pt>
                <c:pt idx="309">
                  <c:v>55.684151199999555</c:v>
                </c:pt>
                <c:pt idx="310">
                  <c:v>64.83814620000021</c:v>
                </c:pt>
                <c:pt idx="311">
                  <c:v>59.68772529999984</c:v>
                </c:pt>
                <c:pt idx="312">
                  <c:v>58.316058900000264</c:v>
                </c:pt>
                <c:pt idx="313">
                  <c:v>52.344523300000127</c:v>
                </c:pt>
                <c:pt idx="314">
                  <c:v>62.370156800000359</c:v>
                </c:pt>
                <c:pt idx="315">
                  <c:v>64.930313199999588</c:v>
                </c:pt>
                <c:pt idx="316">
                  <c:v>45.455012300000099</c:v>
                </c:pt>
                <c:pt idx="317">
                  <c:v>48.190003299999823</c:v>
                </c:pt>
                <c:pt idx="318">
                  <c:v>43.996018799999909</c:v>
                </c:pt>
                <c:pt idx="319">
                  <c:v>46.057887199999989</c:v>
                </c:pt>
                <c:pt idx="320">
                  <c:v>50.171281100000655</c:v>
                </c:pt>
                <c:pt idx="321">
                  <c:v>50.465698399999205</c:v>
                </c:pt>
                <c:pt idx="322">
                  <c:v>41.000722400000349</c:v>
                </c:pt>
                <c:pt idx="323">
                  <c:v>34.13411789999985</c:v>
                </c:pt>
                <c:pt idx="324">
                  <c:v>37.400060400000271</c:v>
                </c:pt>
                <c:pt idx="325">
                  <c:v>38.723498899999505</c:v>
                </c:pt>
                <c:pt idx="326">
                  <c:v>37.52280480000065</c:v>
                </c:pt>
                <c:pt idx="327">
                  <c:v>37.42914409999976</c:v>
                </c:pt>
                <c:pt idx="328">
                  <c:v>44.282442999999823</c:v>
                </c:pt>
                <c:pt idx="329">
                  <c:v>43.810079100000628</c:v>
                </c:pt>
                <c:pt idx="330">
                  <c:v>37.688785499999113</c:v>
                </c:pt>
                <c:pt idx="331">
                  <c:v>36.414641400000548</c:v>
                </c:pt>
                <c:pt idx="332">
                  <c:v>35.504772399999666</c:v>
                </c:pt>
                <c:pt idx="333">
                  <c:v>30.825119200000024</c:v>
                </c:pt>
                <c:pt idx="334">
                  <c:v>43.298757400000092</c:v>
                </c:pt>
                <c:pt idx="335">
                  <c:v>43.97588120000011</c:v>
                </c:pt>
                <c:pt idx="336">
                  <c:v>47.080241599999646</c:v>
                </c:pt>
                <c:pt idx="337">
                  <c:v>36.850012800000634</c:v>
                </c:pt>
                <c:pt idx="338">
                  <c:v>54.348230700000073</c:v>
                </c:pt>
                <c:pt idx="339">
                  <c:v>50.541342000000128</c:v>
                </c:pt>
                <c:pt idx="340">
                  <c:v>51.914640699999616</c:v>
                </c:pt>
                <c:pt idx="341">
                  <c:v>42.644954500000047</c:v>
                </c:pt>
                <c:pt idx="342">
                  <c:v>53.085376300000036</c:v>
                </c:pt>
                <c:pt idx="343">
                  <c:v>52.442338299999825</c:v>
                </c:pt>
                <c:pt idx="344">
                  <c:v>68.533720100000195</c:v>
                </c:pt>
                <c:pt idx="345">
                  <c:v>56.674092799999492</c:v>
                </c:pt>
                <c:pt idx="346">
                  <c:v>90.147890900000704</c:v>
                </c:pt>
                <c:pt idx="347">
                  <c:v>107.00093655645163</c:v>
                </c:pt>
                <c:pt idx="348">
                  <c:v>79.96172569999959</c:v>
                </c:pt>
                <c:pt idx="349">
                  <c:v>76.75734320000069</c:v>
                </c:pt>
                <c:pt idx="350">
                  <c:v>107.00093655645163</c:v>
                </c:pt>
                <c:pt idx="351">
                  <c:v>67.959452600000333</c:v>
                </c:pt>
                <c:pt idx="352">
                  <c:v>74.124905999999868</c:v>
                </c:pt>
                <c:pt idx="353">
                  <c:v>71.868606300000124</c:v>
                </c:pt>
                <c:pt idx="354">
                  <c:v>36.170612499999933</c:v>
                </c:pt>
                <c:pt idx="355">
                  <c:v>47.029869299999696</c:v>
                </c:pt>
                <c:pt idx="356">
                  <c:v>46.32108450000009</c:v>
                </c:pt>
                <c:pt idx="357">
                  <c:v>47.641015299999736</c:v>
                </c:pt>
                <c:pt idx="358">
                  <c:v>68.932374000000152</c:v>
                </c:pt>
                <c:pt idx="359">
                  <c:v>68.738572700000006</c:v>
                </c:pt>
                <c:pt idx="360">
                  <c:v>33.153285000000302</c:v>
                </c:pt>
                <c:pt idx="361">
                  <c:v>61.931936199999768</c:v>
                </c:pt>
                <c:pt idx="362">
                  <c:v>67.437565800000101</c:v>
                </c:pt>
                <c:pt idx="363">
                  <c:v>60.005881399999836</c:v>
                </c:pt>
                <c:pt idx="364">
                  <c:v>41.546800800000263</c:v>
                </c:pt>
                <c:pt idx="365" formatCode="#,##0">
                  <c:v>60.870954464384276</c:v>
                </c:pt>
                <c:pt idx="366">
                  <c:v>47.099594464384268</c:v>
                </c:pt>
                <c:pt idx="367">
                  <c:v>35.998994464384275</c:v>
                </c:pt>
                <c:pt idx="368">
                  <c:v>13.407874464384273</c:v>
                </c:pt>
                <c:pt idx="369">
                  <c:v>28.667394464384262</c:v>
                </c:pt>
                <c:pt idx="370">
                  <c:v>33.821814464384275</c:v>
                </c:pt>
                <c:pt idx="371">
                  <c:v>41.741830144446133</c:v>
                </c:pt>
                <c:pt idx="372">
                  <c:v>46.751890144446129</c:v>
                </c:pt>
                <c:pt idx="373">
                  <c:v>66.989921796166669</c:v>
                </c:pt>
                <c:pt idx="374">
                  <c:v>40.352900144446131</c:v>
                </c:pt>
                <c:pt idx="375">
                  <c:v>37.091580144446134</c:v>
                </c:pt>
                <c:pt idx="376">
                  <c:v>59.879020144446137</c:v>
                </c:pt>
                <c:pt idx="377">
                  <c:v>50.026570144446133</c:v>
                </c:pt>
                <c:pt idx="378">
                  <c:v>55.037914386819992</c:v>
                </c:pt>
                <c:pt idx="379">
                  <c:v>34.924224386820001</c:v>
                </c:pt>
                <c:pt idx="380">
                  <c:v>30.670244386819995</c:v>
                </c:pt>
                <c:pt idx="381">
                  <c:v>25.593374386819995</c:v>
                </c:pt>
                <c:pt idx="382">
                  <c:v>15.418434386819998</c:v>
                </c:pt>
                <c:pt idx="383">
                  <c:v>28.93335438682</c:v>
                </c:pt>
                <c:pt idx="384">
                  <c:v>32.027414386819999</c:v>
                </c:pt>
                <c:pt idx="385">
                  <c:v>19.661571711481198</c:v>
                </c:pt>
                <c:pt idx="386">
                  <c:v>21.752971711481184</c:v>
                </c:pt>
                <c:pt idx="387">
                  <c:v>15.860321711481181</c:v>
                </c:pt>
                <c:pt idx="388">
                  <c:v>8.5410817114811977</c:v>
                </c:pt>
                <c:pt idx="389">
                  <c:v>2.8669317114811812</c:v>
                </c:pt>
                <c:pt idx="390">
                  <c:v>19.68653171148118</c:v>
                </c:pt>
                <c:pt idx="391">
                  <c:v>6.2965817114811848</c:v>
                </c:pt>
                <c:pt idx="392">
                  <c:v>7.1353438709294785</c:v>
                </c:pt>
                <c:pt idx="393">
                  <c:v>0.86335387092947347</c:v>
                </c:pt>
                <c:pt idx="394">
                  <c:v>19.239183870929477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21904"/>
        <c:axId val="175021512"/>
      </c:areaChart>
      <c:barChart>
        <c:barDir val="col"/>
        <c:grouping val="clustered"/>
        <c:varyColors val="0"/>
        <c:ser>
          <c:idx val="3"/>
          <c:order val="3"/>
          <c:spPr>
            <a:noFill/>
            <a:ln>
              <a:noFill/>
            </a:ln>
          </c:spPr>
          <c:invertIfNegative val="0"/>
          <c:dLbls>
            <c:dLbl>
              <c:idx val="14"/>
              <c:layout>
                <c:manualLayout>
                  <c:x val="4.1319529767055918E-3"/>
                  <c:y val="-3.43687354041384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5000000000000092E-3"/>
                  <c:y val="-8.35342999099282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 val="6.9444444444444441E-3"/>
                  <c:y val="-3.51975765875125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layout>
                <c:manualLayout>
                  <c:x val="-6.9444444444445993E-3"/>
                  <c:y val="-0.221402214022140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layout>
                <c:manualLayout>
                  <c:x val="1.8211020773013958E-3"/>
                  <c:y val="-3.25033583400500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0"/>
                  <c:y val="-6.23721247442494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layout>
                <c:manualLayout>
                  <c:x val="0"/>
                  <c:y val="-8.85608856088587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layout>
                <c:manualLayout>
                  <c:x val="2.3148148148148147E-3"/>
                  <c:y val="1.2990569854657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4"/>
              <c:layout>
                <c:manualLayout>
                  <c:x val="4.6296296296297014E-3"/>
                  <c:y val="-0.132841328413284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layout>
                <c:manualLayout>
                  <c:x val="0"/>
                  <c:y val="-4.12519891706450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layout>
                <c:manualLayout>
                  <c:x val="-6.9444444444445291E-3"/>
                  <c:y val="-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7"/>
              <c:layout>
                <c:manualLayout>
                  <c:x val="0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3"/>
              <c:layout>
                <c:manualLayout>
                  <c:x val="4.6296296296296571E-3"/>
                  <c:y val="4.9200492004920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layout>
                <c:manualLayout>
                  <c:x val="9.2590769903761177E-3"/>
                  <c:y val="4.91985932588465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layout>
                <c:manualLayout>
                  <c:x val="1.5857392825896764E-5"/>
                  <c:y val="1.2290519021090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layout>
                <c:manualLayout>
                  <c:x val="-6.9446610896840063E-3"/>
                  <c:y val="-4.69134271601876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2.3151793525809919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4"/>
              <c:layout>
                <c:manualLayout>
                  <c:x val="2.3148148148148147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layout>
                <c:manualLayout>
                  <c:x val="2.3184601924758556E-3"/>
                  <c:y val="1.0942654308432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layout>
                <c:manualLayout>
                  <c:x val="-4.6338218139399239E-3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layout>
                <c:manualLayout>
                  <c:x val="2.3146325459316736E-3"/>
                  <c:y val="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8"/>
              <c:layout>
                <c:manualLayout>
                  <c:x val="2.3146325459317612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4"/>
              <c:layout>
                <c:manualLayout>
                  <c:x val="2.3148148148148997E-3"/>
                  <c:y val="1.5460043779112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layout>
                <c:manualLayout>
                  <c:x val="4.6294473607465733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6"/>
              <c:layout>
                <c:manualLayout>
                  <c:x val="6.9406167979004481E-3"/>
                  <c:y val="-1.6476353739915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layout>
                <c:manualLayout>
                  <c:x val="2.3184008376157866E-3"/>
                  <c:y val="-5.51677103354216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8"/>
              <c:layout>
                <c:manualLayout>
                  <c:x val="0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layout>
                <c:manualLayout>
                  <c:x val="-4.6296296296296294E-3"/>
                  <c:y val="1.01899515524986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layout>
                <c:manualLayout>
                  <c:x val="4.6294473607465733E-3"/>
                  <c:y val="-9.8400984009839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7"/>
              <c:layout>
                <c:manualLayout>
                  <c:x val="-2.3228346456692912E-3"/>
                  <c:y val="1.299056985465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8"/>
              <c:layout>
                <c:manualLayout>
                  <c:x val="3.2485817156166198E-2"/>
                  <c:y val="-1.12402091470849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9"/>
              <c:layout>
                <c:manualLayout>
                  <c:x val="4.6296296296297014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-6.944626713327501E-3"/>
                  <c:y val="-1.4410175012708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1.3888524351122606E-2"/>
                  <c:y val="-7.9401616299938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9"/>
              <c:layout>
                <c:manualLayout>
                  <c:x val="1.8012870507875797E-2"/>
                  <c:y val="7.86583173166346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0"/>
              <c:layout>
                <c:manualLayout>
                  <c:x val="8.4875562720147544E-17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6"/>
              <c:layout>
                <c:manualLayout>
                  <c:x val="4.6296296296294602E-3"/>
                  <c:y val="4.9200492004920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layout>
                <c:manualLayout>
                  <c:x val="-4.6296296296296294E-3"/>
                  <c:y val="-1.54600437791124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8"/>
              <c:layout>
                <c:manualLayout>
                  <c:x val="9.0456806874717327E-3"/>
                  <c:y val="-3.09207018414037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9"/>
              <c:layout>
                <c:manualLayout>
                  <c:x val="1.6203703703703703E-2"/>
                  <c:y val="-7.30633967196788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0"/>
              <c:layout>
                <c:manualLayout>
                  <c:x val="-2.3148148148148147E-3"/>
                  <c:y val="-8.36408364083641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7"/>
              <c:layout>
                <c:manualLayout>
                  <c:x val="0"/>
                  <c:y val="-9.8401336196612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8"/>
              <c:layout>
                <c:manualLayout>
                  <c:x val="-2.3148148148148147E-3"/>
                  <c:y val="-2.95202952029521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9"/>
              <c:layout>
                <c:manualLayout>
                  <c:x val="7.0269981516895225E-3"/>
                  <c:y val="8.3903941141215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0"/>
              <c:layout>
                <c:manualLayout>
                  <c:x val="1.6203703703703533E-2"/>
                  <c:y val="-5.23506893654103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1"/>
              <c:layout>
                <c:manualLayout>
                  <c:x val="2.3148148148148147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layout>
                <c:manualLayout>
                  <c:x val="0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layout>
                <c:manualLayout>
                  <c:x val="4.6296296296296294E-3"/>
                  <c:y val="-1.6510327513408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9"/>
              <c:layout>
                <c:manualLayout>
                  <c:x val="6.6523502743975182E-3"/>
                  <c:y val="8.6471572943145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0"/>
              <c:layout>
                <c:manualLayout>
                  <c:x val="1.3888888888888888E-2"/>
                  <c:y val="-6.57109956117145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1"/>
              <c:layout>
                <c:manualLayout>
                  <c:x val="0"/>
                  <c:y val="-0.103321033210332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8"/>
              <c:layout>
                <c:manualLayout>
                  <c:x val="-2.3027850685331001E-3"/>
                  <c:y val="-0.195343645285446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9"/>
              <c:layout>
                <c:manualLayout>
                  <c:x val="1.1570428696412779E-2"/>
                  <c:y val="-0.137478862573008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0"/>
              <c:layout>
                <c:manualLayout>
                  <c:x val="4.6296296296296294E-3"/>
                  <c:y val="9.1205792951770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1"/>
              <c:layout>
                <c:manualLayout>
                  <c:x val="2.3148148148148147E-3"/>
                  <c:y val="-6.5010944778147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2"/>
              <c:layout>
                <c:manualLayout>
                  <c:x val="2.3148148148148147E-3"/>
                  <c:y val="-9.3480934809347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-1.8091361374943465E-3"/>
                  <c:y val="-1.1362556058446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0"/>
              <c:layout>
                <c:manualLayout>
                  <c:x val="9.5260276997261358E-3"/>
                  <c:y val="-1.30076260152529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2'!$I$4:$I$400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'Data 2'!$J$4:$J$398</c:f>
              <c:numCache>
                <c:formatCode>General</c:formatCode>
                <c:ptCount val="395"/>
                <c:pt idx="14">
                  <c:v>67.229143600833325</c:v>
                </c:pt>
                <c:pt idx="44">
                  <c:v>29.793255381129036</c:v>
                </c:pt>
                <c:pt idx="75">
                  <c:v>18.962486280806452</c:v>
                </c:pt>
                <c:pt idx="106">
                  <c:v>24.385312575500016</c:v>
                </c:pt>
                <c:pt idx="136">
                  <c:v>47.595277106612897</c:v>
                </c:pt>
                <c:pt idx="167">
                  <c:v>91.107235684166668</c:v>
                </c:pt>
                <c:pt idx="197">
                  <c:v>120.32367583193547</c:v>
                </c:pt>
                <c:pt idx="228">
                  <c:v>134.47298598193549</c:v>
                </c:pt>
                <c:pt idx="259">
                  <c:v>121.45519320670567</c:v>
                </c:pt>
                <c:pt idx="287">
                  <c:v>121.75238000048385</c:v>
                </c:pt>
                <c:pt idx="318">
                  <c:v>124.5492943233333</c:v>
                </c:pt>
                <c:pt idx="348">
                  <c:v>107.00093655645163</c:v>
                </c:pt>
                <c:pt idx="379">
                  <c:v>66.989921796166669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021904"/>
        <c:axId val="175021512"/>
      </c:barChart>
      <c:catAx>
        <c:axId val="175021904"/>
        <c:scaling>
          <c:orientation val="minMax"/>
        </c:scaling>
        <c:delete val="0"/>
        <c:axPos val="b"/>
        <c:numFmt formatCode="[$-C0A]mmm\-yy;@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175021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021512"/>
        <c:scaling>
          <c:orientation val="minMax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175021904"/>
        <c:crosses val="autoZero"/>
        <c:crossBetween val="midCat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874186690028739"/>
          <c:y val="5.2493438320209973E-3"/>
          <c:w val="0.29848267609696688"/>
          <c:h val="7.792960919255172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13746.6</c:v>
                </c:pt>
                <c:pt idx="1">
                  <c:v>12254.4</c:v>
                </c:pt>
                <c:pt idx="2">
                  <c:v>10936.9</c:v>
                </c:pt>
                <c:pt idx="3">
                  <c:v>10062.1</c:v>
                </c:pt>
                <c:pt idx="4">
                  <c:v>9669.2000000000007</c:v>
                </c:pt>
                <c:pt idx="5">
                  <c:v>11022.8</c:v>
                </c:pt>
                <c:pt idx="6">
                  <c:v>13351.2</c:v>
                </c:pt>
                <c:pt idx="7">
                  <c:v>13008.6</c:v>
                </c:pt>
                <c:pt idx="8">
                  <c:v>13281.7</c:v>
                </c:pt>
                <c:pt idx="9">
                  <c:v>13801.4</c:v>
                </c:pt>
                <c:pt idx="10">
                  <c:v>13963.7</c:v>
                </c:pt>
                <c:pt idx="11">
                  <c:v>14131.5</c:v>
                </c:pt>
                <c:pt idx="12">
                  <c:v>13746.7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6354.8</c:v>
                </c:pt>
                <c:pt idx="1">
                  <c:v>5493.3</c:v>
                </c:pt>
                <c:pt idx="2">
                  <c:v>4803.8</c:v>
                </c:pt>
                <c:pt idx="3">
                  <c:v>4577.6000000000004</c:v>
                </c:pt>
                <c:pt idx="4">
                  <c:v>4301.2</c:v>
                </c:pt>
                <c:pt idx="5">
                  <c:v>4697.8</c:v>
                </c:pt>
                <c:pt idx="6">
                  <c:v>5303.9</c:v>
                </c:pt>
                <c:pt idx="7">
                  <c:v>5403.4</c:v>
                </c:pt>
                <c:pt idx="8">
                  <c:v>5478.9</c:v>
                </c:pt>
                <c:pt idx="9">
                  <c:v>5631.6</c:v>
                </c:pt>
                <c:pt idx="10">
                  <c:v>6949.4</c:v>
                </c:pt>
                <c:pt idx="11">
                  <c:v>6888.8</c:v>
                </c:pt>
                <c:pt idx="12">
                  <c:v>6417.2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084472"/>
        <c:axId val="32808486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E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</c:lvl>
                <c:lvl>
                  <c:pt idx="7">
                    <c:v>2017</c:v>
                  </c:pt>
                </c:lvl>
              </c:multiLvlStrCache>
            </c:multiLvl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10990.1</c:v>
                </c:pt>
                <c:pt idx="1">
                  <c:v>9894.2000000000007</c:v>
                </c:pt>
                <c:pt idx="2">
                  <c:v>8861.6</c:v>
                </c:pt>
                <c:pt idx="3">
                  <c:v>8141.4</c:v>
                </c:pt>
                <c:pt idx="4">
                  <c:v>8029.9</c:v>
                </c:pt>
                <c:pt idx="5">
                  <c:v>8512.7999999999993</c:v>
                </c:pt>
                <c:pt idx="6">
                  <c:v>9210</c:v>
                </c:pt>
                <c:pt idx="7">
                  <c:v>10035.6</c:v>
                </c:pt>
                <c:pt idx="8">
                  <c:v>10426.700000000001</c:v>
                </c:pt>
                <c:pt idx="9">
                  <c:v>10863.8</c:v>
                </c:pt>
                <c:pt idx="10">
                  <c:v>11392.9</c:v>
                </c:pt>
                <c:pt idx="11">
                  <c:v>11608.8</c:v>
                </c:pt>
                <c:pt idx="12">
                  <c:v>11080.9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E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</c:lvl>
                <c:lvl>
                  <c:pt idx="7">
                    <c:v>2017</c:v>
                  </c:pt>
                </c:lvl>
              </c:multiLvlStrCache>
            </c:multiLvl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E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</c:lvl>
                <c:lvl>
                  <c:pt idx="7">
                    <c:v>2017</c:v>
                  </c:pt>
                </c:lvl>
              </c:multiLvlStrCache>
            </c:multiLvl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12751.035658000001</c:v>
                </c:pt>
                <c:pt idx="1">
                  <c:v>11400.747851</c:v>
                </c:pt>
                <c:pt idx="2">
                  <c:v>9726.8527639999993</c:v>
                </c:pt>
                <c:pt idx="3">
                  <c:v>8542.9985949999991</c:v>
                </c:pt>
                <c:pt idx="4">
                  <c:v>7639.5428579999998</c:v>
                </c:pt>
                <c:pt idx="5">
                  <c:v>7737.8927560000002</c:v>
                </c:pt>
                <c:pt idx="6">
                  <c:v>7271.9042060000002</c:v>
                </c:pt>
                <c:pt idx="7">
                  <c:v>6352.3982489999999</c:v>
                </c:pt>
                <c:pt idx="8">
                  <c:v>8201.5317109999996</c:v>
                </c:pt>
                <c:pt idx="9">
                  <c:v>8171.2895820000003</c:v>
                </c:pt>
                <c:pt idx="10">
                  <c:v>8002.4783509999997</c:v>
                </c:pt>
                <c:pt idx="11">
                  <c:v>8068.3502509999998</c:v>
                </c:pt>
                <c:pt idx="12">
                  <c:v>7440.6627325627051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084472"/>
        <c:axId val="328084864"/>
      </c:lineChart>
      <c:catAx>
        <c:axId val="328084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28084864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3280848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28084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64394"/>
              </a:solidFill>
            </c:spPr>
          </c:dPt>
          <c:dPt>
            <c:idx val="1"/>
            <c:bubble3D val="0"/>
            <c:spPr>
              <a:solidFill>
                <a:srgbClr val="993300"/>
              </a:solidFill>
            </c:spPr>
          </c:dPt>
          <c:dPt>
            <c:idx val="2"/>
            <c:bubble3D val="0"/>
            <c:spPr>
              <a:solidFill>
                <a:srgbClr val="FFCC66"/>
              </a:solidFill>
            </c:spPr>
          </c:dPt>
          <c:dPt>
            <c:idx val="3"/>
            <c:bubble3D val="0"/>
            <c:spPr>
              <a:solidFill>
                <a:srgbClr val="CFA2CA"/>
              </a:solidFill>
            </c:spPr>
          </c:dPt>
          <c:dPt>
            <c:idx val="4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70AD47"/>
              </a:solidFill>
            </c:spPr>
          </c:dPt>
          <c:dPt>
            <c:idx val="7"/>
            <c:bubble3D val="0"/>
            <c:spPr>
              <a:solidFill>
                <a:srgbClr val="0090D1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FF00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2032520325203253"/>
                  <c:y val="-7.84313725490196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7560975609756101E-2"/>
                  <c:y val="8.1350831146106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79674796747968"/>
                      <c:h val="0.12393103803201071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195121951219512"/>
                  <c:y val="0.141176470588235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8943089430893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7.8048780487804878E-2"/>
                  <c:y val="0.1568627450980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3089430894308943"/>
                  <c:y val="3.0392156862745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9512195121951223"/>
                  <c:y val="0.20588235294117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7235772357723578"/>
                  <c:y val="-5.4901960784313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7560962806478458"/>
                  <c:y val="-6.0130718954248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967479674796748"/>
                  <c:y val="-0.113072024085224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1809170912459473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8.1300813008130079E-2"/>
                  <c:y val="-0.138562091503267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3333333333334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7.4796876000256071E-2"/>
                  <c:y val="-0.141176470588235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1809170912459473"/>
                    </c:manualLayout>
                  </c15:layout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6699"/>
                        </a:solidFill>
                      </a:rPr>
                      <a:t>C</a:t>
                    </a:r>
                    <a:r>
                      <a:rPr lang="en-US"/>
                      <a:t>ogenera-ción y resto
15,9%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1'!$B$21:$B$31</c:f>
              <c:strCache>
                <c:ptCount val="11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Residuos renovables</c:v>
                </c:pt>
                <c:pt idx="6">
                  <c:v>Eólica</c:v>
                </c:pt>
                <c:pt idx="7">
                  <c:v>Hidráulica (1)</c:v>
                </c:pt>
                <c:pt idx="8">
                  <c:v>Solar fotovoltaica</c:v>
                </c:pt>
                <c:pt idx="9">
                  <c:v>Solar térmica</c:v>
                </c:pt>
                <c:pt idx="10">
                  <c:v>Otras renovables</c:v>
                </c:pt>
              </c:strCache>
            </c:strRef>
          </c:cat>
          <c:val>
            <c:numRef>
              <c:f>'Data 1'!$D$21:$D$31</c:f>
              <c:numCache>
                <c:formatCode>#,##0.0</c:formatCode>
                <c:ptCount val="11"/>
                <c:pt idx="0">
                  <c:v>19.600000000000001</c:v>
                </c:pt>
                <c:pt idx="1">
                  <c:v>20.6</c:v>
                </c:pt>
                <c:pt idx="2">
                  <c:v>15.5</c:v>
                </c:pt>
                <c:pt idx="3">
                  <c:v>10.900000000000006</c:v>
                </c:pt>
                <c:pt idx="4">
                  <c:v>1</c:v>
                </c:pt>
                <c:pt idx="5">
                  <c:v>0.3</c:v>
                </c:pt>
                <c:pt idx="6">
                  <c:v>15.2</c:v>
                </c:pt>
                <c:pt idx="7">
                  <c:v>7.5</c:v>
                </c:pt>
                <c:pt idx="8">
                  <c:v>4.0999999999999996</c:v>
                </c:pt>
                <c:pt idx="9">
                  <c:v>3.8</c:v>
                </c:pt>
                <c:pt idx="10">
                  <c:v>1.5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7218600376295415"/>
                  <c:y val="-0.107190057125212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1'!$F$5:$F$6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1'!$G$5:$G$6</c:f>
              <c:numCache>
                <c:formatCode>#,##0.0</c:formatCode>
                <c:ptCount val="2"/>
                <c:pt idx="0">
                  <c:v>52.599999999999994</c:v>
                </c:pt>
                <c:pt idx="1">
                  <c:v>47.4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1'!$F$21:$F$22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1'!$G$21:$G$22</c:f>
              <c:numCache>
                <c:formatCode>#,##0.0</c:formatCode>
                <c:ptCount val="2"/>
                <c:pt idx="0">
                  <c:v>67.600000000000009</c:v>
                </c:pt>
                <c:pt idx="1">
                  <c:v>32.400000000000006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Mes</a:t>
            </a:r>
          </a:p>
          <a:p>
            <a:pPr algn="l">
              <a:defRPr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28/06/2017</a:t>
            </a:r>
          </a:p>
        </c:rich>
      </c:tx>
      <c:layout>
        <c:manualLayout>
          <c:xMode val="edge"/>
          <c:yMode val="edge"/>
          <c:x val="1.6260162601626016E-3"/>
          <c:y val="2.0915032679738561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1'!$E$36:$E$37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032520325203258"/>
                  <c:y val="-0.1202614379084967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1'!$B$36:$B$46</c:f>
              <c:strCache>
                <c:ptCount val="11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Residuos renovables</c:v>
                </c:pt>
                <c:pt idx="6">
                  <c:v>Eólica</c:v>
                </c:pt>
                <c:pt idx="7">
                  <c:v>Hidráulica (1)</c:v>
                </c:pt>
                <c:pt idx="8">
                  <c:v>Solar fotovoltaica</c:v>
                </c:pt>
                <c:pt idx="9">
                  <c:v>Solar térmica</c:v>
                </c:pt>
                <c:pt idx="10">
                  <c:v>Otras renovables</c:v>
                </c:pt>
              </c:strCache>
            </c:strRef>
          </c:cat>
          <c:val>
            <c:numRef>
              <c:f>'Data 1'!$F$36:$F$37</c:f>
              <c:numCache>
                <c:formatCode>#,##0.0</c:formatCode>
                <c:ptCount val="2"/>
                <c:pt idx="0">
                  <c:v>46.700000000000017</c:v>
                </c:pt>
                <c:pt idx="1">
                  <c:v>53.3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464394"/>
              </a:solidFill>
            </c:spPr>
          </c:dPt>
          <c:dPt>
            <c:idx val="1"/>
            <c:bubble3D val="0"/>
            <c:spPr>
              <a:solidFill>
                <a:srgbClr val="993300"/>
              </a:solidFill>
            </c:spPr>
          </c:dPt>
          <c:dPt>
            <c:idx val="2"/>
            <c:bubble3D val="0"/>
            <c:spPr>
              <a:solidFill>
                <a:srgbClr val="FFCC66"/>
              </a:solidFill>
            </c:spPr>
          </c:dPt>
          <c:dPt>
            <c:idx val="3"/>
            <c:bubble3D val="0"/>
            <c:spPr>
              <a:solidFill>
                <a:srgbClr val="CFA2CA"/>
              </a:solidFill>
            </c:spPr>
          </c:dPt>
          <c:dPt>
            <c:idx val="4"/>
            <c:bubble3D val="0"/>
            <c:spPr>
              <a:solidFill>
                <a:srgbClr val="666666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FB114"/>
              </a:solidFill>
            </c:spPr>
          </c:dPt>
          <c:dPt>
            <c:idx val="7"/>
            <c:bubble3D val="0"/>
            <c:spPr>
              <a:solidFill>
                <a:srgbClr val="0090D1"/>
              </a:solidFill>
            </c:spPr>
          </c:dPt>
          <c:dPt>
            <c:idx val="8"/>
            <c:bubble3D val="0"/>
            <c:spPr>
              <a:solidFill>
                <a:srgbClr val="E48500"/>
              </a:solidFill>
            </c:spPr>
          </c:dPt>
          <c:dPt>
            <c:idx val="9"/>
            <c:bubble3D val="0"/>
            <c:spPr>
              <a:solidFill>
                <a:srgbClr val="FF00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821138211382114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5434351193906"/>
                      <c:h val="0.1170718954248366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9.4308943089430899E-2"/>
                  <c:y val="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7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5284552845528454"/>
                  <c:y val="3.75515413514486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5609756097560976"/>
                  <c:y val="8.89971694714630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357723577235773"/>
                  <c:y val="8.36601307189540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7073183534984956"/>
                  <c:y val="2.8758169934640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7235772357723578"/>
                  <c:y val="-9.8812824867479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878048780487805E-2"/>
                  <c:y val="-0.101960784313725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0162601626016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6699"/>
                        </a:solidFill>
                      </a:rPr>
                      <a:t>C</a:t>
                    </a:r>
                    <a:r>
                      <a:rPr lang="en-US"/>
                      <a:t>ogenera-ción y resto
15,9%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1'!$B$36:$B$46</c:f>
              <c:strCache>
                <c:ptCount val="11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Residuos renovables</c:v>
                </c:pt>
                <c:pt idx="6">
                  <c:v>Eólica</c:v>
                </c:pt>
                <c:pt idx="7">
                  <c:v>Hidráulica (1)</c:v>
                </c:pt>
                <c:pt idx="8">
                  <c:v>Solar fotovoltaica</c:v>
                </c:pt>
                <c:pt idx="9">
                  <c:v>Solar térmica</c:v>
                </c:pt>
                <c:pt idx="10">
                  <c:v>Otras renovables</c:v>
                </c:pt>
              </c:strCache>
            </c:strRef>
          </c:cat>
          <c:val>
            <c:numRef>
              <c:f>'Data 1'!$C$36:$C$46</c:f>
              <c:numCache>
                <c:formatCode>#,##0.0</c:formatCode>
                <c:ptCount val="11"/>
                <c:pt idx="0">
                  <c:v>19.399999999999999</c:v>
                </c:pt>
                <c:pt idx="1">
                  <c:v>11</c:v>
                </c:pt>
                <c:pt idx="2">
                  <c:v>3.8</c:v>
                </c:pt>
                <c:pt idx="3">
                  <c:v>11.600000000000023</c:v>
                </c:pt>
                <c:pt idx="4">
                  <c:v>0.9</c:v>
                </c:pt>
                <c:pt idx="5">
                  <c:v>0.3</c:v>
                </c:pt>
                <c:pt idx="6">
                  <c:v>42</c:v>
                </c:pt>
                <c:pt idx="7">
                  <c:v>3.3</c:v>
                </c:pt>
                <c:pt idx="8">
                  <c:v>3.6</c:v>
                </c:pt>
                <c:pt idx="9">
                  <c:v>2.6</c:v>
                </c:pt>
                <c:pt idx="10">
                  <c:v>1.5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Histórico</a:t>
            </a:r>
          </a:p>
          <a:p>
            <a:pPr algn="l">
              <a:defRPr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12/02/2016</a:t>
            </a:r>
          </a:p>
        </c:rich>
      </c:tx>
      <c:layout>
        <c:manualLayout>
          <c:xMode val="edge"/>
          <c:yMode val="edge"/>
          <c:x val="1.4634146341463415E-2"/>
          <c:y val="2.0915032679738561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3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1707317073170738"/>
                  <c:y val="-2.091503267973856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1'!$B$50:$B$60</c:f>
              <c:strCache>
                <c:ptCount val="11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Residuos renovables</c:v>
                </c:pt>
                <c:pt idx="6">
                  <c:v>Eólica</c:v>
                </c:pt>
                <c:pt idx="7">
                  <c:v>Hidráulica (1)</c:v>
                </c:pt>
                <c:pt idx="8">
                  <c:v>Solar fotovoltaica</c:v>
                </c:pt>
                <c:pt idx="9">
                  <c:v>Solar térmica</c:v>
                </c:pt>
                <c:pt idx="10">
                  <c:v>Otras renovables</c:v>
                </c:pt>
              </c:strCache>
            </c:strRef>
          </c:cat>
          <c:val>
            <c:numRef>
              <c:f>'Data 1'!$F$50:$F$51</c:f>
              <c:numCache>
                <c:formatCode>#,##0.0</c:formatCode>
                <c:ptCount val="2"/>
                <c:pt idx="0">
                  <c:v>33.400000000000006</c:v>
                </c:pt>
                <c:pt idx="1">
                  <c:v>66.599999999999994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464394"/>
              </a:solidFill>
            </c:spPr>
          </c:dPt>
          <c:dPt>
            <c:idx val="1"/>
            <c:bubble3D val="0"/>
            <c:spPr>
              <a:solidFill>
                <a:srgbClr val="993300"/>
              </a:solidFill>
            </c:spPr>
          </c:dPt>
          <c:dPt>
            <c:idx val="2"/>
            <c:bubble3D val="0"/>
            <c:spPr>
              <a:solidFill>
                <a:srgbClr val="FFCC66"/>
              </a:solidFill>
            </c:spPr>
          </c:dPt>
          <c:dPt>
            <c:idx val="3"/>
            <c:bubble3D val="0"/>
            <c:spPr>
              <a:solidFill>
                <a:srgbClr val="CFA2CA"/>
              </a:solidFill>
            </c:spPr>
          </c:dPt>
          <c:dPt>
            <c:idx val="4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FB114"/>
              </a:solidFill>
            </c:spPr>
          </c:dPt>
          <c:dPt>
            <c:idx val="7"/>
            <c:bubble3D val="0"/>
            <c:spPr>
              <a:solidFill>
                <a:srgbClr val="0090D1"/>
              </a:solidFill>
            </c:spPr>
          </c:dPt>
          <c:dPt>
            <c:idx val="8"/>
            <c:bubble3D val="0"/>
            <c:spPr>
              <a:solidFill>
                <a:srgbClr val="E48500"/>
              </a:solidFill>
            </c:spPr>
          </c:dPt>
          <c:dPt>
            <c:idx val="9"/>
            <c:bubble3D val="0"/>
            <c:spPr>
              <a:solidFill>
                <a:srgbClr val="FF00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0731707317073171"/>
                  <c:y val="-8.3660130718954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544715447154459"/>
                  <c:y val="2.91925274046626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1382113821138211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081300813008118"/>
                  <c:y val="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8536585365853661"/>
                  <c:y val="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5934946546315856"/>
                  <c:y val="-3.9215686274509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6178861788617889E-2"/>
                  <c:y val="-9.673202614379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6699"/>
                        </a:solidFill>
                      </a:rPr>
                      <a:t>C</a:t>
                    </a:r>
                    <a:r>
                      <a:rPr lang="en-US"/>
                      <a:t>ogenera-ción y resto
15,9%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1'!$B$50:$B$60</c:f>
              <c:strCache>
                <c:ptCount val="11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Residuos renovables</c:v>
                </c:pt>
                <c:pt idx="6">
                  <c:v>Eólica</c:v>
                </c:pt>
                <c:pt idx="7">
                  <c:v>Hidráulica (1)</c:v>
                </c:pt>
                <c:pt idx="8">
                  <c:v>Solar fotovoltaica</c:v>
                </c:pt>
                <c:pt idx="9">
                  <c:v>Solar térmica</c:v>
                </c:pt>
                <c:pt idx="10">
                  <c:v>Otras renovables</c:v>
                </c:pt>
              </c:strCache>
            </c:strRef>
          </c:cat>
          <c:val>
            <c:numRef>
              <c:f>'Data 1'!$C$50:$C$60</c:f>
              <c:numCache>
                <c:formatCode>#,##0.0</c:formatCode>
                <c:ptCount val="11"/>
                <c:pt idx="0">
                  <c:v>15.7</c:v>
                </c:pt>
                <c:pt idx="1">
                  <c:v>4.4000000000000004</c:v>
                </c:pt>
                <c:pt idx="2">
                  <c:v>3.7</c:v>
                </c:pt>
                <c:pt idx="3">
                  <c:v>8.9000000000000057</c:v>
                </c:pt>
                <c:pt idx="4">
                  <c:v>0.7</c:v>
                </c:pt>
                <c:pt idx="5">
                  <c:v>0.1</c:v>
                </c:pt>
                <c:pt idx="6">
                  <c:v>47.3</c:v>
                </c:pt>
                <c:pt idx="7">
                  <c:v>17.3</c:v>
                </c:pt>
                <c:pt idx="8">
                  <c:v>0.8</c:v>
                </c:pt>
                <c:pt idx="9">
                  <c:v>0</c:v>
                </c:pt>
                <c:pt idx="10">
                  <c:v>1.1000000000000001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1'!$B$104</c:f>
              <c:strCache>
                <c:ptCount val="1"/>
                <c:pt idx="0">
                  <c:v>Renovables: hidráulica, eólica, solar fotovoltaica, solar térmica, otras renovables y residuos renovables. No incluye la generación bombeo.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09293259875694E-2"/>
                  <c:y val="5.3497942386831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7612178251870123E-2"/>
                  <c:y val="-3.5380577427821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1'!$C$63:$O$63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1'!$C$87:$O$87</c:f>
              <c:numCache>
                <c:formatCode>0.0_)</c:formatCode>
                <c:ptCount val="13"/>
                <c:pt idx="0">
                  <c:v>42.6</c:v>
                </c:pt>
                <c:pt idx="1">
                  <c:v>36.199999999999996</c:v>
                </c:pt>
                <c:pt idx="2">
                  <c:v>37.299999999999997</c:v>
                </c:pt>
                <c:pt idx="3">
                  <c:v>30.3</c:v>
                </c:pt>
                <c:pt idx="4">
                  <c:v>25.5</c:v>
                </c:pt>
                <c:pt idx="5">
                  <c:v>30.9</c:v>
                </c:pt>
                <c:pt idx="6">
                  <c:v>26.1</c:v>
                </c:pt>
                <c:pt idx="7">
                  <c:v>32.9</c:v>
                </c:pt>
                <c:pt idx="8">
                  <c:v>38.800000000000004</c:v>
                </c:pt>
                <c:pt idx="9">
                  <c:v>44</c:v>
                </c:pt>
                <c:pt idx="10">
                  <c:v>41.699999999999996</c:v>
                </c:pt>
                <c:pt idx="11">
                  <c:v>37.400000000000006</c:v>
                </c:pt>
                <c:pt idx="12">
                  <c:v>32.4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1'!$B$105</c:f>
              <c:strCache>
                <c:ptCount val="1"/>
                <c:pt idx="0">
                  <c:v>No renovables: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002622823427882E-2"/>
                  <c:y val="4.36113541362885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7F7F7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1'!$C$63:$O$63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1'!$C$88:$O$88</c:f>
              <c:numCache>
                <c:formatCode>General</c:formatCode>
                <c:ptCount val="13"/>
                <c:pt idx="0">
                  <c:v>57.4</c:v>
                </c:pt>
                <c:pt idx="1">
                  <c:v>63.800000000000004</c:v>
                </c:pt>
                <c:pt idx="2">
                  <c:v>62.7</c:v>
                </c:pt>
                <c:pt idx="3">
                  <c:v>69.7</c:v>
                </c:pt>
                <c:pt idx="4">
                  <c:v>74.5</c:v>
                </c:pt>
                <c:pt idx="5">
                  <c:v>69.099999999999994</c:v>
                </c:pt>
                <c:pt idx="6">
                  <c:v>73.900000000000006</c:v>
                </c:pt>
                <c:pt idx="7">
                  <c:v>67.099999999999994</c:v>
                </c:pt>
                <c:pt idx="8">
                  <c:v>61.199999999999996</c:v>
                </c:pt>
                <c:pt idx="9">
                  <c:v>56</c:v>
                </c:pt>
                <c:pt idx="10">
                  <c:v>58.300000000000004</c:v>
                </c:pt>
                <c:pt idx="11">
                  <c:v>62.599999999999994</c:v>
                </c:pt>
                <c:pt idx="12">
                  <c:v>67.599999999999994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436064"/>
        <c:axId val="327436456"/>
      </c:lineChart>
      <c:catAx>
        <c:axId val="327436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7436456"/>
        <c:crosses val="autoZero"/>
        <c:auto val="1"/>
        <c:lblAlgn val="ctr"/>
        <c:lblOffset val="100"/>
        <c:noMultiLvlLbl val="1"/>
      </c:catAx>
      <c:valAx>
        <c:axId val="3274364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743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513783262796897E-2"/>
          <c:y val="6.7305012799325995E-3"/>
          <c:w val="0.94482726939932193"/>
          <c:h val="0.1188299147791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'Data 1'!$R$132</c:f>
              <c:strCache>
                <c:ptCount val="1"/>
                <c:pt idx="0">
                  <c:v>Sin emisiones CO2: hidráulica, nuclear, eólica, solar fotovoltaica, solar térmica y otras renovables. No incluye la generación bombeo.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3.1224569265037715E-2"/>
                  <c:y val="5.9453125634837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030764771621576E-2"/>
                  <c:y val="3.0557356800988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1'!$C$108:$O$108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1'!$C$132:$O$132</c:f>
              <c:numCache>
                <c:formatCode>0.0_)</c:formatCode>
                <c:ptCount val="13"/>
                <c:pt idx="0">
                  <c:v>67.2</c:v>
                </c:pt>
                <c:pt idx="1">
                  <c:v>60</c:v>
                </c:pt>
                <c:pt idx="2">
                  <c:v>62</c:v>
                </c:pt>
                <c:pt idx="3">
                  <c:v>55.300000000000004</c:v>
                </c:pt>
                <c:pt idx="4">
                  <c:v>50.2</c:v>
                </c:pt>
                <c:pt idx="5">
                  <c:v>49.1</c:v>
                </c:pt>
                <c:pt idx="6">
                  <c:v>46.900000000000006</c:v>
                </c:pt>
                <c:pt idx="7">
                  <c:v>54.699999999999996</c:v>
                </c:pt>
                <c:pt idx="8">
                  <c:v>62.800000000000004</c:v>
                </c:pt>
                <c:pt idx="9">
                  <c:v>70.300000000000011</c:v>
                </c:pt>
                <c:pt idx="10">
                  <c:v>68.900000000000006</c:v>
                </c:pt>
                <c:pt idx="11">
                  <c:v>58.9</c:v>
                </c:pt>
                <c:pt idx="12">
                  <c:v>51.699999999999996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1'!$R$133</c:f>
              <c:strCache>
                <c:ptCount val="1"/>
                <c:pt idx="0">
                  <c:v>Con emisiones CO2: carbón, fuel/gas, ciclo combinado, cogeneración y residuos.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4.0255546797956697E-2"/>
                  <c:y val="-3.8812965716746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418373758453919E-2"/>
                  <c:y val="-3.8812965716746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1'!$C$108:$O$108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1'!$C$133:$O$133</c:f>
              <c:numCache>
                <c:formatCode>0.0_)</c:formatCode>
                <c:ptCount val="13"/>
                <c:pt idx="0">
                  <c:v>32.799999999999997</c:v>
                </c:pt>
                <c:pt idx="1">
                  <c:v>40</c:v>
                </c:pt>
                <c:pt idx="2">
                  <c:v>38</c:v>
                </c:pt>
                <c:pt idx="3">
                  <c:v>44.699999999999996</c:v>
                </c:pt>
                <c:pt idx="4">
                  <c:v>49.8</c:v>
                </c:pt>
                <c:pt idx="5">
                  <c:v>50.9</c:v>
                </c:pt>
                <c:pt idx="6">
                  <c:v>53.099999999999994</c:v>
                </c:pt>
                <c:pt idx="7">
                  <c:v>45.300000000000004</c:v>
                </c:pt>
                <c:pt idx="8">
                  <c:v>37.199999999999996</c:v>
                </c:pt>
                <c:pt idx="9">
                  <c:v>29.699999999999989</c:v>
                </c:pt>
                <c:pt idx="10">
                  <c:v>31.099999999999994</c:v>
                </c:pt>
                <c:pt idx="11">
                  <c:v>41.1</c:v>
                </c:pt>
                <c:pt idx="12">
                  <c:v>48.300000000000004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254088"/>
        <c:axId val="327437240"/>
      </c:lineChart>
      <c:catAx>
        <c:axId val="326254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7437240"/>
        <c:crosses val="autoZero"/>
        <c:auto val="1"/>
        <c:lblAlgn val="ctr"/>
        <c:lblOffset val="100"/>
        <c:noMultiLvlLbl val="1"/>
      </c:catAx>
      <c:valAx>
        <c:axId val="3274372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6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769542822051069E-2"/>
          <c:y val="2.6184962173845916E-2"/>
          <c:w val="0.92834381543014333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1'!$B$155</c:f>
              <c:strCache>
                <c:ptCount val="1"/>
                <c:pt idx="0">
                  <c:v>Hidraulica (1)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'Data 1'!$C$136:$O$136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1'!$C$155:$O$155</c:f>
              <c:numCache>
                <c:formatCode>#,##0</c:formatCode>
                <c:ptCount val="13"/>
                <c:pt idx="0">
                  <c:v>2960.2052341999997</c:v>
                </c:pt>
                <c:pt idx="1">
                  <c:v>2262.2407014999999</c:v>
                </c:pt>
                <c:pt idx="2">
                  <c:v>2040.6752658999999</c:v>
                </c:pt>
                <c:pt idx="3">
                  <c:v>1669.3736128</c:v>
                </c:pt>
                <c:pt idx="4">
                  <c:v>1633.4875661000001</c:v>
                </c:pt>
                <c:pt idx="5">
                  <c:v>1504.9448259999999</c:v>
                </c:pt>
                <c:pt idx="6">
                  <c:v>1855.2950429999999</c:v>
                </c:pt>
                <c:pt idx="7">
                  <c:v>2030.4593922000001</c:v>
                </c:pt>
                <c:pt idx="8">
                  <c:v>1828.0078478</c:v>
                </c:pt>
                <c:pt idx="9">
                  <c:v>2703.1930538000001</c:v>
                </c:pt>
                <c:pt idx="10">
                  <c:v>1678.9030256000001</c:v>
                </c:pt>
                <c:pt idx="11">
                  <c:v>1923.4660028999999</c:v>
                </c:pt>
                <c:pt idx="12">
                  <c:v>1546.3967299999999</c:v>
                </c:pt>
              </c:numCache>
            </c:numRef>
          </c:val>
        </c:ser>
        <c:ser>
          <c:idx val="0"/>
          <c:order val="1"/>
          <c:tx>
            <c:strRef>
              <c:f>'Data 1'!$B$142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 w="25400">
              <a:noFill/>
            </a:ln>
            <a:effectLst/>
          </c:spPr>
          <c:invertIfNegative val="0"/>
          <c:cat>
            <c:strRef>
              <c:f>'Data 1'!$C$136:$O$136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1'!$C$142:$O$142</c:f>
              <c:numCache>
                <c:formatCode>#,##0</c:formatCode>
                <c:ptCount val="13"/>
                <c:pt idx="0">
                  <c:v>3226.8980000000001</c:v>
                </c:pt>
                <c:pt idx="1">
                  <c:v>3464.9789999999998</c:v>
                </c:pt>
                <c:pt idx="2">
                  <c:v>3603.71</c:v>
                </c:pt>
                <c:pt idx="3">
                  <c:v>2666.8760000000002</c:v>
                </c:pt>
                <c:pt idx="4">
                  <c:v>2376.0590000000002</c:v>
                </c:pt>
                <c:pt idx="5">
                  <c:v>3884.41</c:v>
                </c:pt>
                <c:pt idx="6">
                  <c:v>2671.9</c:v>
                </c:pt>
                <c:pt idx="7">
                  <c:v>4813.0590000000002</c:v>
                </c:pt>
                <c:pt idx="8">
                  <c:v>4925.4939999999997</c:v>
                </c:pt>
                <c:pt idx="9">
                  <c:v>4685.8450000000003</c:v>
                </c:pt>
                <c:pt idx="10">
                  <c:v>4176.95</c:v>
                </c:pt>
                <c:pt idx="11">
                  <c:v>3440.3180000000002</c:v>
                </c:pt>
                <c:pt idx="12">
                  <c:v>3143.4872019999998</c:v>
                </c:pt>
              </c:numCache>
            </c:numRef>
          </c:val>
        </c:ser>
        <c:ser>
          <c:idx val="1"/>
          <c:order val="2"/>
          <c:tx>
            <c:strRef>
              <c:f>'Data 1'!$B$143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 w="25400">
              <a:noFill/>
            </a:ln>
            <a:effectLst/>
          </c:spPr>
          <c:invertIfNegative val="0"/>
          <c:cat>
            <c:strRef>
              <c:f>'Data 1'!$C$136:$O$136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1'!$C$143:$O$143</c:f>
              <c:numCache>
                <c:formatCode>#,##0</c:formatCode>
                <c:ptCount val="13"/>
                <c:pt idx="0">
                  <c:v>881.13099999999997</c:v>
                </c:pt>
                <c:pt idx="1">
                  <c:v>874.72199999999998</c:v>
                </c:pt>
                <c:pt idx="2">
                  <c:v>853.2</c:v>
                </c:pt>
                <c:pt idx="3">
                  <c:v>728.55100000000004</c:v>
                </c:pt>
                <c:pt idx="4">
                  <c:v>554.50599999999997</c:v>
                </c:pt>
                <c:pt idx="5">
                  <c:v>401.935</c:v>
                </c:pt>
                <c:pt idx="6">
                  <c:v>353.63099999999997</c:v>
                </c:pt>
                <c:pt idx="7">
                  <c:v>448.57600000000002</c:v>
                </c:pt>
                <c:pt idx="8">
                  <c:v>415.88799999999998</c:v>
                </c:pt>
                <c:pt idx="9">
                  <c:v>674.68799999999999</c:v>
                </c:pt>
                <c:pt idx="10">
                  <c:v>791.84500000000003</c:v>
                </c:pt>
                <c:pt idx="11">
                  <c:v>826.90899999999999</c:v>
                </c:pt>
                <c:pt idx="12">
                  <c:v>850.75019999999995</c:v>
                </c:pt>
              </c:numCache>
            </c:numRef>
          </c:val>
        </c:ser>
        <c:ser>
          <c:idx val="3"/>
          <c:order val="3"/>
          <c:tx>
            <c:strRef>
              <c:f>'Data 1'!$B$144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'Data 1'!$C$136:$O$136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1'!$C$144:$O$144</c:f>
              <c:numCache>
                <c:formatCode>#,##0</c:formatCode>
                <c:ptCount val="13"/>
                <c:pt idx="0">
                  <c:v>813.99099999999999</c:v>
                </c:pt>
                <c:pt idx="1">
                  <c:v>825.32500000000005</c:v>
                </c:pt>
                <c:pt idx="2">
                  <c:v>801.42399999999998</c:v>
                </c:pt>
                <c:pt idx="3">
                  <c:v>588.90700000000004</c:v>
                </c:pt>
                <c:pt idx="4">
                  <c:v>284.70299999999997</c:v>
                </c:pt>
                <c:pt idx="5">
                  <c:v>139.69999999999999</c:v>
                </c:pt>
                <c:pt idx="6">
                  <c:v>118.136</c:v>
                </c:pt>
                <c:pt idx="7">
                  <c:v>149.214</c:v>
                </c:pt>
                <c:pt idx="8">
                  <c:v>88.742000000000004</c:v>
                </c:pt>
                <c:pt idx="9">
                  <c:v>340.83800000000002</c:v>
                </c:pt>
                <c:pt idx="10">
                  <c:v>535.255</c:v>
                </c:pt>
                <c:pt idx="11">
                  <c:v>607.90700000000004</c:v>
                </c:pt>
                <c:pt idx="12">
                  <c:v>784.12919999999997</c:v>
                </c:pt>
              </c:numCache>
            </c:numRef>
          </c:val>
        </c:ser>
        <c:ser>
          <c:idx val="4"/>
          <c:order val="4"/>
          <c:tx>
            <c:strRef>
              <c:f>'Data 1'!$B$147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'Data 1'!$C$136:$O$136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1'!$C$147:$O$147</c:f>
              <c:numCache>
                <c:formatCode>#,##0</c:formatCode>
                <c:ptCount val="13"/>
                <c:pt idx="0">
                  <c:v>55</c:v>
                </c:pt>
                <c:pt idx="1">
                  <c:v>64</c:v>
                </c:pt>
                <c:pt idx="2">
                  <c:v>60</c:v>
                </c:pt>
                <c:pt idx="3">
                  <c:v>62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65</c:v>
                </c:pt>
                <c:pt idx="8">
                  <c:v>56</c:v>
                </c:pt>
                <c:pt idx="9">
                  <c:v>60</c:v>
                </c:pt>
                <c:pt idx="10">
                  <c:v>47</c:v>
                </c:pt>
                <c:pt idx="11">
                  <c:v>34</c:v>
                </c:pt>
                <c:pt idx="12">
                  <c:v>67</c:v>
                </c:pt>
              </c:numCache>
            </c:numRef>
          </c:val>
        </c:ser>
        <c:ser>
          <c:idx val="5"/>
          <c:order val="5"/>
          <c:tx>
            <c:strRef>
              <c:f>'Data 1'!$B$148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'Data 1'!$C$148:$O$148</c:f>
              <c:numCache>
                <c:formatCode>#,##0</c:formatCode>
                <c:ptCount val="13"/>
                <c:pt idx="0">
                  <c:v>286.84899999999999</c:v>
                </c:pt>
                <c:pt idx="1">
                  <c:v>310.28399999999999</c:v>
                </c:pt>
                <c:pt idx="2">
                  <c:v>326.46499999999997</c:v>
                </c:pt>
                <c:pt idx="3">
                  <c:v>307.17399999999998</c:v>
                </c:pt>
                <c:pt idx="4">
                  <c:v>306.10599999999999</c:v>
                </c:pt>
                <c:pt idx="5">
                  <c:v>304.16899999999998</c:v>
                </c:pt>
                <c:pt idx="6">
                  <c:v>305.28100000000001</c:v>
                </c:pt>
                <c:pt idx="7">
                  <c:v>326.2</c:v>
                </c:pt>
                <c:pt idx="8">
                  <c:v>288.75900000000001</c:v>
                </c:pt>
                <c:pt idx="9">
                  <c:v>268.64499999999998</c:v>
                </c:pt>
                <c:pt idx="10">
                  <c:v>231.768</c:v>
                </c:pt>
                <c:pt idx="11">
                  <c:v>297.61900000000003</c:v>
                </c:pt>
                <c:pt idx="12">
                  <c:v>312.03089999999997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6253696"/>
        <c:axId val="326253304"/>
      </c:barChart>
      <c:catAx>
        <c:axId val="32625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6253304"/>
        <c:crosses val="autoZero"/>
        <c:auto val="1"/>
        <c:lblAlgn val="ctr"/>
        <c:lblOffset val="100"/>
        <c:noMultiLvlLbl val="1"/>
      </c:catAx>
      <c:valAx>
        <c:axId val="3262533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2625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7077880021401288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1581149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3552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6</xdr:row>
      <xdr:rowOff>28576</xdr:rowOff>
    </xdr:from>
    <xdr:to>
      <xdr:col>3</xdr:col>
      <xdr:colOff>7029449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0.2534</cdr:x>
      <cdr:y>0.01932</cdr:y>
    </cdr:from>
    <cdr:to>
      <cdr:x>0.35581</cdr:x>
      <cdr:y>0.06852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8829" y="46735"/>
          <a:ext cx="718910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0.54668</cdr:x>
      <cdr:y>0.09438</cdr:y>
    </cdr:from>
    <cdr:to>
      <cdr:x>0.54676</cdr:x>
      <cdr:y>0.75702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27219" y="289472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0.88721</cdr:y>
    </cdr:from>
    <cdr:to>
      <cdr:x>0.98586</cdr:x>
      <cdr:y>0.96189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084" y="2721108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0.58639</cdr:x>
      <cdr:y>0.6738</cdr:y>
    </cdr:from>
    <cdr:to>
      <cdr:x>0.71701</cdr:x>
      <cdr:y>0.76856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05276" y="1816273"/>
          <a:ext cx="914399" cy="2554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0.34014</cdr:x>
      <cdr:y>0.26213</cdr:y>
    </cdr:from>
    <cdr:to>
      <cdr:x>0.47873</cdr:x>
      <cdr:y>0.33569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1245" y="706580"/>
          <a:ext cx="970251" cy="198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0.08961</cdr:x>
      <cdr:y>0.9121</cdr:y>
    </cdr:from>
    <cdr:to>
      <cdr:x>0.13252</cdr:x>
      <cdr:y>0.93208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627371" y="2797446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19050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62100"/>
          <a:ext cx="252000" cy="17007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28575</xdr:rowOff>
    </xdr:from>
    <xdr:to>
      <xdr:col>4</xdr:col>
      <xdr:colOff>825405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71625"/>
          <a:ext cx="252000" cy="1692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47626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90676"/>
          <a:ext cx="277984" cy="1524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469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5.532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152399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181224"/>
          <a:ext cx="252000" cy="12231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47625</xdr:rowOff>
    </xdr:from>
    <xdr:to>
      <xdr:col>4</xdr:col>
      <xdr:colOff>1480725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076450"/>
          <a:ext cx="252000" cy="2302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66675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095500"/>
          <a:ext cx="252000" cy="1976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3.967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40003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06903"/>
          <a:ext cx="25200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47625</xdr:rowOff>
    </xdr:from>
    <xdr:to>
      <xdr:col>4</xdr:col>
      <xdr:colOff>3159030</xdr:colOff>
      <xdr:row>12</xdr:row>
      <xdr:rowOff>94500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14525"/>
          <a:ext cx="252000" cy="2088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1.441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4.100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40006</xdr:rowOff>
    </xdr:from>
    <xdr:to>
      <xdr:col>4</xdr:col>
      <xdr:colOff>2382425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716531"/>
          <a:ext cx="252000" cy="1764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22,8%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76200</xdr:rowOff>
    </xdr:from>
    <xdr:to>
      <xdr:col>4</xdr:col>
      <xdr:colOff>2985675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0" y="2752725"/>
          <a:ext cx="252000" cy="1440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5.341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333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857250</xdr:colOff>
      <xdr:row>19</xdr:row>
      <xdr:rowOff>68580</xdr:rowOff>
    </xdr:from>
    <xdr:to>
      <xdr:col>4</xdr:col>
      <xdr:colOff>1109250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5" y="3230880"/>
          <a:ext cx="252000" cy="176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83819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6119"/>
          <a:ext cx="252000" cy="2304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231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19</xdr:row>
      <xdr:rowOff>115568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277868"/>
          <a:ext cx="252000" cy="194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112395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274695"/>
          <a:ext cx="252000" cy="2016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1.147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2203</xdr:rowOff>
    </xdr:from>
    <xdr:to>
      <xdr:col>4</xdr:col>
      <xdr:colOff>3441700</xdr:colOff>
      <xdr:row>26</xdr:row>
      <xdr:rowOff>59878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136053"/>
          <a:ext cx="323850" cy="21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4.514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5938</xdr:rowOff>
    </xdr:from>
    <xdr:to>
      <xdr:col>4</xdr:col>
      <xdr:colOff>2952750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39788"/>
          <a:ext cx="32385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7.441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24</xdr:row>
      <xdr:rowOff>159309</xdr:rowOff>
    </xdr:from>
    <xdr:to>
      <xdr:col>4</xdr:col>
      <xdr:colOff>3917950</xdr:colOff>
      <xdr:row>26</xdr:row>
      <xdr:rowOff>55059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131234"/>
          <a:ext cx="323850" cy="2196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1504950</xdr:colOff>
      <xdr:row>27</xdr:row>
      <xdr:rowOff>19050</xdr:rowOff>
    </xdr:from>
    <xdr:to>
      <xdr:col>4</xdr:col>
      <xdr:colOff>2590799</xdr:colOff>
      <xdr:row>33</xdr:row>
      <xdr:rowOff>19050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144" customWidth="1"/>
    <col min="2" max="2" width="2.7109375" style="144" customWidth="1"/>
    <col min="3" max="3" width="16.42578125" style="144" customWidth="1"/>
    <col min="4" max="4" width="4.7109375" style="144" customWidth="1"/>
    <col min="5" max="5" width="95.7109375" style="144" customWidth="1"/>
    <col min="6" max="16384" width="11.42578125" style="144"/>
  </cols>
  <sheetData>
    <row r="1" spans="2:15" ht="0.75" customHeight="1"/>
    <row r="2" spans="2:15" ht="21" customHeight="1">
      <c r="B2" s="144" t="s">
        <v>85</v>
      </c>
      <c r="C2" s="145"/>
      <c r="D2" s="145"/>
      <c r="E2" s="106" t="s">
        <v>1</v>
      </c>
    </row>
    <row r="3" spans="2:15" ht="15" customHeight="1">
      <c r="C3" s="145"/>
      <c r="D3" s="145"/>
      <c r="E3" s="107" t="s">
        <v>117</v>
      </c>
    </row>
    <row r="4" spans="2:15" s="147" customFormat="1" ht="20.25" customHeight="1">
      <c r="B4" s="146"/>
      <c r="C4" s="105" t="s">
        <v>88</v>
      </c>
    </row>
    <row r="5" spans="2:15" s="147" customFormat="1" ht="8.25" customHeight="1">
      <c r="B5" s="146"/>
      <c r="C5" s="148"/>
    </row>
    <row r="6" spans="2:15" s="147" customFormat="1" ht="3" customHeight="1">
      <c r="B6" s="146"/>
      <c r="C6" s="148"/>
    </row>
    <row r="7" spans="2:15" s="147" customFormat="1" ht="7.5" customHeight="1">
      <c r="B7" s="146"/>
      <c r="C7" s="149"/>
      <c r="D7" s="150"/>
      <c r="E7" s="150"/>
    </row>
    <row r="8" spans="2:15" ht="12.6" customHeight="1">
      <c r="D8" s="151" t="s">
        <v>86</v>
      </c>
      <c r="E8" s="152" t="s">
        <v>112</v>
      </c>
    </row>
    <row r="9" spans="2:15" s="147" customFormat="1" ht="12.6" customHeight="1">
      <c r="B9" s="146"/>
      <c r="C9" s="153"/>
      <c r="D9" s="151" t="s">
        <v>86</v>
      </c>
      <c r="E9" s="152" t="str">
        <f>'P2'!C7</f>
        <v>Estructura de potencia instalada peninsular</v>
      </c>
      <c r="F9" s="154"/>
      <c r="G9" s="154"/>
      <c r="H9" s="154"/>
      <c r="I9" s="154"/>
      <c r="J9" s="154"/>
      <c r="K9" s="154"/>
      <c r="L9" s="154"/>
      <c r="M9" s="154"/>
      <c r="N9" s="154"/>
      <c r="O9" s="154"/>
    </row>
    <row r="10" spans="2:15" s="147" customFormat="1" ht="12.6" customHeight="1">
      <c r="B10" s="146"/>
      <c r="C10" s="153"/>
      <c r="D10" s="151" t="s">
        <v>86</v>
      </c>
      <c r="E10" s="152" t="str">
        <f>'P2'!C23</f>
        <v>Estructura de generación mensual peninsular</v>
      </c>
      <c r="F10" s="144"/>
      <c r="G10" s="154"/>
      <c r="H10" s="154"/>
      <c r="I10" s="154"/>
      <c r="J10" s="154"/>
      <c r="K10" s="154"/>
      <c r="L10" s="154"/>
      <c r="M10" s="154"/>
      <c r="N10" s="154"/>
      <c r="O10" s="154"/>
    </row>
    <row r="11" spans="2:15" ht="12.6" customHeight="1">
      <c r="D11" s="151" t="s">
        <v>86</v>
      </c>
      <c r="E11" s="152" t="str">
        <f>'P3'!C7</f>
        <v xml:space="preserve">Estructura de generación diaria del día de máxima generación de energía renovable peninsular
</v>
      </c>
      <c r="F11" s="154"/>
    </row>
    <row r="12" spans="2:15" ht="12.6" customHeight="1">
      <c r="D12" s="151" t="s">
        <v>86</v>
      </c>
      <c r="E12" s="152" t="str">
        <f>'P4'!C7</f>
        <v>Evolución del peso de la generación renovable y no renovable peninsular</v>
      </c>
    </row>
    <row r="13" spans="2:15" ht="12.6" customHeight="1">
      <c r="D13" s="151" t="s">
        <v>86</v>
      </c>
      <c r="E13" s="152" t="str">
        <f>'P5'!C7</f>
        <v>Evolución de la generación sin/con emisiones de CO2 peninsular</v>
      </c>
      <c r="F13" s="154"/>
    </row>
    <row r="14" spans="2:15" ht="12.6" customHeight="1">
      <c r="D14" s="151" t="s">
        <v>86</v>
      </c>
      <c r="E14" s="152" t="str">
        <f>'P6'!C7</f>
        <v xml:space="preserve">Evolución de la generación renovable peninsular </v>
      </c>
      <c r="F14" s="154"/>
    </row>
    <row r="15" spans="2:15" ht="12.6" customHeight="1">
      <c r="D15" s="151" t="s">
        <v>86</v>
      </c>
      <c r="E15" s="152" t="str">
        <f>'P7'!C7</f>
        <v xml:space="preserve">Evolución de la generación no renovable peninsular </v>
      </c>
      <c r="F15" s="154"/>
    </row>
    <row r="16" spans="2:15" ht="12.6" customHeight="1">
      <c r="D16" s="151" t="s">
        <v>86</v>
      </c>
      <c r="E16" s="152" t="str">
        <f>'P8'!C7</f>
        <v>Generación eólica diaria peninsular</v>
      </c>
      <c r="F16" s="154"/>
    </row>
    <row r="17" spans="2:6" ht="12.6" customHeight="1">
      <c r="D17" s="151" t="s">
        <v>86</v>
      </c>
      <c r="E17" s="152" t="str">
        <f>'P9'!C7</f>
        <v>Máximos de generación de energía eólica peninsular</v>
      </c>
      <c r="F17" s="154"/>
    </row>
    <row r="18" spans="2:6" ht="12.6" customHeight="1">
      <c r="D18" s="151" t="s">
        <v>86</v>
      </c>
      <c r="E18" s="152" t="str">
        <f>'P10'!C7</f>
        <v xml:space="preserve">Generación horaria el día de máxima generación de energía eólica peninsular
</v>
      </c>
      <c r="F18" s="154"/>
    </row>
    <row r="19" spans="2:6" ht="12.6" customHeight="1">
      <c r="D19" s="151" t="s">
        <v>86</v>
      </c>
      <c r="E19" s="152" t="str">
        <f>'P11'!B7</f>
        <v>Energía producible hidráulica diaria comparada con el producible medio histórico</v>
      </c>
      <c r="F19" s="154"/>
    </row>
    <row r="20" spans="2:6" ht="12.6" customHeight="1">
      <c r="D20" s="151" t="s">
        <v>86</v>
      </c>
      <c r="E20" s="152" t="str">
        <f>'P12'!B7</f>
        <v>Reservas hidroeléctricas</v>
      </c>
      <c r="F20" s="154"/>
    </row>
    <row r="21" spans="2:6" ht="12.6" customHeight="1">
      <c r="D21" s="151" t="s">
        <v>86</v>
      </c>
      <c r="E21" s="152" t="str">
        <f>'P13'!C7</f>
        <v>Reservas hidroeléctricas a finales de mes por cuencas hidrográficas</v>
      </c>
      <c r="F21" s="154"/>
    </row>
    <row r="22" spans="2:6" s="147" customFormat="1" ht="7.5" customHeight="1">
      <c r="B22" s="146"/>
      <c r="C22" s="149"/>
      <c r="D22" s="150"/>
      <c r="E22" s="150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I39" sqref="I3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7109375" customWidth="1"/>
    <col min="7" max="7" width="24.28515625" customWidth="1"/>
    <col min="8" max="8" width="6.7109375" customWidth="1"/>
    <col min="9" max="9" width="24.2851562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">
        <v>117</v>
      </c>
    </row>
    <row r="4" spans="3:32" ht="19.899999999999999" customHeight="1">
      <c r="C4" s="105" t="s">
        <v>88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234" t="s">
        <v>38</v>
      </c>
      <c r="E7" s="117"/>
      <c r="F7" s="235" t="s">
        <v>117</v>
      </c>
      <c r="G7" s="236"/>
      <c r="H7" s="237" t="s">
        <v>40</v>
      </c>
      <c r="I7" s="23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234"/>
      <c r="E8" s="118" t="s">
        <v>41</v>
      </c>
      <c r="F8" s="223">
        <v>15829</v>
      </c>
      <c r="G8" s="119" t="s">
        <v>553</v>
      </c>
      <c r="H8" s="120">
        <v>17553</v>
      </c>
      <c r="I8" s="121" t="s">
        <v>550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5"/>
      <c r="E9" s="122" t="s">
        <v>42</v>
      </c>
      <c r="F9" s="225">
        <v>47.4</v>
      </c>
      <c r="G9" s="123" t="s">
        <v>552</v>
      </c>
      <c r="H9" s="155">
        <v>70.400000000000006</v>
      </c>
      <c r="I9" s="124" t="s">
        <v>551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E37" sqref="E3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">
        <v>117</v>
      </c>
    </row>
    <row r="4" spans="3:34" ht="19.899999999999999" customHeight="1">
      <c r="C4" s="105" t="s">
        <v>88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234" t="s">
        <v>87</v>
      </c>
      <c r="E7" s="4"/>
    </row>
    <row r="8" spans="3:34">
      <c r="C8" s="234"/>
      <c r="E8" s="4"/>
    </row>
    <row r="9" spans="3:34">
      <c r="C9" s="234"/>
      <c r="E9" s="4"/>
    </row>
    <row r="10" spans="3:34">
      <c r="C10" s="142" t="s">
        <v>140</v>
      </c>
      <c r="E10" s="4"/>
    </row>
    <row r="11" spans="3:34">
      <c r="E11" s="4"/>
    </row>
    <row r="12" spans="3:34">
      <c r="C12" s="125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5"/>
    </row>
    <row r="25" spans="3:32">
      <c r="C25" s="125"/>
      <c r="E25" s="116" t="s">
        <v>70</v>
      </c>
    </row>
    <row r="26" spans="3:32">
      <c r="C26" s="12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5"/>
    </row>
    <row r="29" spans="3:32">
      <c r="C29" s="125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F35" sqref="F35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">
        <v>117</v>
      </c>
    </row>
    <row r="4" spans="2:22" ht="20.100000000000001" customHeight="1">
      <c r="B4" s="105" t="s">
        <v>88</v>
      </c>
      <c r="V4" s="55"/>
    </row>
    <row r="5" spans="2:22">
      <c r="V5" s="55"/>
    </row>
    <row r="6" spans="2:22">
      <c r="V6" s="55"/>
    </row>
    <row r="7" spans="2:22">
      <c r="B7" s="234" t="s">
        <v>39</v>
      </c>
      <c r="V7" s="55"/>
    </row>
    <row r="8" spans="2:22">
      <c r="B8" s="234"/>
      <c r="O8" s="56">
        <f>IF('Data 2'!$E4&gt;'Data 2'!$F4,'Data 2'!$F4,'Data 2'!$E4)</f>
        <v>67.229143600833325</v>
      </c>
      <c r="V8" s="55"/>
    </row>
    <row r="9" spans="2:22">
      <c r="B9" s="234"/>
      <c r="O9" s="56">
        <f>IF('Data 2'!$E5&gt;'Data 2'!$F5,'Data 2'!$F5,'Data 2'!$E5)</f>
        <v>67.229143600833325</v>
      </c>
      <c r="V9" s="55"/>
    </row>
    <row r="10" spans="2:22">
      <c r="D10" s="4"/>
      <c r="O10" s="56">
        <f>IF('Data 2'!$E6&gt;'Data 2'!$F6,'Data 2'!$F6,'Data 2'!$E6)</f>
        <v>67.229143600833325</v>
      </c>
      <c r="V10" s="55"/>
    </row>
    <row r="11" spans="2:22">
      <c r="D11" s="4"/>
      <c r="O11" s="56">
        <f>IF('Data 2'!$E7&gt;'Data 2'!$F7,'Data 2'!$F7,'Data 2'!$E7)</f>
        <v>67.229143600833325</v>
      </c>
      <c r="V11" s="55"/>
    </row>
    <row r="12" spans="2:22">
      <c r="D12" s="4"/>
      <c r="O12" s="56">
        <f>IF('Data 2'!$E8&gt;'Data 2'!$F8,'Data 2'!$F8,'Data 2'!$E8)</f>
        <v>67.229143600833325</v>
      </c>
      <c r="V12" s="55"/>
    </row>
    <row r="13" spans="2:22">
      <c r="D13" s="4"/>
      <c r="O13" s="56">
        <f>IF('Data 2'!$E9&gt;'Data 2'!$F9,'Data 2'!$F9,'Data 2'!$E9)</f>
        <v>67.229143600833325</v>
      </c>
      <c r="V13" s="55"/>
    </row>
    <row r="14" spans="2:22">
      <c r="D14" s="4"/>
      <c r="O14" s="56">
        <f>IF('Data 2'!$E10&gt;'Data 2'!$F10,'Data 2'!$F10,'Data 2'!$E10)</f>
        <v>67.229143600833325</v>
      </c>
      <c r="V14" s="55"/>
    </row>
    <row r="15" spans="2:22">
      <c r="D15" s="4"/>
      <c r="O15" s="56">
        <f>IF('Data 2'!$E11&gt;'Data 2'!$F11,'Data 2'!$F11,'Data 2'!$E11)</f>
        <v>67.229143600833325</v>
      </c>
      <c r="V15" s="55"/>
    </row>
    <row r="16" spans="2:22">
      <c r="D16" s="4"/>
      <c r="O16" s="56">
        <f>IF('Data 2'!$E12&gt;'Data 2'!$F12,'Data 2'!$F12,'Data 2'!$E12)</f>
        <v>67.229143600833325</v>
      </c>
      <c r="V16" s="55"/>
    </row>
    <row r="17" spans="1:27">
      <c r="D17" s="4"/>
      <c r="O17" s="56">
        <f>IF('Data 2'!$E13&gt;'Data 2'!$F13,'Data 2'!$F13,'Data 2'!$E13)</f>
        <v>67.229143600833325</v>
      </c>
      <c r="V17" s="55"/>
    </row>
    <row r="18" spans="1:27">
      <c r="D18" s="4"/>
      <c r="O18" s="56">
        <f>IF('Data 2'!$E14&gt;'Data 2'!$F14,'Data 2'!$F14,'Data 2'!$E14)</f>
        <v>67.229143600833325</v>
      </c>
      <c r="V18" s="55"/>
    </row>
    <row r="19" spans="1:27">
      <c r="D19" s="4"/>
      <c r="O19" s="56">
        <f>IF('Data 2'!$E15&gt;'Data 2'!$F15,'Data 2'!$F15,'Data 2'!$E15)</f>
        <v>61.993361599999595</v>
      </c>
      <c r="V19" s="55"/>
    </row>
    <row r="20" spans="1:27" s="57" customFormat="1">
      <c r="A20"/>
      <c r="B20"/>
      <c r="C20"/>
      <c r="D20" s="4"/>
      <c r="O20" s="56">
        <f>IF('Data 2'!$E16&gt;'Data 2'!$F16,'Data 2'!$F16,'Data 2'!$E16)</f>
        <v>67.229143600833325</v>
      </c>
      <c r="P20" s="50"/>
      <c r="V20" s="55"/>
    </row>
    <row r="21" spans="1:27" s="57" customFormat="1">
      <c r="A21"/>
      <c r="B21"/>
      <c r="C21"/>
      <c r="D21" s="4"/>
      <c r="O21" s="56">
        <f>IF('Data 2'!$E17&gt;'Data 2'!$F17,'Data 2'!$F17,'Data 2'!$E17)</f>
        <v>63.079721799998708</v>
      </c>
      <c r="P21" s="50"/>
      <c r="V21" s="55"/>
    </row>
    <row r="22" spans="1:27">
      <c r="D22" s="41"/>
      <c r="O22" s="56">
        <f>IF('Data 2'!$E18&gt;'Data 2'!$F18,'Data 2'!$F18,'Data 2'!$E18)</f>
        <v>67.229143600833325</v>
      </c>
      <c r="V22" s="55"/>
    </row>
    <row r="23" spans="1:27">
      <c r="O23" s="56">
        <f>IF('Data 2'!$E19&gt;'Data 2'!$F19,'Data 2'!$F19,'Data 2'!$E19)</f>
        <v>67.229143600833325</v>
      </c>
      <c r="V23" s="55"/>
    </row>
    <row r="24" spans="1:27">
      <c r="O24" s="56">
        <f>IF('Data 2'!$E20&gt;'Data 2'!$F20,'Data 2'!$F20,'Data 2'!$E20)</f>
        <v>67.229143600833325</v>
      </c>
      <c r="V24" s="55"/>
    </row>
    <row r="25" spans="1:27">
      <c r="O25" s="56">
        <f>IF('Data 2'!$E21&gt;'Data 2'!$F21,'Data 2'!$F21,'Data 2'!$E21)</f>
        <v>67.229143600833325</v>
      </c>
      <c r="V25" s="55"/>
    </row>
    <row r="26" spans="1:27">
      <c r="O26" s="56">
        <f>IF('Data 2'!$E22&gt;'Data 2'!$F22,'Data 2'!$F22,'Data 2'!$E22)</f>
        <v>64.81662009999998</v>
      </c>
      <c r="V26" s="55"/>
    </row>
    <row r="27" spans="1:27">
      <c r="O27" s="56">
        <f>IF('Data 2'!$E23&gt;'Data 2'!$F23,'Data 2'!$F23,'Data 2'!$E23)</f>
        <v>49.13203500000143</v>
      </c>
      <c r="V27" s="55"/>
    </row>
    <row r="28" spans="1:27">
      <c r="O28" s="56">
        <f>IF('Data 2'!$E24&gt;'Data 2'!$F24,'Data 2'!$F24,'Data 2'!$E24)</f>
        <v>65.879812799999314</v>
      </c>
      <c r="V28" s="55"/>
    </row>
    <row r="29" spans="1:27">
      <c r="O29" s="56">
        <f>IF('Data 2'!$E25&gt;'Data 2'!$F25,'Data 2'!$F25,'Data 2'!$E25)</f>
        <v>52.725169999999686</v>
      </c>
      <c r="V29" s="55"/>
    </row>
    <row r="30" spans="1:27">
      <c r="O30" s="56">
        <f>IF('Data 2'!$E26&gt;'Data 2'!$F26,'Data 2'!$F26,'Data 2'!$E26)</f>
        <v>66.841831200001124</v>
      </c>
      <c r="V30" s="55"/>
    </row>
    <row r="31" spans="1:27">
      <c r="O31" s="56">
        <f>IF('Data 2'!$E27&gt;'Data 2'!$F27,'Data 2'!$F27,'Data 2'!$E27)</f>
        <v>59.937582999999954</v>
      </c>
      <c r="V31" s="55"/>
      <c r="Y31" s="58"/>
      <c r="Z31" s="58"/>
      <c r="AA31" s="59"/>
    </row>
    <row r="32" spans="1:27">
      <c r="O32" s="56">
        <f>IF('Data 2'!$E28&gt;'Data 2'!$F28,'Data 2'!$F28,'Data 2'!$E28)</f>
        <v>52.851819700000021</v>
      </c>
      <c r="V32" s="55"/>
      <c r="Y32" s="58"/>
      <c r="Z32" s="58"/>
      <c r="AA32" s="59"/>
    </row>
    <row r="33" spans="15:27">
      <c r="O33" s="56">
        <f>IF('Data 2'!$E29&gt;'Data 2'!$F29,'Data 2'!$F29,'Data 2'!$E29)</f>
        <v>51.925315100000205</v>
      </c>
      <c r="V33" s="55"/>
      <c r="Y33" s="58"/>
      <c r="Z33" s="58"/>
      <c r="AA33" s="59"/>
    </row>
    <row r="34" spans="15:27">
      <c r="O34" s="56">
        <f>IF('Data 2'!$E30&gt;'Data 2'!$F30,'Data 2'!$F30,'Data 2'!$E30)</f>
        <v>58.840872299998964</v>
      </c>
      <c r="V34" s="55"/>
      <c r="Y34" s="58"/>
      <c r="Z34" s="58"/>
      <c r="AA34" s="59"/>
    </row>
    <row r="35" spans="15:27">
      <c r="O35" s="56">
        <f>IF('Data 2'!$E31&gt;'Data 2'!$F31,'Data 2'!$F31,'Data 2'!$E31)</f>
        <v>44.597761800000178</v>
      </c>
      <c r="V35" s="55"/>
      <c r="Y35" s="58"/>
      <c r="Z35" s="58"/>
      <c r="AA35" s="59"/>
    </row>
    <row r="36" spans="15:27">
      <c r="O36" s="56">
        <f>IF('Data 2'!$E32&gt;'Data 2'!$F32,'Data 2'!$F32,'Data 2'!$E32)</f>
        <v>48.191650400000334</v>
      </c>
      <c r="V36" s="55"/>
      <c r="Y36" s="58"/>
      <c r="Z36" s="58"/>
      <c r="AA36" s="59"/>
    </row>
    <row r="37" spans="15:27">
      <c r="O37" s="56">
        <f>IF('Data 2'!$E33&gt;'Data 2'!$F33,'Data 2'!$F33,'Data 2'!$E33)</f>
        <v>40.855308399999494</v>
      </c>
      <c r="V37" s="55"/>
      <c r="Y37" s="58"/>
      <c r="Z37" s="58"/>
      <c r="AA37" s="59"/>
    </row>
    <row r="38" spans="15:27">
      <c r="O38" s="56">
        <f>IF('Data 2'!$E34&gt;'Data 2'!$F34,'Data 2'!$F34,'Data 2'!$E34)</f>
        <v>29.793255381129036</v>
      </c>
      <c r="V38" s="55"/>
      <c r="Y38" s="58"/>
      <c r="Z38" s="58"/>
      <c r="AA38" s="59"/>
    </row>
    <row r="39" spans="15:27">
      <c r="O39" s="56">
        <f>IF('Data 2'!$E35&gt;'Data 2'!$F35,'Data 2'!$F35,'Data 2'!$E35)</f>
        <v>29.793255381129036</v>
      </c>
      <c r="V39" s="55"/>
      <c r="Y39" s="58"/>
      <c r="Z39" s="58"/>
      <c r="AA39" s="59"/>
    </row>
    <row r="40" spans="15:27">
      <c r="O40" s="56">
        <f>IF('Data 2'!$E36&gt;'Data 2'!$F36,'Data 2'!$F36,'Data 2'!$E36)</f>
        <v>29.793255381129036</v>
      </c>
      <c r="V40" s="55"/>
      <c r="Y40" s="58"/>
      <c r="Z40" s="58"/>
      <c r="AA40" s="59"/>
    </row>
    <row r="41" spans="15:27">
      <c r="O41" s="56">
        <f>IF('Data 2'!$E37&gt;'Data 2'!$F37,'Data 2'!$F37,'Data 2'!$E37)</f>
        <v>29.793255381129036</v>
      </c>
      <c r="V41" s="55"/>
      <c r="Y41" s="58"/>
      <c r="Z41" s="58"/>
      <c r="AA41" s="59"/>
    </row>
    <row r="42" spans="15:27">
      <c r="O42" s="56">
        <f>IF('Data 2'!$E38&gt;'Data 2'!$F38,'Data 2'!$F38,'Data 2'!$E38)</f>
        <v>29.793255381129036</v>
      </c>
      <c r="V42" s="55"/>
      <c r="Y42" s="58"/>
      <c r="Z42" s="58"/>
      <c r="AA42" s="59"/>
    </row>
    <row r="43" spans="15:27">
      <c r="O43" s="56">
        <f>IF('Data 2'!$E39&gt;'Data 2'!$F39,'Data 2'!$F39,'Data 2'!$E39)</f>
        <v>29.793255381129036</v>
      </c>
      <c r="V43" s="55"/>
      <c r="Y43" s="58"/>
      <c r="Z43" s="58"/>
      <c r="AA43" s="59"/>
    </row>
    <row r="44" spans="15:27">
      <c r="O44" s="56">
        <f>IF('Data 2'!$E40&gt;'Data 2'!$F40,'Data 2'!$F40,'Data 2'!$E40)</f>
        <v>29.793255381129036</v>
      </c>
      <c r="V44" s="55"/>
      <c r="Y44" s="58"/>
      <c r="Z44" s="58"/>
      <c r="AA44" s="59"/>
    </row>
    <row r="45" spans="15:27">
      <c r="O45" s="56">
        <f>IF('Data 2'!$E41&gt;'Data 2'!$F41,'Data 2'!$F41,'Data 2'!$E41)</f>
        <v>29.793255381129036</v>
      </c>
      <c r="V45" s="55"/>
      <c r="Y45" s="58"/>
      <c r="Z45" s="58"/>
      <c r="AA45" s="59"/>
    </row>
    <row r="46" spans="15:27">
      <c r="O46" s="56">
        <f>IF('Data 2'!$E42&gt;'Data 2'!$F42,'Data 2'!$F42,'Data 2'!$E42)</f>
        <v>29.793255381129036</v>
      </c>
      <c r="V46" s="55"/>
      <c r="Y46" s="58"/>
      <c r="Z46" s="58"/>
      <c r="AA46" s="59"/>
    </row>
    <row r="47" spans="15:27">
      <c r="O47" s="56">
        <f>IF('Data 2'!$E43&gt;'Data 2'!$F43,'Data 2'!$F43,'Data 2'!$E43)</f>
        <v>29.793255381129036</v>
      </c>
      <c r="V47" s="55"/>
      <c r="Y47" s="58"/>
      <c r="Z47" s="58"/>
      <c r="AA47" s="59"/>
    </row>
    <row r="48" spans="15:27">
      <c r="O48" s="56">
        <f>IF('Data 2'!$E44&gt;'Data 2'!$F44,'Data 2'!$F44,'Data 2'!$E44)</f>
        <v>29.793255381129036</v>
      </c>
      <c r="V48" s="55"/>
      <c r="Y48" s="58"/>
      <c r="Z48" s="58"/>
      <c r="AA48" s="59"/>
    </row>
    <row r="49" spans="15:27">
      <c r="O49" s="56">
        <f>IF('Data 2'!$E45&gt;'Data 2'!$F45,'Data 2'!$F45,'Data 2'!$E45)</f>
        <v>20.676127999999796</v>
      </c>
      <c r="V49" s="55"/>
      <c r="Y49" s="58"/>
      <c r="Z49" s="58"/>
      <c r="AA49" s="59"/>
    </row>
    <row r="50" spans="15:27">
      <c r="O50" s="56">
        <f>IF('Data 2'!$E46&gt;'Data 2'!$F46,'Data 2'!$F46,'Data 2'!$E46)</f>
        <v>29.793255381129036</v>
      </c>
      <c r="V50" s="55"/>
      <c r="Y50" s="58"/>
      <c r="Z50" s="58"/>
      <c r="AA50" s="59"/>
    </row>
    <row r="51" spans="15:27">
      <c r="O51" s="56">
        <f>IF('Data 2'!$E47&gt;'Data 2'!$F47,'Data 2'!$F47,'Data 2'!$E47)</f>
        <v>25.262428000000487</v>
      </c>
      <c r="V51" s="55"/>
      <c r="Y51" s="58"/>
      <c r="Z51" s="58"/>
      <c r="AA51" s="59"/>
    </row>
    <row r="52" spans="15:27">
      <c r="O52" s="56">
        <f>IF('Data 2'!$E48&gt;'Data 2'!$F48,'Data 2'!$F48,'Data 2'!$E48)</f>
        <v>23.096857999998775</v>
      </c>
      <c r="V52" s="55"/>
      <c r="Y52" s="58"/>
      <c r="Z52" s="58"/>
      <c r="AA52" s="59"/>
    </row>
    <row r="53" spans="15:27">
      <c r="O53" s="56">
        <f>IF('Data 2'!$E49&gt;'Data 2'!$F49,'Data 2'!$F49,'Data 2'!$E49)</f>
        <v>21.819075000000787</v>
      </c>
      <c r="V53" s="55"/>
      <c r="Y53" s="58"/>
      <c r="Z53" s="58"/>
      <c r="AA53" s="59"/>
    </row>
    <row r="54" spans="15:27">
      <c r="O54" s="56">
        <f>IF('Data 2'!$E50&gt;'Data 2'!$F50,'Data 2'!$F50,'Data 2'!$E50)</f>
        <v>26.404219999999206</v>
      </c>
      <c r="V54" s="55"/>
      <c r="Y54" s="58"/>
      <c r="Z54" s="58"/>
      <c r="AA54" s="59"/>
    </row>
    <row r="55" spans="15:27">
      <c r="O55" s="56">
        <f>IF('Data 2'!$E51&gt;'Data 2'!$F51,'Data 2'!$F51,'Data 2'!$E51)</f>
        <v>17.018622000000523</v>
      </c>
      <c r="V55" s="55"/>
      <c r="Y55" s="58"/>
      <c r="Z55" s="58"/>
      <c r="AA55" s="59"/>
    </row>
    <row r="56" spans="15:27">
      <c r="O56" s="56">
        <f>IF('Data 2'!$E52&gt;'Data 2'!$F52,'Data 2'!$F52,'Data 2'!$E52)</f>
        <v>16.824136000000312</v>
      </c>
      <c r="V56" s="55"/>
      <c r="Y56" s="58"/>
      <c r="Z56" s="58"/>
      <c r="AA56" s="59"/>
    </row>
    <row r="57" spans="15:27">
      <c r="O57" s="56">
        <f>IF('Data 2'!$E53&gt;'Data 2'!$F53,'Data 2'!$F53,'Data 2'!$E53)</f>
        <v>29.793255381129036</v>
      </c>
      <c r="V57" s="55"/>
      <c r="Y57" s="58"/>
      <c r="Z57" s="58"/>
      <c r="AA57" s="59"/>
    </row>
    <row r="58" spans="15:27">
      <c r="O58" s="56">
        <f>IF('Data 2'!$E54&gt;'Data 2'!$F54,'Data 2'!$F54,'Data 2'!$E54)</f>
        <v>13.67170800000158</v>
      </c>
      <c r="V58" s="55"/>
      <c r="Y58" s="58"/>
      <c r="Z58" s="58"/>
      <c r="AA58" s="59"/>
    </row>
    <row r="59" spans="15:27">
      <c r="O59" s="56">
        <f>IF('Data 2'!$E55&gt;'Data 2'!$F55,'Data 2'!$F55,'Data 2'!$E55)</f>
        <v>22.005176999998479</v>
      </c>
      <c r="V59" s="55"/>
      <c r="Y59" s="58"/>
      <c r="Z59" s="58"/>
      <c r="AA59" s="59"/>
    </row>
    <row r="60" spans="15:27">
      <c r="O60" s="56">
        <f>IF('Data 2'!$E56&gt;'Data 2'!$F56,'Data 2'!$F56,'Data 2'!$E56)</f>
        <v>22.978953000001031</v>
      </c>
      <c r="V60" s="55"/>
      <c r="Y60" s="58"/>
      <c r="Z60" s="58"/>
      <c r="AA60" s="59"/>
    </row>
    <row r="61" spans="15:27">
      <c r="O61" s="56">
        <f>IF('Data 2'!$E57&gt;'Data 2'!$F57,'Data 2'!$F57,'Data 2'!$E57)</f>
        <v>21.883307999999793</v>
      </c>
      <c r="V61" s="55"/>
      <c r="Y61" s="58"/>
      <c r="Z61" s="58"/>
      <c r="AA61" s="59"/>
    </row>
    <row r="62" spans="15:27">
      <c r="O62" s="56">
        <f>IF('Data 2'!$E58&gt;'Data 2'!$F58,'Data 2'!$F58,'Data 2'!$E58)</f>
        <v>15.383677999999223</v>
      </c>
      <c r="V62" s="55"/>
      <c r="Y62" s="58"/>
      <c r="Z62" s="58"/>
      <c r="AA62" s="59"/>
    </row>
    <row r="63" spans="15:27">
      <c r="O63" s="56">
        <f>IF('Data 2'!$E59&gt;'Data 2'!$F59,'Data 2'!$F59,'Data 2'!$E59)</f>
        <v>18.145058000000969</v>
      </c>
      <c r="V63" s="55"/>
      <c r="Y63" s="58"/>
      <c r="Z63" s="58"/>
      <c r="AA63" s="59"/>
    </row>
    <row r="64" spans="15:27">
      <c r="O64" s="56">
        <f>IF('Data 2'!$E60&gt;'Data 2'!$F60,'Data 2'!$F60,'Data 2'!$E60)</f>
        <v>22.053706999999225</v>
      </c>
      <c r="V64" s="55"/>
      <c r="Y64" s="58"/>
      <c r="Z64" s="58"/>
      <c r="AA64" s="59"/>
    </row>
    <row r="65" spans="15:27">
      <c r="O65" s="56">
        <f>IF('Data 2'!$E61&gt;'Data 2'!$F61,'Data 2'!$F61,'Data 2'!$E61)</f>
        <v>18.89587000000008</v>
      </c>
      <c r="V65" s="55"/>
      <c r="Y65" s="58"/>
      <c r="Z65" s="58"/>
      <c r="AA65" s="59"/>
    </row>
    <row r="66" spans="15:27">
      <c r="O66" s="56">
        <f>IF('Data 2'!$E62&gt;'Data 2'!$F62,'Data 2'!$F62,'Data 2'!$E62)</f>
        <v>23.962126000000062</v>
      </c>
      <c r="V66" s="55"/>
      <c r="Y66" s="58"/>
      <c r="Z66" s="58"/>
      <c r="AA66" s="59"/>
    </row>
    <row r="67" spans="15:27">
      <c r="O67" s="56">
        <f>IF('Data 2'!$E63&gt;'Data 2'!$F63,'Data 2'!$F63,'Data 2'!$E63)</f>
        <v>29.793255381129036</v>
      </c>
      <c r="V67" s="55"/>
      <c r="Y67" s="58"/>
      <c r="Z67" s="58"/>
      <c r="AA67" s="59"/>
    </row>
    <row r="68" spans="15:27">
      <c r="O68" s="56">
        <f>IF('Data 2'!$E64&gt;'Data 2'!$F64,'Data 2'!$F64,'Data 2'!$E64)</f>
        <v>14.06814199999909</v>
      </c>
      <c r="V68" s="55"/>
      <c r="Y68" s="58"/>
      <c r="Z68" s="58"/>
      <c r="AA68" s="59"/>
    </row>
    <row r="69" spans="15:27">
      <c r="O69" s="56">
        <f>IF('Data 2'!$E65&gt;'Data 2'!$F65,'Data 2'!$F65,'Data 2'!$E65)</f>
        <v>18.962486280806452</v>
      </c>
      <c r="V69" s="55"/>
      <c r="Y69" s="58"/>
      <c r="Z69" s="58"/>
      <c r="AA69" s="59"/>
    </row>
    <row r="70" spans="15:27">
      <c r="O70" s="56">
        <f>IF('Data 2'!$E66&gt;'Data 2'!$F66,'Data 2'!$F66,'Data 2'!$E66)</f>
        <v>18.962486280806452</v>
      </c>
      <c r="V70" s="55"/>
      <c r="Y70" s="58"/>
      <c r="Z70" s="58"/>
      <c r="AA70" s="59"/>
    </row>
    <row r="71" spans="15:27">
      <c r="O71" s="56">
        <f>IF('Data 2'!$E67&gt;'Data 2'!$F67,'Data 2'!$F67,'Data 2'!$E67)</f>
        <v>3.6857601000002127</v>
      </c>
      <c r="V71" s="55"/>
      <c r="Y71" s="58"/>
      <c r="Z71" s="58"/>
      <c r="AA71" s="59"/>
    </row>
    <row r="72" spans="15:27">
      <c r="O72" s="56">
        <f>IF('Data 2'!$E68&gt;'Data 2'!$F68,'Data 2'!$F68,'Data 2'!$E68)</f>
        <v>3.7718249999999727</v>
      </c>
      <c r="V72" s="55"/>
      <c r="Y72" s="58"/>
      <c r="Z72" s="58"/>
      <c r="AA72" s="59"/>
    </row>
    <row r="73" spans="15:27">
      <c r="O73" s="56">
        <f>IF('Data 2'!$E69&gt;'Data 2'!$F69,'Data 2'!$F69,'Data 2'!$E69)</f>
        <v>3.1332461000002603</v>
      </c>
      <c r="V73" s="55"/>
      <c r="Y73" s="58"/>
      <c r="Z73" s="58"/>
      <c r="AA73" s="59"/>
    </row>
    <row r="74" spans="15:27">
      <c r="O74" s="56">
        <f>IF('Data 2'!$E70&gt;'Data 2'!$F70,'Data 2'!$F70,'Data 2'!$E70)</f>
        <v>3.2297368000006426</v>
      </c>
      <c r="V74" s="55"/>
      <c r="Y74" s="58"/>
      <c r="Z74" s="58"/>
      <c r="AA74" s="59"/>
    </row>
    <row r="75" spans="15:27">
      <c r="O75" s="56">
        <f>IF('Data 2'!$E71&gt;'Data 2'!$F71,'Data 2'!$F71,'Data 2'!$E71)</f>
        <v>4.2531275999986029</v>
      </c>
      <c r="V75" s="55"/>
      <c r="Y75" s="58"/>
      <c r="Z75" s="58"/>
      <c r="AA75" s="59"/>
    </row>
    <row r="76" spans="15:27">
      <c r="O76" s="56">
        <f>IF('Data 2'!$E72&gt;'Data 2'!$F72,'Data 2'!$F72,'Data 2'!$E72)</f>
        <v>3.7511000000012529</v>
      </c>
      <c r="V76" s="55"/>
      <c r="Y76" s="58"/>
      <c r="Z76" s="58"/>
      <c r="AA76" s="59"/>
    </row>
    <row r="77" spans="15:27">
      <c r="O77" s="56">
        <f>IF('Data 2'!$E73&gt;'Data 2'!$F73,'Data 2'!$F73,'Data 2'!$E73)</f>
        <v>3.3039460000000744</v>
      </c>
      <c r="V77" s="55"/>
      <c r="Y77" s="58"/>
      <c r="Z77" s="58"/>
      <c r="AA77" s="59"/>
    </row>
    <row r="78" spans="15:27">
      <c r="O78" s="56">
        <f>IF('Data 2'!$E74&gt;'Data 2'!$F74,'Data 2'!$F74,'Data 2'!$E74)</f>
        <v>3.9935255999996864</v>
      </c>
      <c r="V78" s="55"/>
      <c r="Y78" s="58"/>
      <c r="Z78" s="58"/>
      <c r="AA78" s="59"/>
    </row>
    <row r="79" spans="15:27">
      <c r="O79" s="56">
        <f>IF('Data 2'!$E75&gt;'Data 2'!$F75,'Data 2'!$F75,'Data 2'!$E75)</f>
        <v>9.1744090999994512</v>
      </c>
      <c r="V79" s="55"/>
      <c r="Y79" s="58"/>
      <c r="Z79" s="58"/>
      <c r="AA79" s="59"/>
    </row>
    <row r="80" spans="15:27">
      <c r="O80" s="56">
        <f>IF('Data 2'!$E76&gt;'Data 2'!$F76,'Data 2'!$F76,'Data 2'!$E76)</f>
        <v>13.105909800000068</v>
      </c>
      <c r="V80" s="55"/>
      <c r="Y80" s="58"/>
      <c r="Z80" s="58"/>
      <c r="AA80" s="59"/>
    </row>
    <row r="81" spans="15:27">
      <c r="O81" s="56">
        <f>IF('Data 2'!$E77&gt;'Data 2'!$F77,'Data 2'!$F77,'Data 2'!$E77)</f>
        <v>18.962486280806452</v>
      </c>
      <c r="V81" s="55"/>
      <c r="Y81" s="58"/>
      <c r="Z81" s="58"/>
      <c r="AA81" s="59"/>
    </row>
    <row r="82" spans="15:27">
      <c r="O82" s="56">
        <f>IF('Data 2'!$E78&gt;'Data 2'!$F78,'Data 2'!$F78,'Data 2'!$E78)</f>
        <v>12.734181499999885</v>
      </c>
      <c r="V82" s="55"/>
      <c r="Y82" s="58"/>
      <c r="Z82" s="58"/>
      <c r="AA82" s="59"/>
    </row>
    <row r="83" spans="15:27">
      <c r="O83" s="56">
        <f>IF('Data 2'!$E79&gt;'Data 2'!$F79,'Data 2'!$F79,'Data 2'!$E79)</f>
        <v>13.937328300000907</v>
      </c>
      <c r="V83" s="55"/>
      <c r="Y83" s="58"/>
      <c r="Z83" s="58"/>
      <c r="AA83" s="59"/>
    </row>
    <row r="84" spans="15:27">
      <c r="O84" s="56">
        <f>IF('Data 2'!$E80&gt;'Data 2'!$F80,'Data 2'!$F80,'Data 2'!$E80)</f>
        <v>4.320892999999689</v>
      </c>
      <c r="V84" s="55"/>
      <c r="Y84" s="58"/>
      <c r="Z84" s="58"/>
      <c r="AA84" s="59"/>
    </row>
    <row r="85" spans="15:27">
      <c r="O85" s="56">
        <f>IF('Data 2'!$E81&gt;'Data 2'!$F81,'Data 2'!$F81,'Data 2'!$E81)</f>
        <v>18.962486280806452</v>
      </c>
      <c r="V85" s="55"/>
      <c r="Y85" s="58"/>
      <c r="Z85" s="58"/>
      <c r="AA85" s="59"/>
    </row>
    <row r="86" spans="15:27">
      <c r="O86" s="56">
        <f>IF('Data 2'!$E82&gt;'Data 2'!$F82,'Data 2'!$F82,'Data 2'!$E82)</f>
        <v>18.962486280806452</v>
      </c>
      <c r="V86" s="55"/>
      <c r="Y86" s="58"/>
      <c r="Z86" s="58"/>
      <c r="AA86" s="59"/>
    </row>
    <row r="87" spans="15:27">
      <c r="O87" s="56">
        <f>IF('Data 2'!$E83&gt;'Data 2'!$F83,'Data 2'!$F83,'Data 2'!$E83)</f>
        <v>3.1642419000006474</v>
      </c>
      <c r="V87" s="55"/>
      <c r="Y87" s="58"/>
      <c r="Z87" s="58"/>
      <c r="AA87" s="59"/>
    </row>
    <row r="88" spans="15:27">
      <c r="O88" s="56">
        <f>IF('Data 2'!$E84&gt;'Data 2'!$F84,'Data 2'!$F84,'Data 2'!$E84)</f>
        <v>13.80393869999887</v>
      </c>
      <c r="V88" s="55"/>
      <c r="Y88" s="58"/>
      <c r="Z88" s="58"/>
      <c r="AA88" s="59"/>
    </row>
    <row r="89" spans="15:27">
      <c r="O89" s="56">
        <f>IF('Data 2'!$E85&gt;'Data 2'!$F85,'Data 2'!$F85,'Data 2'!$E85)</f>
        <v>18.962486280806452</v>
      </c>
      <c r="V89" s="55"/>
      <c r="Y89" s="58"/>
      <c r="Z89" s="58"/>
      <c r="AA89" s="59"/>
    </row>
    <row r="90" spans="15:27">
      <c r="O90" s="56">
        <f>IF('Data 2'!$E86&gt;'Data 2'!$F86,'Data 2'!$F86,'Data 2'!$E86)</f>
        <v>3.5798801999992866</v>
      </c>
      <c r="V90" s="55"/>
      <c r="Y90" s="58"/>
      <c r="Z90" s="58"/>
      <c r="AA90" s="59"/>
    </row>
    <row r="91" spans="15:27">
      <c r="O91" s="56">
        <f>IF('Data 2'!$E87&gt;'Data 2'!$F87,'Data 2'!$F87,'Data 2'!$E87)</f>
        <v>6.2373117000015421</v>
      </c>
      <c r="V91" s="55"/>
      <c r="Y91" s="58"/>
      <c r="Z91" s="58"/>
      <c r="AA91" s="59"/>
    </row>
    <row r="92" spans="15:27">
      <c r="O92" s="56">
        <f>IF('Data 2'!$E88&gt;'Data 2'!$F88,'Data 2'!$F88,'Data 2'!$E88)</f>
        <v>3.6008124999988169</v>
      </c>
      <c r="V92" s="55"/>
      <c r="Y92" s="58"/>
      <c r="Z92" s="58"/>
      <c r="AA92" s="59"/>
    </row>
    <row r="93" spans="15:27">
      <c r="O93" s="56">
        <f>IF('Data 2'!$E89&gt;'Data 2'!$F89,'Data 2'!$F89,'Data 2'!$E89)</f>
        <v>9.0605389000001857</v>
      </c>
      <c r="V93" s="55"/>
      <c r="Y93" s="58"/>
      <c r="Z93" s="58"/>
      <c r="AA93" s="59"/>
    </row>
    <row r="94" spans="15:27">
      <c r="O94" s="56">
        <f>IF('Data 2'!$E90&gt;'Data 2'!$F90,'Data 2'!$F90,'Data 2'!$E90)</f>
        <v>18.962486280806452</v>
      </c>
      <c r="V94" s="55"/>
      <c r="Y94" s="58"/>
      <c r="Z94" s="58"/>
      <c r="AA94" s="59"/>
    </row>
    <row r="95" spans="15:27">
      <c r="O95" s="56">
        <f>IF('Data 2'!$E91&gt;'Data 2'!$F91,'Data 2'!$F91,'Data 2'!$E91)</f>
        <v>18.962486280806452</v>
      </c>
      <c r="V95" s="55"/>
      <c r="Y95" s="58"/>
      <c r="Z95" s="58"/>
      <c r="AA95" s="59"/>
    </row>
    <row r="96" spans="15:27">
      <c r="O96" s="56">
        <f>IF('Data 2'!$E92&gt;'Data 2'!$F92,'Data 2'!$F92,'Data 2'!$E92)</f>
        <v>8.3242665999991239</v>
      </c>
      <c r="V96" s="55"/>
      <c r="Y96" s="58"/>
      <c r="Z96" s="58"/>
      <c r="AA96" s="59"/>
    </row>
    <row r="97" spans="15:27">
      <c r="O97" s="56">
        <f>IF('Data 2'!$E93&gt;'Data 2'!$F93,'Data 2'!$F93,'Data 2'!$E93)</f>
        <v>4.1167545999994815</v>
      </c>
      <c r="V97" s="55"/>
      <c r="Y97" s="58"/>
      <c r="Z97" s="58"/>
      <c r="AA97" s="59"/>
    </row>
    <row r="98" spans="15:27">
      <c r="O98" s="56">
        <f>IF('Data 2'!$E94&gt;'Data 2'!$F94,'Data 2'!$F94,'Data 2'!$E94)</f>
        <v>15.736151200000226</v>
      </c>
      <c r="V98" s="55"/>
      <c r="Y98" s="58"/>
      <c r="Z98" s="58"/>
      <c r="AA98" s="59"/>
    </row>
    <row r="99" spans="15:27">
      <c r="O99" s="56">
        <f>IF('Data 2'!$E95&gt;'Data 2'!$F95,'Data 2'!$F95,'Data 2'!$E95)</f>
        <v>6.1179926000006883</v>
      </c>
      <c r="V99" s="55"/>
      <c r="Y99" s="58"/>
      <c r="Z99" s="58"/>
      <c r="AA99" s="59"/>
    </row>
    <row r="100" spans="15:27">
      <c r="O100" s="56">
        <f>IF('Data 2'!$E96&gt;'Data 2'!$F96,'Data 2'!$F96,'Data 2'!$E96)</f>
        <v>2.7187974999992588</v>
      </c>
      <c r="V100" s="55"/>
      <c r="Y100" s="58"/>
      <c r="Z100" s="58"/>
      <c r="AA100" s="59"/>
    </row>
    <row r="101" spans="15:27">
      <c r="O101" s="56">
        <f>IF('Data 2'!$E97&gt;'Data 2'!$F97,'Data 2'!$F97,'Data 2'!$E97)</f>
        <v>10.480694400000178</v>
      </c>
      <c r="V101" s="55"/>
      <c r="Y101" s="58"/>
      <c r="Z101" s="58"/>
      <c r="AA101" s="59"/>
    </row>
    <row r="102" spans="15:27">
      <c r="O102" s="56">
        <f>IF('Data 2'!$E98&gt;'Data 2'!$F98,'Data 2'!$F98,'Data 2'!$E98)</f>
        <v>24.385312575500016</v>
      </c>
      <c r="V102" s="55"/>
      <c r="Y102" s="58"/>
      <c r="Z102" s="58"/>
      <c r="AA102" s="59"/>
    </row>
    <row r="103" spans="15:27">
      <c r="O103" s="56">
        <f>IF('Data 2'!$E99&gt;'Data 2'!$F99,'Data 2'!$F99,'Data 2'!$E99)</f>
        <v>12.585051999999937</v>
      </c>
      <c r="V103" s="55"/>
      <c r="Y103" s="58"/>
      <c r="Z103" s="58"/>
      <c r="AA103" s="59"/>
    </row>
    <row r="104" spans="15:27">
      <c r="O104" s="56">
        <f>IF('Data 2'!$E100&gt;'Data 2'!$F100,'Data 2'!$F100,'Data 2'!$E100)</f>
        <v>17.182304500000456</v>
      </c>
      <c r="V104" s="55"/>
      <c r="Y104" s="58"/>
      <c r="Z104" s="58"/>
      <c r="AA104" s="59"/>
    </row>
    <row r="105" spans="15:27">
      <c r="O105" s="56">
        <f>IF('Data 2'!$E101&gt;'Data 2'!$F101,'Data 2'!$F101,'Data 2'!$E101)</f>
        <v>12.685900699998802</v>
      </c>
      <c r="V105" s="55"/>
      <c r="Y105" s="58"/>
      <c r="Z105" s="58"/>
      <c r="AA105" s="59"/>
    </row>
    <row r="106" spans="15:27">
      <c r="O106" s="56">
        <f>IF('Data 2'!$E102&gt;'Data 2'!$F102,'Data 2'!$F102,'Data 2'!$E102)</f>
        <v>10.236020899999703</v>
      </c>
      <c r="V106" s="55"/>
      <c r="Y106" s="58"/>
      <c r="Z106" s="58"/>
      <c r="AA106" s="59"/>
    </row>
    <row r="107" spans="15:27">
      <c r="O107" s="56">
        <f>IF('Data 2'!$E103&gt;'Data 2'!$F103,'Data 2'!$F103,'Data 2'!$E103)</f>
        <v>16.04967860000103</v>
      </c>
      <c r="V107" s="55"/>
      <c r="Y107" s="58"/>
      <c r="Z107" s="58"/>
      <c r="AA107" s="59"/>
    </row>
    <row r="108" spans="15:27">
      <c r="O108" s="56">
        <f>IF('Data 2'!$E104&gt;'Data 2'!$F104,'Data 2'!$F104,'Data 2'!$E104)</f>
        <v>12.245081000000553</v>
      </c>
      <c r="V108" s="55"/>
      <c r="Y108" s="58"/>
      <c r="Z108" s="58"/>
      <c r="AA108" s="59"/>
    </row>
    <row r="109" spans="15:27">
      <c r="O109" s="56">
        <f>IF('Data 2'!$E105&gt;'Data 2'!$F105,'Data 2'!$F105,'Data 2'!$E105)</f>
        <v>13.134689700000163</v>
      </c>
      <c r="V109" s="55"/>
      <c r="Y109" s="58"/>
      <c r="Z109" s="58"/>
      <c r="AA109" s="59"/>
    </row>
    <row r="110" spans="15:27">
      <c r="O110" s="56">
        <f>IF('Data 2'!$E106&gt;'Data 2'!$F106,'Data 2'!$F106,'Data 2'!$E106)</f>
        <v>10.692835099998378</v>
      </c>
      <c r="V110" s="55"/>
      <c r="Y110" s="58"/>
      <c r="Z110" s="58"/>
      <c r="AA110" s="59"/>
    </row>
    <row r="111" spans="15:27">
      <c r="O111" s="56">
        <f>IF('Data 2'!$E107&gt;'Data 2'!$F107,'Data 2'!$F107,'Data 2'!$E107)</f>
        <v>1.6288443000001183</v>
      </c>
      <c r="V111" s="55"/>
      <c r="Y111" s="58"/>
      <c r="Z111" s="58"/>
      <c r="AA111" s="59"/>
    </row>
    <row r="112" spans="15:27">
      <c r="O112" s="56">
        <f>IF('Data 2'!$E108&gt;'Data 2'!$F108,'Data 2'!$F108,'Data 2'!$E108)</f>
        <v>24.385312575500016</v>
      </c>
      <c r="V112" s="55"/>
      <c r="Y112" s="58"/>
      <c r="Z112" s="58"/>
      <c r="AA112" s="59"/>
    </row>
    <row r="113" spans="15:27">
      <c r="O113" s="56">
        <f>IF('Data 2'!$E109&gt;'Data 2'!$F109,'Data 2'!$F109,'Data 2'!$E109)</f>
        <v>20.331133800000071</v>
      </c>
      <c r="V113" s="55"/>
      <c r="Y113" s="58"/>
      <c r="Z113" s="58"/>
      <c r="AA113" s="59"/>
    </row>
    <row r="114" spans="15:27">
      <c r="O114" s="56">
        <f>IF('Data 2'!$E110&gt;'Data 2'!$F110,'Data 2'!$F110,'Data 2'!$E110)</f>
        <v>24.179094500000183</v>
      </c>
      <c r="V114" s="55"/>
      <c r="Y114" s="58"/>
      <c r="Z114" s="58"/>
      <c r="AA114" s="59"/>
    </row>
    <row r="115" spans="15:27">
      <c r="O115" s="56">
        <f>IF('Data 2'!$E111&gt;'Data 2'!$F111,'Data 2'!$F111,'Data 2'!$E111)</f>
        <v>14.040705899999152</v>
      </c>
      <c r="V115" s="55"/>
      <c r="Y115" s="58"/>
      <c r="Z115" s="58"/>
      <c r="AA115" s="59"/>
    </row>
    <row r="116" spans="15:27">
      <c r="O116" s="56">
        <f>IF('Data 2'!$E112&gt;'Data 2'!$F112,'Data 2'!$F112,'Data 2'!$E112)</f>
        <v>24.385312575500016</v>
      </c>
      <c r="V116" s="55"/>
      <c r="Y116" s="58"/>
      <c r="Z116" s="58"/>
      <c r="AA116" s="59"/>
    </row>
    <row r="117" spans="15:27">
      <c r="O117" s="56">
        <f>IF('Data 2'!$E113&gt;'Data 2'!$F113,'Data 2'!$F113,'Data 2'!$E113)</f>
        <v>17.903582299999744</v>
      </c>
      <c r="V117" s="55"/>
      <c r="Y117" s="58"/>
      <c r="Z117" s="58"/>
      <c r="AA117" s="59"/>
    </row>
    <row r="118" spans="15:27">
      <c r="O118" s="56">
        <f>IF('Data 2'!$E114&gt;'Data 2'!$F114,'Data 2'!$F114,'Data 2'!$E114)</f>
        <v>10.312757300000507</v>
      </c>
      <c r="V118" s="55"/>
      <c r="Y118" s="58"/>
      <c r="Z118" s="58"/>
      <c r="AA118" s="59"/>
    </row>
    <row r="119" spans="15:27">
      <c r="O119" s="56">
        <f>IF('Data 2'!$E115&gt;'Data 2'!$F115,'Data 2'!$F115,'Data 2'!$E115)</f>
        <v>18.05505189999948</v>
      </c>
      <c r="V119" s="55"/>
      <c r="Y119" s="58"/>
      <c r="Z119" s="58"/>
      <c r="AA119" s="59"/>
    </row>
    <row r="120" spans="15:27">
      <c r="O120" s="56">
        <f>IF('Data 2'!$E116&gt;'Data 2'!$F116,'Data 2'!$F116,'Data 2'!$E116)</f>
        <v>19.631993399999647</v>
      </c>
      <c r="V120" s="55"/>
      <c r="Y120" s="58"/>
      <c r="Z120" s="58"/>
      <c r="AA120" s="59"/>
    </row>
    <row r="121" spans="15:27">
      <c r="O121" s="56">
        <f>IF('Data 2'!$E117&gt;'Data 2'!$F117,'Data 2'!$F117,'Data 2'!$E117)</f>
        <v>21.378290100001539</v>
      </c>
      <c r="V121" s="55"/>
      <c r="Y121" s="58"/>
      <c r="Z121" s="58"/>
      <c r="AA121" s="59"/>
    </row>
    <row r="122" spans="15:27">
      <c r="O122" s="56">
        <f>IF('Data 2'!$E118&gt;'Data 2'!$F118,'Data 2'!$F118,'Data 2'!$E118)</f>
        <v>18.396476099999209</v>
      </c>
      <c r="V122" s="55"/>
      <c r="Y122" s="58"/>
      <c r="Z122" s="58"/>
      <c r="AA122" s="59"/>
    </row>
    <row r="123" spans="15:27">
      <c r="O123" s="56">
        <f>IF('Data 2'!$E119&gt;'Data 2'!$F119,'Data 2'!$F119,'Data 2'!$E119)</f>
        <v>17.786152400000432</v>
      </c>
      <c r="V123" s="55"/>
      <c r="Y123" s="58"/>
      <c r="Z123" s="58"/>
      <c r="AA123" s="59"/>
    </row>
    <row r="124" spans="15:27">
      <c r="O124" s="56">
        <f>IF('Data 2'!$E120&gt;'Data 2'!$F120,'Data 2'!$F120,'Data 2'!$E120)</f>
        <v>12.006596799998732</v>
      </c>
      <c r="V124" s="55"/>
      <c r="Y124" s="58"/>
      <c r="Z124" s="58"/>
      <c r="AA124" s="59"/>
    </row>
    <row r="125" spans="15:27">
      <c r="O125" s="56">
        <f>IF('Data 2'!$E121&gt;'Data 2'!$F121,'Data 2'!$F121,'Data 2'!$E121)</f>
        <v>16.028893500001548</v>
      </c>
      <c r="V125" s="55"/>
      <c r="Y125" s="58"/>
      <c r="Z125" s="58"/>
      <c r="AA125" s="59"/>
    </row>
    <row r="126" spans="15:27">
      <c r="O126" s="56">
        <f>IF('Data 2'!$E122&gt;'Data 2'!$F122,'Data 2'!$F122,'Data 2'!$E122)</f>
        <v>22.018397599998686</v>
      </c>
      <c r="V126" s="55"/>
      <c r="Y126" s="58"/>
      <c r="Z126" s="58"/>
      <c r="AA126" s="59"/>
    </row>
    <row r="127" spans="15:27">
      <c r="O127" s="56">
        <f>IF('Data 2'!$E123&gt;'Data 2'!$F123,'Data 2'!$F123,'Data 2'!$E123)</f>
        <v>14.657177500000612</v>
      </c>
      <c r="V127" s="55"/>
      <c r="Y127" s="58"/>
      <c r="Z127" s="58"/>
      <c r="AA127" s="59"/>
    </row>
    <row r="128" spans="15:27">
      <c r="O128" s="56">
        <f>IF('Data 2'!$E124&gt;'Data 2'!$F124,'Data 2'!$F124,'Data 2'!$E124)</f>
        <v>15.355227799999419</v>
      </c>
      <c r="V128" s="55"/>
      <c r="Y128" s="58"/>
      <c r="Z128" s="58"/>
      <c r="AA128" s="59"/>
    </row>
    <row r="129" spans="15:27">
      <c r="O129" s="56">
        <f>IF('Data 2'!$E125&gt;'Data 2'!$F125,'Data 2'!$F125,'Data 2'!$E125)</f>
        <v>19.339086200001162</v>
      </c>
      <c r="V129" s="55"/>
      <c r="Y129" s="58"/>
      <c r="Z129" s="58"/>
      <c r="AA129" s="59"/>
    </row>
    <row r="130" spans="15:27">
      <c r="O130" s="56">
        <f>IF('Data 2'!$E126&gt;'Data 2'!$F126,'Data 2'!$F126,'Data 2'!$E126)</f>
        <v>16.500893299999344</v>
      </c>
      <c r="V130" s="55"/>
      <c r="Y130" s="58"/>
      <c r="Z130" s="58"/>
      <c r="AA130" s="59"/>
    </row>
    <row r="131" spans="15:27">
      <c r="O131" s="56">
        <f>IF('Data 2'!$E127&gt;'Data 2'!$F127,'Data 2'!$F127,'Data 2'!$E127)</f>
        <v>9.8273816999993908</v>
      </c>
      <c r="V131" s="55"/>
      <c r="Y131" s="58"/>
      <c r="Z131" s="58"/>
      <c r="AA131" s="59"/>
    </row>
    <row r="132" spans="15:27">
      <c r="O132" s="56">
        <f>IF('Data 2'!$E128&gt;'Data 2'!$F128,'Data 2'!$F128,'Data 2'!$E128)</f>
        <v>12.936475400000612</v>
      </c>
      <c r="V132" s="55"/>
      <c r="Y132" s="58"/>
      <c r="Z132" s="58"/>
      <c r="AA132" s="59"/>
    </row>
    <row r="133" spans="15:27">
      <c r="O133" s="56">
        <f>IF('Data 2'!$E129&gt;'Data 2'!$F129,'Data 2'!$F129,'Data 2'!$E129)</f>
        <v>26.539056699999431</v>
      </c>
      <c r="V133" s="55"/>
      <c r="Y133" s="58"/>
      <c r="Z133" s="58"/>
      <c r="AA133" s="59"/>
    </row>
    <row r="134" spans="15:27">
      <c r="O134" s="56">
        <f>IF('Data 2'!$E130&gt;'Data 2'!$F130,'Data 2'!$F130,'Data 2'!$E130)</f>
        <v>11.786875500000665</v>
      </c>
      <c r="V134" s="55"/>
      <c r="Y134" s="58"/>
      <c r="Z134" s="58"/>
      <c r="AA134" s="59"/>
    </row>
    <row r="135" spans="15:27">
      <c r="O135" s="56">
        <f>IF('Data 2'!$E131&gt;'Data 2'!$F131,'Data 2'!$F131,'Data 2'!$E131)</f>
        <v>21.49425899999946</v>
      </c>
      <c r="V135" s="55"/>
      <c r="Y135" s="58"/>
      <c r="Z135" s="58"/>
      <c r="AA135" s="59"/>
    </row>
    <row r="136" spans="15:27">
      <c r="O136" s="56">
        <f>IF('Data 2'!$E132&gt;'Data 2'!$F132,'Data 2'!$F132,'Data 2'!$E132)</f>
        <v>20.865327200000014</v>
      </c>
      <c r="V136" s="55"/>
      <c r="Y136" s="58"/>
      <c r="Z136" s="58"/>
      <c r="AA136" s="59"/>
    </row>
    <row r="137" spans="15:27">
      <c r="O137" s="56">
        <f>IF('Data 2'!$E133&gt;'Data 2'!$F133,'Data 2'!$F133,'Data 2'!$E133)</f>
        <v>12.966246700000141</v>
      </c>
      <c r="V137" s="55"/>
      <c r="Y137" s="58"/>
      <c r="Z137" s="58"/>
      <c r="AA137" s="59"/>
    </row>
    <row r="138" spans="15:27">
      <c r="O138" s="56">
        <f>IF('Data 2'!$E134&gt;'Data 2'!$F134,'Data 2'!$F134,'Data 2'!$E134)</f>
        <v>7.7706364000003054</v>
      </c>
      <c r="V138" s="55"/>
      <c r="Y138" s="58"/>
      <c r="Z138" s="58"/>
      <c r="AA138" s="59"/>
    </row>
    <row r="139" spans="15:27">
      <c r="O139" s="56">
        <f>IF('Data 2'!$E135&gt;'Data 2'!$F135,'Data 2'!$F135,'Data 2'!$E135)</f>
        <v>16.264452999999651</v>
      </c>
      <c r="V139" s="55"/>
      <c r="Y139" s="58"/>
      <c r="Z139" s="58"/>
      <c r="AA139" s="59"/>
    </row>
    <row r="140" spans="15:27">
      <c r="O140" s="56">
        <f>IF('Data 2'!$E136&gt;'Data 2'!$F136,'Data 2'!$F136,'Data 2'!$E136)</f>
        <v>20.01225910000009</v>
      </c>
      <c r="V140" s="55"/>
      <c r="Y140" s="58"/>
      <c r="Z140" s="58"/>
      <c r="AA140" s="59"/>
    </row>
    <row r="141" spans="15:27">
      <c r="O141" s="56">
        <f>IF('Data 2'!$E137&gt;'Data 2'!$F137,'Data 2'!$F137,'Data 2'!$E137)</f>
        <v>19.127788600000429</v>
      </c>
      <c r="V141" s="55"/>
      <c r="Y141" s="58"/>
      <c r="Z141" s="58"/>
      <c r="AA141" s="59"/>
    </row>
    <row r="142" spans="15:27">
      <c r="O142" s="56">
        <f>IF('Data 2'!$E138&gt;'Data 2'!$F138,'Data 2'!$F138,'Data 2'!$E138)</f>
        <v>32.602721499999433</v>
      </c>
      <c r="V142" s="55"/>
      <c r="Y142" s="58"/>
      <c r="Z142" s="58"/>
      <c r="AA142" s="59"/>
    </row>
    <row r="143" spans="15:27">
      <c r="O143" s="56">
        <f>IF('Data 2'!$E139&gt;'Data 2'!$F139,'Data 2'!$F139,'Data 2'!$E139)</f>
        <v>27.579584900000217</v>
      </c>
      <c r="V143" s="55"/>
      <c r="Y143" s="58"/>
      <c r="Z143" s="58"/>
      <c r="AA143" s="59"/>
    </row>
    <row r="144" spans="15:27">
      <c r="O144" s="56">
        <f>IF('Data 2'!$E140&gt;'Data 2'!$F140,'Data 2'!$F140,'Data 2'!$E140)</f>
        <v>19.58462170000017</v>
      </c>
      <c r="V144" s="55"/>
      <c r="Y144" s="58"/>
      <c r="Z144" s="58"/>
      <c r="AA144" s="59"/>
    </row>
    <row r="145" spans="15:27">
      <c r="O145" s="56">
        <f>IF('Data 2'!$E141&gt;'Data 2'!$F141,'Data 2'!$F141,'Data 2'!$E141)</f>
        <v>15.918661399999692</v>
      </c>
      <c r="V145" s="55"/>
      <c r="Y145" s="58"/>
      <c r="Z145" s="58"/>
      <c r="AA145" s="59"/>
    </row>
    <row r="146" spans="15:27">
      <c r="O146" s="56">
        <f>IF('Data 2'!$E142&gt;'Data 2'!$F142,'Data 2'!$F142,'Data 2'!$E142)</f>
        <v>29.147903199999931</v>
      </c>
      <c r="V146" s="55"/>
      <c r="Y146" s="58"/>
      <c r="Z146" s="58"/>
      <c r="AA146" s="59"/>
    </row>
    <row r="147" spans="15:27">
      <c r="O147" s="56">
        <f>IF('Data 2'!$E143&gt;'Data 2'!$F143,'Data 2'!$F143,'Data 2'!$E143)</f>
        <v>35.328679600000768</v>
      </c>
      <c r="V147" s="55"/>
      <c r="Y147" s="58"/>
      <c r="Z147" s="58"/>
      <c r="AA147" s="59"/>
    </row>
    <row r="148" spans="15:27">
      <c r="O148" s="56">
        <f>IF('Data 2'!$E144&gt;'Data 2'!$F144,'Data 2'!$F144,'Data 2'!$E144)</f>
        <v>28.425235499999914</v>
      </c>
      <c r="V148" s="55"/>
      <c r="Y148" s="58"/>
      <c r="Z148" s="58"/>
      <c r="AA148" s="59"/>
    </row>
    <row r="149" spans="15:27">
      <c r="O149" s="56">
        <f>IF('Data 2'!$E145&gt;'Data 2'!$F145,'Data 2'!$F145,'Data 2'!$E145)</f>
        <v>23.055633100000044</v>
      </c>
      <c r="V149" s="55"/>
      <c r="Y149" s="58"/>
      <c r="Z149" s="58"/>
      <c r="AA149" s="59"/>
    </row>
    <row r="150" spans="15:27">
      <c r="O150" s="56">
        <f>IF('Data 2'!$E146&gt;'Data 2'!$F146,'Data 2'!$F146,'Data 2'!$E146)</f>
        <v>22.895728999999886</v>
      </c>
      <c r="V150" s="55"/>
      <c r="Y150" s="58"/>
      <c r="Z150" s="58"/>
      <c r="AA150" s="59"/>
    </row>
    <row r="151" spans="15:27">
      <c r="O151" s="56">
        <f>IF('Data 2'!$E147&gt;'Data 2'!$F147,'Data 2'!$F147,'Data 2'!$E147)</f>
        <v>30.04235069999946</v>
      </c>
      <c r="V151" s="55"/>
      <c r="Y151" s="58"/>
      <c r="Z151" s="58"/>
      <c r="AA151" s="59"/>
    </row>
    <row r="152" spans="15:27">
      <c r="O152" s="56">
        <f>IF('Data 2'!$E148&gt;'Data 2'!$F148,'Data 2'!$F148,'Data 2'!$E148)</f>
        <v>22.026359900000102</v>
      </c>
      <c r="V152" s="55"/>
      <c r="Y152" s="58"/>
      <c r="Z152" s="58"/>
      <c r="AA152" s="59"/>
    </row>
    <row r="153" spans="15:27">
      <c r="O153" s="56">
        <f>IF('Data 2'!$E149&gt;'Data 2'!$F149,'Data 2'!$F149,'Data 2'!$E149)</f>
        <v>33.550839399999916</v>
      </c>
      <c r="V153" s="55"/>
      <c r="Y153" s="58"/>
      <c r="Z153" s="58"/>
      <c r="AA153" s="59"/>
    </row>
    <row r="154" spans="15:27">
      <c r="O154" s="56">
        <f>IF('Data 2'!$E150&gt;'Data 2'!$F150,'Data 2'!$F150,'Data 2'!$E150)</f>
        <v>47.595277106612897</v>
      </c>
      <c r="V154" s="55"/>
      <c r="Y154" s="58"/>
      <c r="Z154" s="58"/>
      <c r="AA154" s="59"/>
    </row>
    <row r="155" spans="15:27">
      <c r="O155" s="56">
        <f>IF('Data 2'!$E151&gt;'Data 2'!$F151,'Data 2'!$F151,'Data 2'!$E151)</f>
        <v>47.595277106612897</v>
      </c>
      <c r="V155" s="55"/>
      <c r="Y155" s="58"/>
      <c r="Z155" s="58"/>
      <c r="AA155" s="59"/>
    </row>
    <row r="156" spans="15:27">
      <c r="O156" s="56">
        <f>IF('Data 2'!$E152&gt;'Data 2'!$F152,'Data 2'!$F152,'Data 2'!$E152)</f>
        <v>38.470325200000019</v>
      </c>
      <c r="V156" s="55"/>
      <c r="Y156" s="58"/>
      <c r="Z156" s="58"/>
      <c r="AA156" s="59"/>
    </row>
    <row r="157" spans="15:27">
      <c r="O157" s="56">
        <f>IF('Data 2'!$E153&gt;'Data 2'!$F153,'Data 2'!$F153,'Data 2'!$E153)</f>
        <v>33.220038500000413</v>
      </c>
      <c r="V157" s="55"/>
      <c r="Y157" s="58"/>
      <c r="Z157" s="58"/>
      <c r="AA157" s="59"/>
    </row>
    <row r="158" spans="15:27">
      <c r="O158" s="56">
        <f>IF('Data 2'!$E154&gt;'Data 2'!$F154,'Data 2'!$F154,'Data 2'!$E154)</f>
        <v>17.060764299999612</v>
      </c>
      <c r="V158" s="55"/>
      <c r="Y158" s="58"/>
      <c r="Z158" s="58"/>
      <c r="AA158" s="59"/>
    </row>
    <row r="159" spans="15:27">
      <c r="O159" s="56">
        <f>IF('Data 2'!$E155&gt;'Data 2'!$F155,'Data 2'!$F155,'Data 2'!$E155)</f>
        <v>15.535573800000016</v>
      </c>
      <c r="V159" s="55"/>
      <c r="Y159" s="58"/>
      <c r="Z159" s="58"/>
      <c r="AA159" s="59"/>
    </row>
    <row r="160" spans="15:27">
      <c r="O160" s="56">
        <f>IF('Data 2'!$E156&gt;'Data 2'!$F156,'Data 2'!$F156,'Data 2'!$E156)</f>
        <v>2.2711794000001655</v>
      </c>
      <c r="V160" s="55"/>
      <c r="Y160" s="58"/>
      <c r="Z160" s="58"/>
      <c r="AA160" s="59"/>
    </row>
    <row r="161" spans="15:27">
      <c r="O161" s="56">
        <f>IF('Data 2'!$E157&gt;'Data 2'!$F157,'Data 2'!$F157,'Data 2'!$E157)</f>
        <v>14.908949000000392</v>
      </c>
      <c r="V161" s="55"/>
      <c r="Y161" s="58"/>
      <c r="Z161" s="58"/>
      <c r="AA161" s="59"/>
    </row>
    <row r="162" spans="15:27">
      <c r="O162" s="56">
        <f>IF('Data 2'!$E158&gt;'Data 2'!$F158,'Data 2'!$F158,'Data 2'!$E158)</f>
        <v>26.82828939999925</v>
      </c>
      <c r="V162" s="55"/>
      <c r="Y162" s="58"/>
      <c r="Z162" s="58"/>
      <c r="AA162" s="59"/>
    </row>
    <row r="163" spans="15:27">
      <c r="O163" s="56">
        <f>IF('Data 2'!$E159&gt;'Data 2'!$F159,'Data 2'!$F159,'Data 2'!$E159)</f>
        <v>38.021882000000183</v>
      </c>
      <c r="V163" s="55"/>
      <c r="Y163" s="58"/>
      <c r="Z163" s="58"/>
      <c r="AA163" s="59"/>
    </row>
    <row r="164" spans="15:27">
      <c r="O164" s="56">
        <f>IF('Data 2'!$E160&gt;'Data 2'!$F160,'Data 2'!$F160,'Data 2'!$E160)</f>
        <v>26.962314600000131</v>
      </c>
      <c r="V164" s="55"/>
      <c r="Y164" s="58"/>
      <c r="Z164" s="58"/>
      <c r="AA164" s="59"/>
    </row>
    <row r="165" spans="15:27">
      <c r="O165" s="56">
        <f>IF('Data 2'!$E161&gt;'Data 2'!$F161,'Data 2'!$F161,'Data 2'!$E161)</f>
        <v>39.384980599999572</v>
      </c>
      <c r="V165" s="55"/>
      <c r="Y165" s="58"/>
      <c r="Z165" s="58"/>
      <c r="AA165" s="59"/>
    </row>
    <row r="166" spans="15:27">
      <c r="O166" s="56">
        <f>IF('Data 2'!$E162&gt;'Data 2'!$F162,'Data 2'!$F162,'Data 2'!$E162)</f>
        <v>38.570273400000431</v>
      </c>
      <c r="V166" s="55"/>
      <c r="Y166" s="58"/>
      <c r="Z166" s="58"/>
      <c r="AA166" s="59"/>
    </row>
    <row r="167" spans="15:27">
      <c r="O167" s="56">
        <f>IF('Data 2'!$E163&gt;'Data 2'!$F163,'Data 2'!$F163,'Data 2'!$E163)</f>
        <v>62.287645800000021</v>
      </c>
      <c r="V167" s="55"/>
      <c r="Y167" s="58"/>
      <c r="Z167" s="58"/>
      <c r="AA167" s="59"/>
    </row>
    <row r="168" spans="15:27">
      <c r="O168" s="56">
        <f>IF('Data 2'!$E164&gt;'Data 2'!$F164,'Data 2'!$F164,'Data 2'!$E164)</f>
        <v>35.268675800000167</v>
      </c>
      <c r="V168" s="55"/>
      <c r="Y168" s="58"/>
      <c r="Z168" s="58"/>
      <c r="AA168" s="59"/>
    </row>
    <row r="169" spans="15:27">
      <c r="O169" s="56">
        <f>IF('Data 2'!$E165&gt;'Data 2'!$F165,'Data 2'!$F165,'Data 2'!$E165)</f>
        <v>44.559848399999531</v>
      </c>
      <c r="V169" s="55"/>
      <c r="Y169" s="58"/>
      <c r="Z169" s="58"/>
      <c r="AA169" s="59"/>
    </row>
    <row r="170" spans="15:27">
      <c r="O170" s="56">
        <f>IF('Data 2'!$E166&gt;'Data 2'!$F166,'Data 2'!$F166,'Data 2'!$E166)</f>
        <v>39.090727999999913</v>
      </c>
      <c r="V170" s="55"/>
      <c r="Y170" s="58"/>
      <c r="Z170" s="58"/>
      <c r="AA170" s="59"/>
    </row>
    <row r="171" spans="15:27">
      <c r="O171" s="56">
        <f>IF('Data 2'!$E167&gt;'Data 2'!$F167,'Data 2'!$F167,'Data 2'!$E167)</f>
        <v>36.515699600000787</v>
      </c>
      <c r="V171" s="55"/>
      <c r="Y171" s="58"/>
      <c r="Z171" s="58"/>
      <c r="AA171" s="59"/>
    </row>
    <row r="172" spans="15:27">
      <c r="O172" s="56">
        <f>IF('Data 2'!$E168&gt;'Data 2'!$F168,'Data 2'!$F168,'Data 2'!$E168)</f>
        <v>32.697831199999875</v>
      </c>
      <c r="V172" s="55"/>
      <c r="Y172" s="58"/>
      <c r="Z172" s="58"/>
      <c r="AA172" s="59"/>
    </row>
    <row r="173" spans="15:27">
      <c r="O173" s="56">
        <f>IF('Data 2'!$E169&gt;'Data 2'!$F169,'Data 2'!$F169,'Data 2'!$E169)</f>
        <v>27.84173599999945</v>
      </c>
      <c r="V173" s="55"/>
      <c r="Y173" s="58"/>
      <c r="Z173" s="58"/>
      <c r="AA173" s="59"/>
    </row>
    <row r="174" spans="15:27">
      <c r="O174" s="56">
        <f>IF('Data 2'!$E170&gt;'Data 2'!$F170,'Data 2'!$F170,'Data 2'!$E170)</f>
        <v>39.512920200000323</v>
      </c>
      <c r="V174" s="55"/>
      <c r="Y174" s="58"/>
      <c r="Z174" s="58"/>
      <c r="AA174" s="59"/>
    </row>
    <row r="175" spans="15:27">
      <c r="O175" s="56">
        <f>IF('Data 2'!$E171&gt;'Data 2'!$F171,'Data 2'!$F171,'Data 2'!$E171)</f>
        <v>30.056953599999957</v>
      </c>
      <c r="V175" s="55"/>
      <c r="Y175" s="58"/>
      <c r="Z175" s="58"/>
      <c r="AA175" s="59"/>
    </row>
    <row r="176" spans="15:27">
      <c r="O176" s="56">
        <f>IF('Data 2'!$E172&gt;'Data 2'!$F172,'Data 2'!$F172,'Data 2'!$E172)</f>
        <v>33.464168600000171</v>
      </c>
      <c r="V176" s="55"/>
      <c r="Y176" s="58"/>
      <c r="Z176" s="58"/>
      <c r="AA176" s="59"/>
    </row>
    <row r="177" spans="15:27">
      <c r="O177" s="56">
        <f>IF('Data 2'!$E173&gt;'Data 2'!$F173,'Data 2'!$F173,'Data 2'!$E173)</f>
        <v>35.347622199999634</v>
      </c>
      <c r="V177" s="55"/>
      <c r="Y177" s="58"/>
      <c r="Z177" s="58"/>
      <c r="AA177" s="59"/>
    </row>
    <row r="178" spans="15:27">
      <c r="O178" s="56">
        <f>IF('Data 2'!$E174&gt;'Data 2'!$F174,'Data 2'!$F174,'Data 2'!$E174)</f>
        <v>36.711653000000204</v>
      </c>
      <c r="V178" s="55"/>
      <c r="Y178" s="58"/>
      <c r="Z178" s="58"/>
      <c r="AA178" s="59"/>
    </row>
    <row r="179" spans="15:27">
      <c r="O179" s="56">
        <f>IF('Data 2'!$E175&gt;'Data 2'!$F175,'Data 2'!$F175,'Data 2'!$E175)</f>
        <v>30.09189020000035</v>
      </c>
      <c r="V179" s="55"/>
      <c r="Y179" s="58"/>
      <c r="Z179" s="58"/>
      <c r="AA179" s="59"/>
    </row>
    <row r="180" spans="15:27">
      <c r="O180" s="56">
        <f>IF('Data 2'!$E176&gt;'Data 2'!$F176,'Data 2'!$F176,'Data 2'!$E176)</f>
        <v>35.478863199999452</v>
      </c>
      <c r="V180" s="55"/>
      <c r="Y180" s="58"/>
      <c r="Z180" s="58"/>
      <c r="AA180" s="59"/>
    </row>
    <row r="181" spans="15:27">
      <c r="O181" s="56">
        <f>IF('Data 2'!$E177&gt;'Data 2'!$F177,'Data 2'!$F177,'Data 2'!$E177)</f>
        <v>71.255963400000326</v>
      </c>
      <c r="V181" s="55"/>
      <c r="Y181" s="58"/>
      <c r="Z181" s="58"/>
      <c r="AA181" s="59"/>
    </row>
    <row r="182" spans="15:27">
      <c r="O182" s="56">
        <f>IF('Data 2'!$E178&gt;'Data 2'!$F178,'Data 2'!$F178,'Data 2'!$E178)</f>
        <v>91.107235684166668</v>
      </c>
      <c r="V182" s="55"/>
      <c r="Y182" s="58"/>
      <c r="Z182" s="58"/>
      <c r="AA182" s="59"/>
    </row>
    <row r="183" spans="15:27">
      <c r="O183" s="56">
        <f>IF('Data 2'!$E179&gt;'Data 2'!$F179,'Data 2'!$F179,'Data 2'!$E179)</f>
        <v>87.404597899999857</v>
      </c>
      <c r="V183" s="55"/>
      <c r="Y183" s="58"/>
      <c r="Z183" s="58"/>
      <c r="AA183" s="59"/>
    </row>
    <row r="184" spans="15:27">
      <c r="O184" s="56">
        <f>IF('Data 2'!$E180&gt;'Data 2'!$F180,'Data 2'!$F180,'Data 2'!$E180)</f>
        <v>91.107235684166668</v>
      </c>
      <c r="V184" s="55"/>
      <c r="Y184" s="58"/>
      <c r="Z184" s="58"/>
      <c r="AA184" s="59"/>
    </row>
    <row r="185" spans="15:27">
      <c r="O185" s="56">
        <f>IF('Data 2'!$E181&gt;'Data 2'!$F181,'Data 2'!$F181,'Data 2'!$E181)</f>
        <v>91.107235684166668</v>
      </c>
      <c r="V185" s="55"/>
      <c r="Y185" s="58"/>
      <c r="Z185" s="58"/>
      <c r="AA185" s="59"/>
    </row>
    <row r="186" spans="15:27">
      <c r="O186" s="56">
        <f>IF('Data 2'!$E182&gt;'Data 2'!$F182,'Data 2'!$F182,'Data 2'!$E182)</f>
        <v>81.163606400000035</v>
      </c>
      <c r="V186" s="55"/>
      <c r="Y186" s="58"/>
      <c r="Z186" s="58"/>
      <c r="AA186" s="59"/>
    </row>
    <row r="187" spans="15:27">
      <c r="O187" s="56">
        <f>IF('Data 2'!$E183&gt;'Data 2'!$F183,'Data 2'!$F183,'Data 2'!$E183)</f>
        <v>88.884236199999862</v>
      </c>
      <c r="V187" s="55"/>
      <c r="Y187" s="58"/>
      <c r="Z187" s="58"/>
      <c r="AA187" s="59"/>
    </row>
    <row r="188" spans="15:27">
      <c r="O188" s="56">
        <f>IF('Data 2'!$E184&gt;'Data 2'!$F184,'Data 2'!$F184,'Data 2'!$E184)</f>
        <v>91.107235684166668</v>
      </c>
      <c r="V188" s="55"/>
      <c r="Y188" s="58"/>
      <c r="Z188" s="58"/>
      <c r="AA188" s="59"/>
    </row>
    <row r="189" spans="15:27">
      <c r="O189" s="56">
        <f>IF('Data 2'!$E185&gt;'Data 2'!$F185,'Data 2'!$F185,'Data 2'!$E185)</f>
        <v>81.426722000000566</v>
      </c>
      <c r="V189" s="55"/>
      <c r="Y189" s="58"/>
      <c r="Z189" s="58"/>
      <c r="AA189" s="59"/>
    </row>
    <row r="190" spans="15:27">
      <c r="O190" s="56">
        <f>IF('Data 2'!$E186&gt;'Data 2'!$F186,'Data 2'!$F186,'Data 2'!$E186)</f>
        <v>54.018651399999804</v>
      </c>
      <c r="V190" s="55"/>
      <c r="Y190" s="58"/>
      <c r="Z190" s="58"/>
      <c r="AA190" s="59"/>
    </row>
    <row r="191" spans="15:27">
      <c r="O191" s="56">
        <f>IF('Data 2'!$E187&gt;'Data 2'!$F187,'Data 2'!$F187,'Data 2'!$E187)</f>
        <v>60.787921000000061</v>
      </c>
      <c r="V191" s="55"/>
      <c r="Y191" s="58"/>
      <c r="Z191" s="58"/>
      <c r="AA191" s="59"/>
    </row>
    <row r="192" spans="15:27">
      <c r="O192" s="56">
        <f>IF('Data 2'!$E188&gt;'Data 2'!$F188,'Data 2'!$F188,'Data 2'!$E188)</f>
        <v>63.073470999999948</v>
      </c>
      <c r="V192" s="55"/>
      <c r="Y192" s="58"/>
      <c r="Z192" s="58"/>
      <c r="AA192" s="59"/>
    </row>
    <row r="193" spans="15:27">
      <c r="O193" s="56">
        <f>IF('Data 2'!$E189&gt;'Data 2'!$F189,'Data 2'!$F189,'Data 2'!$E189)</f>
        <v>44.982631000000055</v>
      </c>
      <c r="V193" s="55"/>
      <c r="Y193" s="58"/>
      <c r="Z193" s="58"/>
      <c r="AA193" s="59"/>
    </row>
    <row r="194" spans="15:27">
      <c r="O194" s="56">
        <f>IF('Data 2'!$E190&gt;'Data 2'!$F190,'Data 2'!$F190,'Data 2'!$E190)</f>
        <v>66.453443600000142</v>
      </c>
      <c r="V194" s="55"/>
      <c r="Y194" s="58"/>
      <c r="Z194" s="58"/>
      <c r="AA194" s="59"/>
    </row>
    <row r="195" spans="15:27">
      <c r="O195" s="56">
        <f>IF('Data 2'!$E191&gt;'Data 2'!$F191,'Data 2'!$F191,'Data 2'!$E191)</f>
        <v>71.287391999999414</v>
      </c>
      <c r="V195" s="55"/>
      <c r="Y195" s="58"/>
      <c r="Z195" s="58"/>
      <c r="AA195" s="59"/>
    </row>
    <row r="196" spans="15:27">
      <c r="O196" s="56">
        <f>IF('Data 2'!$E192&gt;'Data 2'!$F192,'Data 2'!$F192,'Data 2'!$E192)</f>
        <v>51.686436000000313</v>
      </c>
      <c r="V196" s="55"/>
      <c r="Y196" s="58"/>
      <c r="Z196" s="58"/>
      <c r="AA196" s="59"/>
    </row>
    <row r="197" spans="15:27">
      <c r="O197" s="56">
        <f>IF('Data 2'!$E193&gt;'Data 2'!$F193,'Data 2'!$F193,'Data 2'!$E193)</f>
        <v>51.985614000000247</v>
      </c>
      <c r="V197" s="55"/>
      <c r="Y197" s="58"/>
      <c r="Z197" s="58"/>
      <c r="AA197" s="59"/>
    </row>
    <row r="198" spans="15:27">
      <c r="O198" s="56">
        <f>IF('Data 2'!$E194&gt;'Data 2'!$F194,'Data 2'!$F194,'Data 2'!$E194)</f>
        <v>49.999630999999376</v>
      </c>
      <c r="V198" s="55"/>
      <c r="Y198" s="58"/>
      <c r="Z198" s="58"/>
      <c r="AA198" s="59"/>
    </row>
    <row r="199" spans="15:27">
      <c r="O199" s="56">
        <f>IF('Data 2'!$E195&gt;'Data 2'!$F195,'Data 2'!$F195,'Data 2'!$E195)</f>
        <v>48.474933200000727</v>
      </c>
      <c r="V199" s="55"/>
      <c r="Y199" s="58"/>
      <c r="Z199" s="58"/>
      <c r="AA199" s="59"/>
    </row>
    <row r="200" spans="15:27">
      <c r="O200" s="56">
        <f>IF('Data 2'!$E196&gt;'Data 2'!$F196,'Data 2'!$F196,'Data 2'!$E196)</f>
        <v>32.142376399999613</v>
      </c>
      <c r="V200" s="55"/>
      <c r="Y200" s="58"/>
      <c r="Z200" s="58"/>
      <c r="AA200" s="59"/>
    </row>
    <row r="201" spans="15:27">
      <c r="O201" s="56">
        <f>IF('Data 2'!$E197&gt;'Data 2'!$F197,'Data 2'!$F197,'Data 2'!$E197)</f>
        <v>39.7435359999997</v>
      </c>
      <c r="V201" s="55"/>
      <c r="Y201" s="58"/>
      <c r="Z201" s="58"/>
      <c r="AA201" s="59"/>
    </row>
    <row r="202" spans="15:27">
      <c r="O202" s="56">
        <f>IF('Data 2'!$E198&gt;'Data 2'!$F198,'Data 2'!$F198,'Data 2'!$E198)</f>
        <v>43.194437999999892</v>
      </c>
      <c r="V202" s="55"/>
      <c r="Y202" s="58"/>
      <c r="Z202" s="58"/>
      <c r="AA202" s="59"/>
    </row>
    <row r="203" spans="15:27">
      <c r="O203" s="56">
        <f>IF('Data 2'!$E199&gt;'Data 2'!$F199,'Data 2'!$F199,'Data 2'!$E199)</f>
        <v>46.623613000000454</v>
      </c>
      <c r="V203" s="55"/>
      <c r="Y203" s="58"/>
      <c r="Z203" s="58"/>
      <c r="AA203" s="59"/>
    </row>
    <row r="204" spans="15:27">
      <c r="O204" s="56">
        <f>IF('Data 2'!$E200&gt;'Data 2'!$F200,'Data 2'!$F200,'Data 2'!$E200)</f>
        <v>48.256685999999945</v>
      </c>
      <c r="V204" s="55"/>
      <c r="Y204" s="58"/>
      <c r="Z204" s="58"/>
      <c r="AA204" s="59"/>
    </row>
    <row r="205" spans="15:27">
      <c r="O205" s="56">
        <f>IF('Data 2'!$E201&gt;'Data 2'!$F201,'Data 2'!$F201,'Data 2'!$E201)</f>
        <v>51.93526899999997</v>
      </c>
      <c r="V205" s="55"/>
      <c r="Y205" s="58"/>
      <c r="Z205" s="58"/>
      <c r="AA205" s="59"/>
    </row>
    <row r="206" spans="15:27">
      <c r="O206" s="56">
        <f>IF('Data 2'!$E202&gt;'Data 2'!$F202,'Data 2'!$F202,'Data 2'!$E202)</f>
        <v>59.480881000000487</v>
      </c>
      <c r="V206" s="55"/>
      <c r="Y206" s="58"/>
      <c r="Z206" s="58"/>
      <c r="AA206" s="59"/>
    </row>
    <row r="207" spans="15:27">
      <c r="O207" s="56">
        <f>IF('Data 2'!$E203&gt;'Data 2'!$F203,'Data 2'!$F203,'Data 2'!$E203)</f>
        <v>46.060560999999275</v>
      </c>
      <c r="V207" s="55"/>
      <c r="Y207" s="58"/>
      <c r="Z207" s="58"/>
      <c r="AA207" s="59"/>
    </row>
    <row r="208" spans="15:27">
      <c r="O208" s="56">
        <f>IF('Data 2'!$E204&gt;'Data 2'!$F204,'Data 2'!$F204,'Data 2'!$E204)</f>
        <v>30.780466600000061</v>
      </c>
      <c r="V208" s="55"/>
      <c r="Y208" s="58"/>
      <c r="Z208" s="58"/>
      <c r="AA208" s="59"/>
    </row>
    <row r="209" spans="15:27">
      <c r="O209" s="56">
        <f>IF('Data 2'!$E205&gt;'Data 2'!$F205,'Data 2'!$F205,'Data 2'!$E205)</f>
        <v>55.384156200000191</v>
      </c>
      <c r="V209" s="55"/>
      <c r="Y209" s="58"/>
      <c r="Z209" s="58"/>
      <c r="AA209" s="59"/>
    </row>
    <row r="210" spans="15:27">
      <c r="O210" s="56">
        <f>IF('Data 2'!$E206&gt;'Data 2'!$F206,'Data 2'!$F206,'Data 2'!$E206)</f>
        <v>43.105860000000334</v>
      </c>
      <c r="V210" s="55"/>
      <c r="Y210" s="58"/>
      <c r="Z210" s="58"/>
      <c r="AA210" s="59"/>
    </row>
    <row r="211" spans="15:27">
      <c r="O211" s="56">
        <f>IF('Data 2'!$E207&gt;'Data 2'!$F207,'Data 2'!$F207,'Data 2'!$E207)</f>
        <v>49.003270999999906</v>
      </c>
      <c r="V211" s="55"/>
      <c r="Y211" s="58"/>
      <c r="Z211" s="58"/>
      <c r="AA211" s="59"/>
    </row>
    <row r="212" spans="15:27">
      <c r="O212" s="56">
        <f>IF('Data 2'!$E208&gt;'Data 2'!$F208,'Data 2'!$F208,'Data 2'!$E208)</f>
        <v>43.696128999999722</v>
      </c>
      <c r="V212" s="55"/>
      <c r="Y212" s="58"/>
      <c r="Z212" s="58"/>
      <c r="AA212" s="59"/>
    </row>
    <row r="213" spans="15:27">
      <c r="O213" s="56">
        <f>IF('Data 2'!$E209&gt;'Data 2'!$F209,'Data 2'!$F209,'Data 2'!$E209)</f>
        <v>38.866797000000254</v>
      </c>
      <c r="V213" s="55"/>
      <c r="Y213" s="58"/>
      <c r="Z213" s="58"/>
      <c r="AA213" s="59"/>
    </row>
    <row r="214" spans="15:27">
      <c r="O214" s="56">
        <f>IF('Data 2'!$E210&gt;'Data 2'!$F210,'Data 2'!$F210,'Data 2'!$E210)</f>
        <v>28.915811000000314</v>
      </c>
      <c r="V214" s="55"/>
      <c r="Y214" s="58"/>
      <c r="Z214" s="58"/>
      <c r="AA214" s="59"/>
    </row>
    <row r="215" spans="15:27">
      <c r="O215" s="56">
        <f>IF('Data 2'!$E211&gt;'Data 2'!$F211,'Data 2'!$F211,'Data 2'!$E211)</f>
        <v>24.976265099999139</v>
      </c>
      <c r="V215" s="55"/>
      <c r="Y215" s="58"/>
      <c r="Z215" s="58"/>
      <c r="AA215" s="59"/>
    </row>
    <row r="216" spans="15:27">
      <c r="O216" s="56">
        <f>IF('Data 2'!$E212&gt;'Data 2'!$F212,'Data 2'!$F212,'Data 2'!$E212)</f>
        <v>33.811384400000605</v>
      </c>
      <c r="V216" s="55"/>
      <c r="Y216" s="58"/>
      <c r="Z216" s="58"/>
      <c r="AA216" s="59"/>
    </row>
    <row r="217" spans="15:27">
      <c r="O217" s="56">
        <f>IF('Data 2'!$E213&gt;'Data 2'!$F213,'Data 2'!$F213,'Data 2'!$E213)</f>
        <v>40.387135999999913</v>
      </c>
      <c r="V217" s="55"/>
      <c r="Y217" s="58"/>
      <c r="Z217" s="58"/>
      <c r="AA217" s="59"/>
    </row>
    <row r="218" spans="15:27">
      <c r="O218" s="56">
        <f>IF('Data 2'!$E214&gt;'Data 2'!$F214,'Data 2'!$F214,'Data 2'!$E214)</f>
        <v>40.895014099999621</v>
      </c>
      <c r="V218" s="55"/>
      <c r="Y218" s="58"/>
      <c r="Z218" s="58"/>
      <c r="AA218" s="59"/>
    </row>
    <row r="219" spans="15:27">
      <c r="O219" s="56">
        <f>IF('Data 2'!$E215&gt;'Data 2'!$F215,'Data 2'!$F215,'Data 2'!$E215)</f>
        <v>20.693976400000128</v>
      </c>
      <c r="V219" s="55"/>
      <c r="Y219" s="58"/>
      <c r="Z219" s="58"/>
      <c r="AA219" s="59"/>
    </row>
    <row r="220" spans="15:27">
      <c r="O220" s="56">
        <f>IF('Data 2'!$E216&gt;'Data 2'!$F216,'Data 2'!$F216,'Data 2'!$E216)</f>
        <v>30.971397000000252</v>
      </c>
      <c r="V220" s="55"/>
      <c r="Y220" s="58"/>
      <c r="Z220" s="58"/>
      <c r="AA220" s="59"/>
    </row>
    <row r="221" spans="15:27">
      <c r="O221" s="56">
        <f>IF('Data 2'!$E217&gt;'Data 2'!$F217,'Data 2'!$F217,'Data 2'!$E217)</f>
        <v>31.649996000000133</v>
      </c>
      <c r="V221" s="55"/>
      <c r="Y221" s="58"/>
      <c r="Z221" s="58"/>
      <c r="AA221" s="59"/>
    </row>
    <row r="222" spans="15:27">
      <c r="O222" s="56">
        <f>IF('Data 2'!$E218&gt;'Data 2'!$F218,'Data 2'!$F218,'Data 2'!$E218)</f>
        <v>26.033349999999363</v>
      </c>
      <c r="V222" s="55"/>
      <c r="Y222" s="58"/>
      <c r="Z222" s="58"/>
      <c r="AA222" s="59"/>
    </row>
    <row r="223" spans="15:27">
      <c r="O223" s="56">
        <f>IF('Data 2'!$E219&gt;'Data 2'!$F219,'Data 2'!$F219,'Data 2'!$E219)</f>
        <v>37.41059760000018</v>
      </c>
      <c r="V223" s="55"/>
      <c r="Y223" s="58"/>
      <c r="Z223" s="58"/>
      <c r="AA223" s="59"/>
    </row>
    <row r="224" spans="15:27">
      <c r="O224" s="56">
        <f>IF('Data 2'!$E220&gt;'Data 2'!$F220,'Data 2'!$F220,'Data 2'!$E220)</f>
        <v>20.648526200000518</v>
      </c>
      <c r="V224" s="55"/>
      <c r="Y224" s="58"/>
      <c r="Z224" s="58"/>
      <c r="AA224" s="59"/>
    </row>
    <row r="225" spans="15:27">
      <c r="O225" s="56">
        <f>IF('Data 2'!$E221&gt;'Data 2'!$F221,'Data 2'!$F221,'Data 2'!$E221)</f>
        <v>23.761762599999514</v>
      </c>
      <c r="V225" s="55"/>
      <c r="Y225" s="58"/>
      <c r="Z225" s="58"/>
      <c r="AA225" s="59"/>
    </row>
    <row r="226" spans="15:27">
      <c r="O226" s="56">
        <f>IF('Data 2'!$E222&gt;'Data 2'!$F222,'Data 2'!$F222,'Data 2'!$E222)</f>
        <v>29.173499200000567</v>
      </c>
      <c r="V226" s="55"/>
      <c r="Y226" s="58"/>
      <c r="Z226" s="58"/>
      <c r="AA226" s="59"/>
    </row>
    <row r="227" spans="15:27">
      <c r="O227" s="56">
        <f>IF('Data 2'!$E223&gt;'Data 2'!$F223,'Data 2'!$F223,'Data 2'!$E223)</f>
        <v>28.928403999999805</v>
      </c>
      <c r="V227" s="55"/>
      <c r="Y227" s="58"/>
      <c r="Z227" s="58"/>
      <c r="AA227" s="59"/>
    </row>
    <row r="228" spans="15:27">
      <c r="O228" s="56">
        <f>IF('Data 2'!$E224&gt;'Data 2'!$F224,'Data 2'!$F224,'Data 2'!$E224)</f>
        <v>24.305094599999805</v>
      </c>
      <c r="V228" s="55"/>
      <c r="Y228" s="58"/>
      <c r="Z228" s="58"/>
      <c r="AA228" s="59"/>
    </row>
    <row r="229" spans="15:27">
      <c r="O229" s="56">
        <f>IF('Data 2'!$E225&gt;'Data 2'!$F225,'Data 2'!$F225,'Data 2'!$E225)</f>
        <v>26.502738999999668</v>
      </c>
      <c r="V229" s="55"/>
      <c r="Y229" s="58"/>
      <c r="Z229" s="58"/>
      <c r="AA229" s="59"/>
    </row>
    <row r="230" spans="15:27">
      <c r="O230" s="56">
        <f>IF('Data 2'!$E226&gt;'Data 2'!$F226,'Data 2'!$F226,'Data 2'!$E226)</f>
        <v>32.742697400000807</v>
      </c>
      <c r="V230" s="55"/>
      <c r="Y230" s="58"/>
      <c r="Z230" s="58"/>
      <c r="AA230" s="59"/>
    </row>
    <row r="231" spans="15:27">
      <c r="O231" s="56">
        <f>IF('Data 2'!$E227&gt;'Data 2'!$F227,'Data 2'!$F227,'Data 2'!$E227)</f>
        <v>34.636562799999169</v>
      </c>
      <c r="V231" s="55"/>
      <c r="Y231" s="58"/>
      <c r="Z231" s="58"/>
      <c r="AA231" s="59"/>
    </row>
    <row r="232" spans="15:27">
      <c r="O232" s="56">
        <f>IF('Data 2'!$E228&gt;'Data 2'!$F228,'Data 2'!$F228,'Data 2'!$E228)</f>
        <v>32.358930400000595</v>
      </c>
      <c r="V232" s="55"/>
      <c r="Y232" s="58"/>
      <c r="Z232" s="58"/>
      <c r="AA232" s="59"/>
    </row>
    <row r="233" spans="15:27">
      <c r="O233" s="56">
        <f>IF('Data 2'!$E229&gt;'Data 2'!$F229,'Data 2'!$F229,'Data 2'!$E229)</f>
        <v>33.99258419999942</v>
      </c>
      <c r="V233" s="55"/>
      <c r="Y233" s="58"/>
      <c r="Z233" s="58"/>
      <c r="AA233" s="59"/>
    </row>
    <row r="234" spans="15:27">
      <c r="O234" s="56">
        <f>IF('Data 2'!$E230&gt;'Data 2'!$F230,'Data 2'!$F230,'Data 2'!$E230)</f>
        <v>32.880387000000248</v>
      </c>
      <c r="V234" s="55"/>
      <c r="Y234" s="58"/>
      <c r="Z234" s="58"/>
      <c r="AA234" s="59"/>
    </row>
    <row r="235" spans="15:27">
      <c r="O235" s="56">
        <f>IF('Data 2'!$E231&gt;'Data 2'!$F231,'Data 2'!$F231,'Data 2'!$E231)</f>
        <v>36.95369879999987</v>
      </c>
      <c r="V235" s="55"/>
      <c r="Y235" s="58"/>
      <c r="Z235" s="58"/>
      <c r="AA235" s="59"/>
    </row>
    <row r="236" spans="15:27">
      <c r="O236" s="56">
        <f>IF('Data 2'!$E232&gt;'Data 2'!$F232,'Data 2'!$F232,'Data 2'!$E232)</f>
        <v>38.84967119999979</v>
      </c>
      <c r="V236" s="55"/>
      <c r="Y236" s="58"/>
      <c r="Z236" s="58"/>
      <c r="AA236" s="59"/>
    </row>
    <row r="237" spans="15:27">
      <c r="O237" s="56">
        <f>IF('Data 2'!$E233&gt;'Data 2'!$F233,'Data 2'!$F233,'Data 2'!$E233)</f>
        <v>57.7375092000009</v>
      </c>
      <c r="V237" s="55"/>
      <c r="Y237" s="58"/>
      <c r="Z237" s="58"/>
      <c r="AA237" s="59"/>
    </row>
    <row r="238" spans="15:27">
      <c r="O238" s="56">
        <f>IF('Data 2'!$E234&gt;'Data 2'!$F234,'Data 2'!$F234,'Data 2'!$E234)</f>
        <v>42.806305799999912</v>
      </c>
      <c r="V238" s="55"/>
      <c r="Y238" s="58"/>
      <c r="Z238" s="58"/>
      <c r="AA238" s="59"/>
    </row>
    <row r="239" spans="15:27">
      <c r="O239" s="56">
        <f>IF('Data 2'!$E235&gt;'Data 2'!$F235,'Data 2'!$F235,'Data 2'!$E235)</f>
        <v>45.639465999999267</v>
      </c>
      <c r="V239" s="55"/>
      <c r="Y239" s="58"/>
      <c r="Z239" s="58"/>
      <c r="AA239" s="59"/>
    </row>
    <row r="240" spans="15:27">
      <c r="O240" s="56">
        <f>IF('Data 2'!$E236&gt;'Data 2'!$F236,'Data 2'!$F236,'Data 2'!$E236)</f>
        <v>42.897817200000411</v>
      </c>
      <c r="V240" s="55"/>
      <c r="Y240" s="58"/>
      <c r="Z240" s="58"/>
      <c r="AA240" s="59"/>
    </row>
    <row r="241" spans="15:27">
      <c r="O241" s="56">
        <f>IF('Data 2'!$E237&gt;'Data 2'!$F237,'Data 2'!$F237,'Data 2'!$E237)</f>
        <v>51.275038800000381</v>
      </c>
      <c r="V241" s="55"/>
      <c r="Y241" s="58"/>
      <c r="Z241" s="58"/>
      <c r="AA241" s="59"/>
    </row>
    <row r="242" spans="15:27">
      <c r="O242" s="56">
        <f>IF('Data 2'!$E238&gt;'Data 2'!$F238,'Data 2'!$F238,'Data 2'!$E238)</f>
        <v>34.5241007999999</v>
      </c>
      <c r="V242" s="55"/>
      <c r="Y242" s="58"/>
      <c r="Z242" s="58"/>
      <c r="AA242" s="59"/>
    </row>
    <row r="243" spans="15:27">
      <c r="O243" s="56">
        <f>IF('Data 2'!$E239&gt;'Data 2'!$F239,'Data 2'!$F239,'Data 2'!$E239)</f>
        <v>42.067952599999941</v>
      </c>
      <c r="V243" s="55"/>
      <c r="Y243" s="58"/>
      <c r="Z243" s="58"/>
      <c r="AA243" s="59"/>
    </row>
    <row r="244" spans="15:27">
      <c r="O244" s="56">
        <f>IF('Data 2'!$E240&gt;'Data 2'!$F240,'Data 2'!$F240,'Data 2'!$E240)</f>
        <v>30.038121999999923</v>
      </c>
      <c r="V244" s="55"/>
      <c r="Y244" s="58"/>
      <c r="Z244" s="58"/>
      <c r="AA244" s="59"/>
    </row>
    <row r="245" spans="15:27">
      <c r="O245" s="56">
        <f>IF('Data 2'!$E241&gt;'Data 2'!$F241,'Data 2'!$F241,'Data 2'!$E241)</f>
        <v>30.039489399999734</v>
      </c>
      <c r="V245" s="55"/>
      <c r="Y245" s="58"/>
      <c r="Z245" s="58"/>
      <c r="AA245" s="59"/>
    </row>
    <row r="246" spans="15:27">
      <c r="O246" s="56">
        <f>IF('Data 2'!$E242&gt;'Data 2'!$F242,'Data 2'!$F242,'Data 2'!$E242)</f>
        <v>30.453637200000543</v>
      </c>
      <c r="V246" s="55"/>
      <c r="Y246" s="58"/>
      <c r="Z246" s="58"/>
      <c r="AA246" s="59"/>
    </row>
    <row r="247" spans="15:27">
      <c r="O247" s="56">
        <f>IF('Data 2'!$E243&gt;'Data 2'!$F243,'Data 2'!$F243,'Data 2'!$E243)</f>
        <v>37.460046599999792</v>
      </c>
      <c r="V247" s="55"/>
      <c r="Y247" s="58"/>
      <c r="Z247" s="58"/>
      <c r="AA247" s="59"/>
    </row>
    <row r="248" spans="15:27">
      <c r="O248" s="56">
        <f>IF('Data 2'!$E244&gt;'Data 2'!$F244,'Data 2'!$F244,'Data 2'!$E244)</f>
        <v>27.105438599999513</v>
      </c>
      <c r="V248" s="55"/>
      <c r="Y248" s="58"/>
      <c r="Z248" s="58"/>
      <c r="AA248" s="59"/>
    </row>
    <row r="249" spans="15:27">
      <c r="O249" s="56">
        <f>IF('Data 2'!$E245&gt;'Data 2'!$F245,'Data 2'!$F245,'Data 2'!$E245)</f>
        <v>35.112227399999782</v>
      </c>
      <c r="V249" s="55"/>
      <c r="Y249" s="58"/>
      <c r="Z249" s="58"/>
      <c r="AA249" s="59"/>
    </row>
    <row r="250" spans="15:27">
      <c r="O250" s="56">
        <f>IF('Data 2'!$E246&gt;'Data 2'!$F246,'Data 2'!$F246,'Data 2'!$E246)</f>
        <v>34.3731062000004</v>
      </c>
      <c r="V250" s="55"/>
      <c r="Y250" s="58"/>
      <c r="Z250" s="58"/>
      <c r="AA250" s="59"/>
    </row>
    <row r="251" spans="15:27">
      <c r="O251" s="56">
        <f>IF('Data 2'!$E247&gt;'Data 2'!$F247,'Data 2'!$F247,'Data 2'!$E247)</f>
        <v>62.360208399999671</v>
      </c>
      <c r="V251" s="55"/>
      <c r="Y251" s="58"/>
      <c r="Z251" s="58"/>
      <c r="AA251" s="59"/>
    </row>
    <row r="252" spans="15:27">
      <c r="O252" s="56">
        <f>IF('Data 2'!$E248&gt;'Data 2'!$F248,'Data 2'!$F248,'Data 2'!$E248)</f>
        <v>47.884464000000229</v>
      </c>
      <c r="V252" s="55"/>
      <c r="Y252" s="58"/>
      <c r="Z252" s="58"/>
      <c r="AA252" s="59"/>
    </row>
    <row r="253" spans="15:27">
      <c r="O253" s="56">
        <f>IF('Data 2'!$E249&gt;'Data 2'!$F249,'Data 2'!$F249,'Data 2'!$E249)</f>
        <v>50.75157299999978</v>
      </c>
      <c r="V253" s="55"/>
      <c r="Y253" s="58"/>
      <c r="Z253" s="58"/>
      <c r="AA253" s="59"/>
    </row>
    <row r="254" spans="15:27">
      <c r="O254" s="56">
        <f>IF('Data 2'!$E250&gt;'Data 2'!$F250,'Data 2'!$F250,'Data 2'!$E250)</f>
        <v>70.304081100000545</v>
      </c>
      <c r="V254" s="55"/>
      <c r="Y254" s="58"/>
      <c r="Z254" s="58"/>
      <c r="AA254" s="59"/>
    </row>
    <row r="255" spans="15:27">
      <c r="O255" s="56">
        <f>IF('Data 2'!$E251&gt;'Data 2'!$F251,'Data 2'!$F251,'Data 2'!$E251)</f>
        <v>113.43025449999969</v>
      </c>
      <c r="V255" s="55"/>
      <c r="Y255" s="58"/>
      <c r="Z255" s="58"/>
      <c r="AA255" s="59"/>
    </row>
    <row r="256" spans="15:27">
      <c r="O256" s="56">
        <f>IF('Data 2'!$E252&gt;'Data 2'!$F252,'Data 2'!$F252,'Data 2'!$E252)</f>
        <v>121.45519320670567</v>
      </c>
      <c r="V256" s="55"/>
      <c r="Y256" s="58"/>
      <c r="Z256" s="58"/>
      <c r="AA256" s="59"/>
    </row>
    <row r="257" spans="15:27">
      <c r="O257" s="56">
        <f>IF('Data 2'!$E253&gt;'Data 2'!$F253,'Data 2'!$F253,'Data 2'!$E253)</f>
        <v>121.45519320670567</v>
      </c>
      <c r="V257" s="55"/>
      <c r="Y257" s="58"/>
      <c r="Z257" s="58"/>
      <c r="AA257" s="59"/>
    </row>
    <row r="258" spans="15:27">
      <c r="O258" s="56">
        <f>IF('Data 2'!$E254&gt;'Data 2'!$F254,'Data 2'!$F254,'Data 2'!$E254)</f>
        <v>121.45519320670567</v>
      </c>
      <c r="V258" s="55"/>
      <c r="Y258" s="58"/>
      <c r="Z258" s="58"/>
      <c r="AA258" s="59"/>
    </row>
    <row r="259" spans="15:27">
      <c r="O259" s="56">
        <f>IF('Data 2'!$E255&gt;'Data 2'!$F255,'Data 2'!$F255,'Data 2'!$E255)</f>
        <v>121.45519320670567</v>
      </c>
      <c r="V259" s="55"/>
      <c r="Y259" s="58"/>
      <c r="Z259" s="58"/>
      <c r="AA259" s="59"/>
    </row>
    <row r="260" spans="15:27">
      <c r="O260" s="56">
        <f>IF('Data 2'!$E256&gt;'Data 2'!$F256,'Data 2'!$F256,'Data 2'!$E256)</f>
        <v>121.45519320670567</v>
      </c>
      <c r="V260" s="55"/>
      <c r="Y260" s="58"/>
      <c r="Z260" s="58"/>
      <c r="AA260" s="59"/>
    </row>
    <row r="261" spans="15:27">
      <c r="O261" s="56">
        <f>IF('Data 2'!$E257&gt;'Data 2'!$F257,'Data 2'!$F257,'Data 2'!$E257)</f>
        <v>121.45519320670567</v>
      </c>
      <c r="V261" s="55"/>
      <c r="Y261" s="58"/>
      <c r="Z261" s="58"/>
      <c r="AA261" s="59"/>
    </row>
    <row r="262" spans="15:27">
      <c r="O262" s="56">
        <f>IF('Data 2'!$E258&gt;'Data 2'!$F258,'Data 2'!$F258,'Data 2'!$E258)</f>
        <v>115.00452799999964</v>
      </c>
      <c r="V262" s="55"/>
      <c r="Y262" s="58"/>
      <c r="Z262" s="58"/>
      <c r="AA262" s="59"/>
    </row>
    <row r="263" spans="15:27">
      <c r="O263" s="56">
        <f>IF('Data 2'!$E259&gt;'Data 2'!$F259,'Data 2'!$F259,'Data 2'!$E259)</f>
        <v>93.877884200000224</v>
      </c>
      <c r="V263" s="55"/>
      <c r="Y263" s="58"/>
      <c r="Z263" s="58"/>
      <c r="AA263" s="59"/>
    </row>
    <row r="264" spans="15:27">
      <c r="O264" s="56">
        <f>IF('Data 2'!$E260&gt;'Data 2'!$F260,'Data 2'!$F260,'Data 2'!$E260)</f>
        <v>102.06315849999983</v>
      </c>
      <c r="V264" s="55"/>
      <c r="Y264" s="58"/>
      <c r="Z264" s="58"/>
      <c r="AA264" s="59"/>
    </row>
    <row r="265" spans="15:27">
      <c r="O265" s="56">
        <f>IF('Data 2'!$E261&gt;'Data 2'!$F261,'Data 2'!$F261,'Data 2'!$E261)</f>
        <v>121.45519320670567</v>
      </c>
      <c r="V265" s="55"/>
      <c r="Y265" s="58"/>
      <c r="Z265" s="58"/>
      <c r="AA265" s="59"/>
    </row>
    <row r="266" spans="15:27">
      <c r="O266" s="56">
        <f>IF('Data 2'!$E262&gt;'Data 2'!$F262,'Data 2'!$F262,'Data 2'!$E262)</f>
        <v>121.45519320670567</v>
      </c>
      <c r="V266" s="55"/>
      <c r="Y266" s="58"/>
      <c r="Z266" s="58"/>
      <c r="AA266" s="59"/>
    </row>
    <row r="267" spans="15:27">
      <c r="O267" s="56">
        <f>IF('Data 2'!$E263&gt;'Data 2'!$F263,'Data 2'!$F263,'Data 2'!$E263)</f>
        <v>121.45519320670567</v>
      </c>
      <c r="V267" s="55"/>
      <c r="Y267" s="58"/>
      <c r="Z267" s="58"/>
      <c r="AA267" s="59"/>
    </row>
    <row r="268" spans="15:27">
      <c r="O268" s="56">
        <f>IF('Data 2'!$E264&gt;'Data 2'!$F264,'Data 2'!$F264,'Data 2'!$E264)</f>
        <v>121.45519320670567</v>
      </c>
      <c r="V268" s="55"/>
      <c r="Y268" s="58"/>
      <c r="Z268" s="58"/>
      <c r="AA268" s="59"/>
    </row>
    <row r="269" spans="15:27">
      <c r="O269" s="56">
        <f>IF('Data 2'!$E265&gt;'Data 2'!$F265,'Data 2'!$F265,'Data 2'!$E265)</f>
        <v>121.45519320670567</v>
      </c>
      <c r="V269" s="55"/>
      <c r="Y269" s="58"/>
      <c r="Z269" s="58"/>
      <c r="AA269" s="59"/>
    </row>
    <row r="270" spans="15:27">
      <c r="O270" s="56">
        <f>IF('Data 2'!$E266&gt;'Data 2'!$F266,'Data 2'!$F266,'Data 2'!$E266)</f>
        <v>117.7263030000005</v>
      </c>
      <c r="V270" s="55"/>
      <c r="Y270" s="58"/>
      <c r="Z270" s="58"/>
      <c r="AA270" s="59"/>
    </row>
    <row r="271" spans="15:27">
      <c r="O271" s="56">
        <f>IF('Data 2'!$E267&gt;'Data 2'!$F267,'Data 2'!$F267,'Data 2'!$E267)</f>
        <v>106.17856289999958</v>
      </c>
      <c r="V271" s="55"/>
      <c r="Y271" s="58"/>
      <c r="Z271" s="58"/>
      <c r="AA271" s="59"/>
    </row>
    <row r="272" spans="15:27">
      <c r="O272" s="56">
        <f>IF('Data 2'!$E268&gt;'Data 2'!$F268,'Data 2'!$F268,'Data 2'!$E268)</f>
        <v>103.65565839999994</v>
      </c>
      <c r="V272" s="55"/>
      <c r="Y272" s="58"/>
      <c r="Z272" s="58"/>
      <c r="AA272" s="59"/>
    </row>
    <row r="273" spans="15:27">
      <c r="O273" s="56">
        <f>IF('Data 2'!$E269&gt;'Data 2'!$F269,'Data 2'!$F269,'Data 2'!$E269)</f>
        <v>104.56308680000025</v>
      </c>
      <c r="V273" s="55"/>
      <c r="Y273" s="58"/>
      <c r="Z273" s="58"/>
      <c r="AA273" s="59"/>
    </row>
    <row r="274" spans="15:27">
      <c r="O274" s="56">
        <f>IF('Data 2'!$E270&gt;'Data 2'!$F270,'Data 2'!$F270,'Data 2'!$E270)</f>
        <v>103.03480300000015</v>
      </c>
      <c r="V274" s="55"/>
      <c r="Y274" s="58"/>
      <c r="Z274" s="58"/>
      <c r="AA274" s="59"/>
    </row>
    <row r="275" spans="15:27">
      <c r="O275" s="56">
        <f>IF('Data 2'!$E271&gt;'Data 2'!$F271,'Data 2'!$F271,'Data 2'!$E271)</f>
        <v>99.744924999999625</v>
      </c>
      <c r="V275" s="55"/>
      <c r="Y275" s="58"/>
      <c r="Z275" s="58"/>
      <c r="AA275" s="59"/>
    </row>
    <row r="276" spans="15:27">
      <c r="O276" s="56">
        <f>IF('Data 2'!$E272&gt;'Data 2'!$F272,'Data 2'!$F272,'Data 2'!$E272)</f>
        <v>86.447752900000424</v>
      </c>
      <c r="V276" s="55"/>
      <c r="Y276" s="58"/>
      <c r="Z276" s="58"/>
      <c r="AA276" s="59"/>
    </row>
    <row r="277" spans="15:27">
      <c r="O277" s="56">
        <f>IF('Data 2'!$E273&gt;'Data 2'!$F273,'Data 2'!$F273,'Data 2'!$E273)</f>
        <v>79.533461999999787</v>
      </c>
      <c r="V277" s="55"/>
      <c r="Y277" s="58"/>
      <c r="Z277" s="58"/>
      <c r="AA277" s="59"/>
    </row>
    <row r="278" spans="15:27">
      <c r="O278" s="56">
        <f>IF('Data 2'!$E274&gt;'Data 2'!$F274,'Data 2'!$F274,'Data 2'!$E274)</f>
        <v>71.868416800000233</v>
      </c>
      <c r="V278" s="55"/>
      <c r="Y278" s="58"/>
      <c r="Z278" s="58"/>
      <c r="AA278" s="59"/>
    </row>
    <row r="279" spans="15:27">
      <c r="O279" s="56">
        <f>IF('Data 2'!$E275&gt;'Data 2'!$F275,'Data 2'!$F275,'Data 2'!$E275)</f>
        <v>74.665259000000304</v>
      </c>
      <c r="V279" s="55"/>
      <c r="Y279" s="58"/>
      <c r="Z279" s="58"/>
      <c r="AA279" s="59"/>
    </row>
    <row r="280" spans="15:27">
      <c r="O280" s="56">
        <f>IF('Data 2'!$E276&gt;'Data 2'!$F276,'Data 2'!$F276,'Data 2'!$E276)</f>
        <v>73.395408299999744</v>
      </c>
      <c r="V280" s="55"/>
      <c r="Y280" s="58"/>
      <c r="Z280" s="58"/>
      <c r="AA280" s="59"/>
    </row>
    <row r="281" spans="15:27">
      <c r="O281" s="56">
        <f>IF('Data 2'!$E277&gt;'Data 2'!$F277,'Data 2'!$F277,'Data 2'!$E277)</f>
        <v>88.485430699999839</v>
      </c>
      <c r="V281" s="55"/>
      <c r="Y281" s="58"/>
      <c r="Z281" s="58"/>
      <c r="AA281" s="59"/>
    </row>
    <row r="282" spans="15:27">
      <c r="O282" s="56">
        <f>IF('Data 2'!$E278&gt;'Data 2'!$F278,'Data 2'!$F278,'Data 2'!$E278)</f>
        <v>94.097112800000474</v>
      </c>
      <c r="V282" s="55"/>
      <c r="Y282" s="58"/>
      <c r="Z282" s="58"/>
      <c r="AA282" s="59"/>
    </row>
    <row r="283" spans="15:27">
      <c r="O283" s="56">
        <f>IF('Data 2'!$E279&gt;'Data 2'!$F279,'Data 2'!$F279,'Data 2'!$E279)</f>
        <v>74.856845199999256</v>
      </c>
      <c r="V283" s="55"/>
      <c r="Y283" s="58"/>
      <c r="Z283" s="58"/>
      <c r="AA283" s="59"/>
    </row>
    <row r="284" spans="15:27">
      <c r="O284" s="56">
        <f>IF('Data 2'!$E280&gt;'Data 2'!$F280,'Data 2'!$F280,'Data 2'!$E280)</f>
        <v>86.804573900000619</v>
      </c>
      <c r="V284" s="55"/>
      <c r="Y284" s="58"/>
      <c r="Z284" s="58"/>
      <c r="AA284" s="59"/>
    </row>
    <row r="285" spans="15:27">
      <c r="O285" s="56">
        <f>IF('Data 2'!$E281&gt;'Data 2'!$F281,'Data 2'!$F281,'Data 2'!$E281)</f>
        <v>89.011567199999817</v>
      </c>
      <c r="V285" s="55"/>
      <c r="Y285" s="58"/>
      <c r="Z285" s="58"/>
      <c r="AA285" s="59"/>
    </row>
    <row r="286" spans="15:27">
      <c r="O286" s="56">
        <f>IF('Data 2'!$E282&gt;'Data 2'!$F282,'Data 2'!$F282,'Data 2'!$E282)</f>
        <v>103.57819370000017</v>
      </c>
      <c r="V286" s="55"/>
      <c r="Y286" s="58"/>
      <c r="Z286" s="58"/>
      <c r="AA286" s="59"/>
    </row>
    <row r="287" spans="15:27">
      <c r="O287" s="56">
        <f>IF('Data 2'!$E283&gt;'Data 2'!$F283,'Data 2'!$F283,'Data 2'!$E283)</f>
        <v>103.28797589999955</v>
      </c>
      <c r="V287" s="55"/>
      <c r="Y287" s="58"/>
      <c r="Z287" s="58"/>
      <c r="AA287" s="59"/>
    </row>
    <row r="288" spans="15:27">
      <c r="O288" s="56">
        <f>IF('Data 2'!$E284&gt;'Data 2'!$F284,'Data 2'!$F284,'Data 2'!$E284)</f>
        <v>101.27595760000042</v>
      </c>
      <c r="V288" s="55"/>
      <c r="Y288" s="58"/>
      <c r="Z288" s="58"/>
      <c r="AA288" s="59"/>
    </row>
    <row r="289" spans="15:27">
      <c r="O289" s="56">
        <f>IF('Data 2'!$E285&gt;'Data 2'!$F285,'Data 2'!$F285,'Data 2'!$E285)</f>
        <v>98.835939399999518</v>
      </c>
      <c r="V289" s="55"/>
      <c r="Y289" s="58"/>
      <c r="Z289" s="58"/>
      <c r="AA289" s="59"/>
    </row>
    <row r="290" spans="15:27">
      <c r="O290" s="56">
        <f>IF('Data 2'!$E286&gt;'Data 2'!$F286,'Data 2'!$F286,'Data 2'!$E286)</f>
        <v>99.025777600000552</v>
      </c>
      <c r="V290" s="55"/>
      <c r="Y290" s="58"/>
      <c r="Z290" s="58"/>
      <c r="AA290" s="59"/>
    </row>
    <row r="291" spans="15:27">
      <c r="O291" s="56">
        <f>IF('Data 2'!$E287&gt;'Data 2'!$F287,'Data 2'!$F287,'Data 2'!$E287)</f>
        <v>86.785143399999868</v>
      </c>
      <c r="V291" s="55"/>
      <c r="Y291" s="58"/>
      <c r="Z291" s="58"/>
      <c r="AA291" s="59"/>
    </row>
    <row r="292" spans="15:27">
      <c r="O292" s="56">
        <f>IF('Data 2'!$E288&gt;'Data 2'!$F288,'Data 2'!$F288,'Data 2'!$E288)</f>
        <v>83.936299700000092</v>
      </c>
      <c r="V292" s="55"/>
      <c r="Y292" s="58"/>
      <c r="Z292" s="58"/>
      <c r="AA292" s="59"/>
    </row>
    <row r="293" spans="15:27">
      <c r="O293" s="56">
        <f>IF('Data 2'!$E289&gt;'Data 2'!$F289,'Data 2'!$F289,'Data 2'!$E289)</f>
        <v>85.734377799999962</v>
      </c>
      <c r="V293" s="55"/>
      <c r="Y293" s="58"/>
      <c r="Z293" s="58"/>
      <c r="AA293" s="59"/>
    </row>
    <row r="294" spans="15:27">
      <c r="O294" s="56">
        <f>IF('Data 2'!$E290&gt;'Data 2'!$F290,'Data 2'!$F290,'Data 2'!$E290)</f>
        <v>95.635326299999605</v>
      </c>
      <c r="V294" s="55"/>
      <c r="Y294" s="58"/>
      <c r="Z294" s="58"/>
      <c r="AA294" s="59"/>
    </row>
    <row r="295" spans="15:27">
      <c r="O295" s="56">
        <f>IF('Data 2'!$E291&gt;'Data 2'!$F291,'Data 2'!$F291,'Data 2'!$E291)</f>
        <v>76.005681000000379</v>
      </c>
      <c r="V295" s="55"/>
      <c r="Y295" s="58"/>
      <c r="Z295" s="58"/>
      <c r="AA295" s="59"/>
    </row>
    <row r="296" spans="15:27">
      <c r="O296" s="56">
        <f>IF('Data 2'!$E292&gt;'Data 2'!$F292,'Data 2'!$F292,'Data 2'!$E292)</f>
        <v>83.960172499999885</v>
      </c>
      <c r="V296" s="55"/>
      <c r="Y296" s="58"/>
      <c r="Z296" s="58"/>
      <c r="AA296" s="59"/>
    </row>
    <row r="297" spans="15:27">
      <c r="O297" s="56">
        <f>IF('Data 2'!$E293&gt;'Data 2'!$F293,'Data 2'!$F293,'Data 2'!$E293)</f>
        <v>81.000376700000274</v>
      </c>
      <c r="V297" s="55"/>
      <c r="Y297" s="58"/>
      <c r="Z297" s="58"/>
      <c r="AA297" s="59"/>
    </row>
    <row r="298" spans="15:27">
      <c r="O298" s="56">
        <f>IF('Data 2'!$E294&gt;'Data 2'!$F294,'Data 2'!$F294,'Data 2'!$E294)</f>
        <v>66.805847999999159</v>
      </c>
      <c r="V298" s="55"/>
      <c r="Y298" s="58"/>
      <c r="Z298" s="58"/>
      <c r="AA298" s="59"/>
    </row>
    <row r="299" spans="15:27">
      <c r="O299" s="56">
        <f>IF('Data 2'!$E295&gt;'Data 2'!$F295,'Data 2'!$F295,'Data 2'!$E295)</f>
        <v>83.737138900000431</v>
      </c>
      <c r="V299" s="55"/>
      <c r="Y299" s="58"/>
      <c r="Z299" s="58"/>
      <c r="AA299" s="59"/>
    </row>
    <row r="300" spans="15:27">
      <c r="O300" s="56">
        <f>IF('Data 2'!$E296&gt;'Data 2'!$F296,'Data 2'!$F296,'Data 2'!$E296)</f>
        <v>75.40580819999964</v>
      </c>
      <c r="V300" s="55"/>
      <c r="Y300" s="58"/>
      <c r="Z300" s="58"/>
      <c r="AA300" s="59"/>
    </row>
    <row r="301" spans="15:27">
      <c r="O301" s="56">
        <f>IF('Data 2'!$E297&gt;'Data 2'!$F297,'Data 2'!$F297,'Data 2'!$E297)</f>
        <v>76.90529170000022</v>
      </c>
      <c r="V301" s="55"/>
      <c r="Y301" s="58"/>
      <c r="Z301" s="58"/>
      <c r="AA301" s="59"/>
    </row>
    <row r="302" spans="15:27">
      <c r="O302" s="56">
        <f>IF('Data 2'!$E298&gt;'Data 2'!$F298,'Data 2'!$F298,'Data 2'!$E298)</f>
        <v>70.955495500000609</v>
      </c>
      <c r="V302" s="55"/>
      <c r="Y302" s="58"/>
      <c r="Z302" s="58"/>
      <c r="AA302" s="59"/>
    </row>
    <row r="303" spans="15:27">
      <c r="O303" s="56">
        <f>IF('Data 2'!$E299&gt;'Data 2'!$F299,'Data 2'!$F299,'Data 2'!$E299)</f>
        <v>73.715246299999961</v>
      </c>
      <c r="V303" s="55"/>
      <c r="Y303" s="58"/>
      <c r="Z303" s="58"/>
      <c r="AA303" s="59"/>
    </row>
    <row r="304" spans="15:27">
      <c r="O304" s="56">
        <f>IF('Data 2'!$E300&gt;'Data 2'!$F300,'Data 2'!$F300,'Data 2'!$E300)</f>
        <v>96.37852739999974</v>
      </c>
      <c r="V304" s="55"/>
      <c r="Y304" s="58"/>
      <c r="Z304" s="58"/>
      <c r="AA304" s="59"/>
    </row>
    <row r="305" spans="15:27">
      <c r="O305" s="56">
        <f>IF('Data 2'!$E301&gt;'Data 2'!$F301,'Data 2'!$F301,'Data 2'!$E301)</f>
        <v>67.945879599999557</v>
      </c>
      <c r="V305" s="55"/>
      <c r="Y305" s="58"/>
      <c r="Z305" s="58"/>
      <c r="AA305" s="59"/>
    </row>
    <row r="306" spans="15:27">
      <c r="O306" s="56">
        <f>IF('Data 2'!$E302&gt;'Data 2'!$F302,'Data 2'!$F302,'Data 2'!$E302)</f>
        <v>73.058127000000695</v>
      </c>
      <c r="V306" s="55"/>
      <c r="Y306" s="58"/>
      <c r="Z306" s="58"/>
      <c r="AA306" s="59"/>
    </row>
    <row r="307" spans="15:27">
      <c r="O307" s="56">
        <f>IF('Data 2'!$E303&gt;'Data 2'!$F303,'Data 2'!$F303,'Data 2'!$E303)</f>
        <v>96.317771399999771</v>
      </c>
      <c r="V307" s="55"/>
      <c r="Y307" s="58"/>
      <c r="Z307" s="58"/>
      <c r="AA307" s="59"/>
    </row>
    <row r="308" spans="15:27">
      <c r="O308" s="56">
        <f>IF('Data 2'!$E304&gt;'Data 2'!$F304,'Data 2'!$F304,'Data 2'!$E304)</f>
        <v>97.677843100000061</v>
      </c>
      <c r="V308" s="55"/>
      <c r="Y308" s="58"/>
      <c r="Z308" s="58"/>
      <c r="AA308" s="59"/>
    </row>
    <row r="309" spans="15:27">
      <c r="O309" s="56">
        <f>IF('Data 2'!$E305&gt;'Data 2'!$F305,'Data 2'!$F305,'Data 2'!$E305)</f>
        <v>87.997054999999818</v>
      </c>
      <c r="V309" s="55"/>
      <c r="Y309" s="58"/>
      <c r="Z309" s="58"/>
      <c r="AA309" s="59"/>
    </row>
    <row r="310" spans="15:27">
      <c r="O310" s="56">
        <f>IF('Data 2'!$E306&gt;'Data 2'!$F306,'Data 2'!$F306,'Data 2'!$E306)</f>
        <v>89.255865499999572</v>
      </c>
      <c r="V310" s="55"/>
      <c r="Y310" s="58"/>
      <c r="Z310" s="58"/>
      <c r="AA310" s="59"/>
    </row>
    <row r="311" spans="15:27">
      <c r="O311" s="56">
        <f>IF('Data 2'!$E307&gt;'Data 2'!$F307,'Data 2'!$F307,'Data 2'!$E307)</f>
        <v>84.478275800000759</v>
      </c>
      <c r="V311" s="55"/>
      <c r="Y311" s="58"/>
      <c r="Z311" s="58"/>
      <c r="AA311" s="59"/>
    </row>
    <row r="312" spans="15:27">
      <c r="O312" s="56">
        <f>IF('Data 2'!$E308&gt;'Data 2'!$F308,'Data 2'!$F308,'Data 2'!$E308)</f>
        <v>34.895631999999864</v>
      </c>
      <c r="V312" s="55"/>
      <c r="Y312" s="58"/>
      <c r="Z312" s="58"/>
      <c r="AA312" s="59"/>
    </row>
    <row r="313" spans="15:27">
      <c r="O313" s="56">
        <f>IF('Data 2'!$E309&gt;'Data 2'!$F309,'Data 2'!$F309,'Data 2'!$E309)</f>
        <v>100.49736060000009</v>
      </c>
      <c r="V313" s="55"/>
      <c r="Y313" s="58"/>
      <c r="Z313" s="58"/>
      <c r="AA313" s="59"/>
    </row>
    <row r="314" spans="15:27">
      <c r="O314" s="56">
        <f>IF('Data 2'!$E310&gt;'Data 2'!$F310,'Data 2'!$F310,'Data 2'!$E310)</f>
        <v>77.906080699999222</v>
      </c>
      <c r="V314" s="55"/>
      <c r="Y314" s="58"/>
      <c r="Z314" s="58"/>
      <c r="AA314" s="59"/>
    </row>
    <row r="315" spans="15:27">
      <c r="O315" s="56">
        <f>IF('Data 2'!$E311&gt;'Data 2'!$F311,'Data 2'!$F311,'Data 2'!$E311)</f>
        <v>72.607182000000179</v>
      </c>
      <c r="V315" s="55"/>
      <c r="Y315" s="58"/>
      <c r="Z315" s="58"/>
      <c r="AA315" s="59"/>
    </row>
    <row r="316" spans="15:27">
      <c r="O316" s="56">
        <f>IF('Data 2'!$E312&gt;'Data 2'!$F312,'Data 2'!$F312,'Data 2'!$E312)</f>
        <v>66.942374200000245</v>
      </c>
      <c r="V316" s="55"/>
      <c r="Y316" s="58"/>
      <c r="Z316" s="58"/>
      <c r="AA316" s="59"/>
    </row>
    <row r="317" spans="15:27">
      <c r="O317" s="56">
        <f>IF('Data 2'!$E313&gt;'Data 2'!$F313,'Data 2'!$F313,'Data 2'!$E313)</f>
        <v>55.684151199999555</v>
      </c>
      <c r="V317" s="55"/>
      <c r="Y317" s="58"/>
      <c r="Z317" s="58"/>
      <c r="AA317" s="59"/>
    </row>
    <row r="318" spans="15:27">
      <c r="O318" s="56">
        <f>IF('Data 2'!$E314&gt;'Data 2'!$F314,'Data 2'!$F314,'Data 2'!$E314)</f>
        <v>64.83814620000021</v>
      </c>
      <c r="V318" s="55"/>
      <c r="Y318" s="58"/>
      <c r="Z318" s="58"/>
      <c r="AA318" s="59"/>
    </row>
    <row r="319" spans="15:27">
      <c r="O319" s="56">
        <f>IF('Data 2'!$E315&gt;'Data 2'!$F315,'Data 2'!$F315,'Data 2'!$E315)</f>
        <v>59.68772529999984</v>
      </c>
      <c r="V319" s="55"/>
      <c r="Y319" s="58"/>
      <c r="Z319" s="58"/>
      <c r="AA319" s="59"/>
    </row>
    <row r="320" spans="15:27">
      <c r="O320" s="56">
        <f>IF('Data 2'!$E316&gt;'Data 2'!$F316,'Data 2'!$F316,'Data 2'!$E316)</f>
        <v>58.316058900000264</v>
      </c>
      <c r="V320" s="55"/>
      <c r="Y320" s="58"/>
      <c r="Z320" s="58"/>
      <c r="AA320" s="59"/>
    </row>
    <row r="321" spans="15:27">
      <c r="O321" s="56">
        <f>IF('Data 2'!$E317&gt;'Data 2'!$F317,'Data 2'!$F317,'Data 2'!$E317)</f>
        <v>52.344523300000127</v>
      </c>
      <c r="V321" s="55"/>
      <c r="Y321" s="58"/>
      <c r="Z321" s="58"/>
      <c r="AA321" s="59"/>
    </row>
    <row r="322" spans="15:27">
      <c r="O322" s="56">
        <f>IF('Data 2'!$E318&gt;'Data 2'!$F318,'Data 2'!$F318,'Data 2'!$E318)</f>
        <v>62.370156800000359</v>
      </c>
      <c r="V322" s="55"/>
      <c r="Y322" s="58"/>
      <c r="Z322" s="58"/>
      <c r="AA322" s="59"/>
    </row>
    <row r="323" spans="15:27">
      <c r="O323" s="56">
        <f>IF('Data 2'!$E319&gt;'Data 2'!$F319,'Data 2'!$F319,'Data 2'!$E319)</f>
        <v>64.930313199999588</v>
      </c>
      <c r="V323" s="55"/>
      <c r="Y323" s="58"/>
      <c r="Z323" s="58"/>
      <c r="AA323" s="59"/>
    </row>
    <row r="324" spans="15:27">
      <c r="O324" s="56">
        <f>IF('Data 2'!$E320&gt;'Data 2'!$F320,'Data 2'!$F320,'Data 2'!$E320)</f>
        <v>45.455012300000099</v>
      </c>
      <c r="V324" s="55"/>
      <c r="Y324" s="58"/>
      <c r="Z324" s="58"/>
      <c r="AA324" s="59"/>
    </row>
    <row r="325" spans="15:27">
      <c r="O325" s="56">
        <f>IF('Data 2'!$E321&gt;'Data 2'!$F321,'Data 2'!$F321,'Data 2'!$E321)</f>
        <v>48.190003299999823</v>
      </c>
      <c r="V325" s="55"/>
      <c r="Y325" s="58"/>
      <c r="Z325" s="58"/>
      <c r="AA325" s="59"/>
    </row>
    <row r="326" spans="15:27">
      <c r="O326" s="56">
        <f>IF('Data 2'!$E322&gt;'Data 2'!$F322,'Data 2'!$F322,'Data 2'!$E322)</f>
        <v>43.996018799999909</v>
      </c>
      <c r="V326" s="55"/>
      <c r="Y326" s="58"/>
      <c r="Z326" s="58"/>
      <c r="AA326" s="59"/>
    </row>
    <row r="327" spans="15:27">
      <c r="O327" s="56">
        <f>IF('Data 2'!$E323&gt;'Data 2'!$F323,'Data 2'!$F323,'Data 2'!$E323)</f>
        <v>46.057887199999989</v>
      </c>
      <c r="V327" s="55"/>
      <c r="Y327" s="58"/>
      <c r="Z327" s="58"/>
      <c r="AA327" s="59"/>
    </row>
    <row r="328" spans="15:27">
      <c r="O328" s="56">
        <f>IF('Data 2'!$E324&gt;'Data 2'!$F324,'Data 2'!$F324,'Data 2'!$E324)</f>
        <v>50.171281100000655</v>
      </c>
      <c r="V328" s="55"/>
      <c r="Y328" s="58"/>
      <c r="Z328" s="58"/>
      <c r="AA328" s="59"/>
    </row>
    <row r="329" spans="15:27">
      <c r="O329" s="56">
        <f>IF('Data 2'!$E325&gt;'Data 2'!$F325,'Data 2'!$F325,'Data 2'!$E325)</f>
        <v>50.465698399999205</v>
      </c>
      <c r="V329" s="55"/>
      <c r="Y329" s="58"/>
      <c r="Z329" s="58"/>
      <c r="AA329" s="59"/>
    </row>
    <row r="330" spans="15:27">
      <c r="O330" s="56">
        <f>IF('Data 2'!$E326&gt;'Data 2'!$F326,'Data 2'!$F326,'Data 2'!$E326)</f>
        <v>41.000722400000349</v>
      </c>
      <c r="V330" s="55"/>
      <c r="Y330" s="58"/>
      <c r="Z330" s="58"/>
      <c r="AA330" s="59"/>
    </row>
    <row r="331" spans="15:27">
      <c r="O331" s="56">
        <f>IF('Data 2'!$E327&gt;'Data 2'!$F327,'Data 2'!$F327,'Data 2'!$E327)</f>
        <v>34.13411789999985</v>
      </c>
      <c r="V331" s="55"/>
      <c r="Y331" s="58"/>
      <c r="Z331" s="58"/>
      <c r="AA331" s="59"/>
    </row>
    <row r="332" spans="15:27">
      <c r="O332" s="56">
        <f>IF('Data 2'!$E328&gt;'Data 2'!$F328,'Data 2'!$F328,'Data 2'!$E328)</f>
        <v>37.400060400000271</v>
      </c>
      <c r="V332" s="55"/>
      <c r="Y332" s="58"/>
      <c r="Z332" s="58"/>
      <c r="AA332" s="59"/>
    </row>
    <row r="333" spans="15:27">
      <c r="O333" s="56">
        <f>IF('Data 2'!$E329&gt;'Data 2'!$F329,'Data 2'!$F329,'Data 2'!$E329)</f>
        <v>38.723498899999505</v>
      </c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6"/>
    </row>
    <row r="437" spans="13:13">
      <c r="M437" s="156"/>
    </row>
    <row r="438" spans="13:13">
      <c r="M438" s="156"/>
    </row>
    <row r="439" spans="13:13">
      <c r="M439" s="156"/>
    </row>
    <row r="440" spans="13:13">
      <c r="M440" s="156"/>
    </row>
    <row r="441" spans="13:13">
      <c r="M441" s="156"/>
    </row>
    <row r="442" spans="13:13">
      <c r="M442" s="156"/>
    </row>
    <row r="443" spans="13:13">
      <c r="M443" s="156"/>
    </row>
    <row r="444" spans="13:13">
      <c r="M444" s="156"/>
    </row>
    <row r="445" spans="13:13">
      <c r="M445" s="156"/>
    </row>
    <row r="446" spans="13:13">
      <c r="M446" s="156"/>
    </row>
    <row r="447" spans="13:13">
      <c r="M447" s="156"/>
    </row>
    <row r="448" spans="13:13">
      <c r="M448" s="156"/>
    </row>
    <row r="449" spans="13:13">
      <c r="M449" s="156"/>
    </row>
    <row r="450" spans="13:13">
      <c r="M450" s="156"/>
    </row>
    <row r="451" spans="13:13">
      <c r="M451" s="156"/>
    </row>
    <row r="452" spans="13:13">
      <c r="M452" s="156"/>
    </row>
    <row r="453" spans="13:13">
      <c r="M453" s="156"/>
    </row>
    <row r="454" spans="13:13">
      <c r="M454" s="156"/>
    </row>
    <row r="455" spans="13:13">
      <c r="M455" s="156"/>
    </row>
    <row r="456" spans="13:13">
      <c r="M456" s="156"/>
    </row>
    <row r="457" spans="13:13">
      <c r="M457" s="156"/>
    </row>
    <row r="458" spans="13:13">
      <c r="M458" s="156"/>
    </row>
    <row r="459" spans="13:13">
      <c r="M459" s="156"/>
    </row>
    <row r="460" spans="13:13">
      <c r="M460" s="156"/>
    </row>
    <row r="461" spans="13:13">
      <c r="M461" s="156"/>
    </row>
    <row r="462" spans="13:13">
      <c r="M462" s="156"/>
    </row>
    <row r="463" spans="13:13">
      <c r="M463" s="156"/>
    </row>
    <row r="464" spans="13:13">
      <c r="M464" s="156"/>
    </row>
    <row r="465" spans="13:13">
      <c r="M465" s="156"/>
    </row>
    <row r="466" spans="13:13">
      <c r="M466" s="156"/>
    </row>
    <row r="467" spans="13:13">
      <c r="M467" s="156"/>
    </row>
    <row r="468" spans="13:13">
      <c r="M468" s="156"/>
    </row>
    <row r="469" spans="13:13">
      <c r="M469" s="156"/>
    </row>
    <row r="470" spans="13:13">
      <c r="M470" s="156"/>
    </row>
    <row r="471" spans="13:13">
      <c r="M471" s="156"/>
    </row>
    <row r="472" spans="13:13">
      <c r="M472" s="156"/>
    </row>
    <row r="473" spans="13:13">
      <c r="M473" s="156"/>
    </row>
    <row r="474" spans="13:13">
      <c r="M474" s="156"/>
    </row>
    <row r="475" spans="13:13">
      <c r="M475" s="156"/>
    </row>
    <row r="476" spans="13:13">
      <c r="M476" s="156"/>
    </row>
    <row r="477" spans="13:13">
      <c r="M477" s="156"/>
    </row>
    <row r="478" spans="13:13">
      <c r="M478" s="156"/>
    </row>
    <row r="479" spans="13:13">
      <c r="M479" s="156"/>
    </row>
    <row r="480" spans="13:13">
      <c r="M480" s="156"/>
    </row>
    <row r="481" spans="13:13">
      <c r="M481" s="156"/>
    </row>
    <row r="482" spans="13:13">
      <c r="M482" s="156"/>
    </row>
    <row r="483" spans="13:13">
      <c r="M483" s="156"/>
    </row>
    <row r="484" spans="13:13">
      <c r="M484" s="156"/>
    </row>
    <row r="485" spans="13:13">
      <c r="M485" s="156"/>
    </row>
    <row r="486" spans="13:13">
      <c r="M486" s="156"/>
    </row>
    <row r="487" spans="13:13">
      <c r="M487" s="156"/>
    </row>
    <row r="488" spans="13:13">
      <c r="M488" s="156"/>
    </row>
    <row r="489" spans="13:13">
      <c r="M489" s="156"/>
    </row>
    <row r="490" spans="13:13">
      <c r="M490" s="156"/>
    </row>
    <row r="491" spans="13:13">
      <c r="M491" s="156"/>
    </row>
    <row r="492" spans="13:13">
      <c r="M492" s="156"/>
    </row>
    <row r="493" spans="13:13">
      <c r="M493" s="156"/>
    </row>
    <row r="494" spans="13:13">
      <c r="M494" s="156"/>
    </row>
    <row r="495" spans="13:13">
      <c r="M495" s="156"/>
    </row>
    <row r="496" spans="13:13">
      <c r="M496" s="156"/>
    </row>
    <row r="497" spans="13:13">
      <c r="M497" s="156"/>
    </row>
    <row r="498" spans="13:13">
      <c r="M498" s="156"/>
    </row>
    <row r="499" spans="13:13">
      <c r="M499" s="156"/>
    </row>
    <row r="500" spans="13:13">
      <c r="M500" s="156"/>
    </row>
    <row r="501" spans="13:13">
      <c r="M501" s="156"/>
    </row>
    <row r="502" spans="13:13">
      <c r="M502" s="156"/>
    </row>
    <row r="503" spans="13:13">
      <c r="M503" s="156"/>
    </row>
    <row r="504" spans="13:13">
      <c r="M504" s="156"/>
    </row>
    <row r="505" spans="13:13">
      <c r="M505" s="156"/>
    </row>
    <row r="506" spans="13:13">
      <c r="M506" s="156"/>
    </row>
    <row r="507" spans="13:13">
      <c r="M507" s="156"/>
    </row>
    <row r="508" spans="13:13">
      <c r="M508" s="156"/>
    </row>
    <row r="509" spans="13:13">
      <c r="M509" s="156"/>
    </row>
    <row r="510" spans="13:13">
      <c r="M510" s="156"/>
    </row>
    <row r="511" spans="13:13">
      <c r="M511" s="156"/>
    </row>
    <row r="512" spans="13:13">
      <c r="M512" s="156"/>
    </row>
    <row r="513" spans="13:13">
      <c r="M513" s="156"/>
    </row>
    <row r="514" spans="13:13">
      <c r="M514" s="156"/>
    </row>
    <row r="515" spans="13:13">
      <c r="M515" s="156"/>
    </row>
    <row r="516" spans="13:13">
      <c r="M516" s="156"/>
    </row>
    <row r="517" spans="13:13">
      <c r="M517" s="156"/>
    </row>
    <row r="518" spans="13:13">
      <c r="M518" s="156"/>
    </row>
    <row r="519" spans="13:13">
      <c r="M519" s="156"/>
    </row>
    <row r="520" spans="13:13">
      <c r="M520" s="156"/>
    </row>
    <row r="521" spans="13:13">
      <c r="M521" s="156"/>
    </row>
    <row r="522" spans="13:13">
      <c r="M522" s="156"/>
    </row>
    <row r="523" spans="13:13">
      <c r="M523" s="156"/>
    </row>
    <row r="524" spans="13:13">
      <c r="M524" s="156"/>
    </row>
    <row r="525" spans="13:13">
      <c r="M525" s="156"/>
    </row>
    <row r="526" spans="13:13">
      <c r="M526" s="156"/>
    </row>
    <row r="527" spans="13:13">
      <c r="M527" s="156"/>
    </row>
    <row r="528" spans="13:13">
      <c r="M528" s="156"/>
    </row>
    <row r="529" spans="13:13">
      <c r="M529" s="156"/>
    </row>
    <row r="530" spans="13:13">
      <c r="M530" s="156"/>
    </row>
    <row r="531" spans="13:13">
      <c r="M531" s="156"/>
    </row>
    <row r="532" spans="13:13">
      <c r="M532" s="156"/>
    </row>
    <row r="533" spans="13:13">
      <c r="M533" s="156"/>
    </row>
    <row r="534" spans="13:13">
      <c r="M534" s="156"/>
    </row>
    <row r="535" spans="13:13">
      <c r="M535" s="156"/>
    </row>
    <row r="536" spans="13:13">
      <c r="M536" s="156"/>
    </row>
    <row r="537" spans="13:13">
      <c r="M537" s="156"/>
    </row>
    <row r="538" spans="13:13">
      <c r="M538" s="156"/>
    </row>
    <row r="539" spans="13:13">
      <c r="M539" s="156"/>
    </row>
    <row r="540" spans="13:13">
      <c r="M540" s="156"/>
    </row>
    <row r="541" spans="13:13">
      <c r="M541" s="156"/>
    </row>
    <row r="542" spans="13:13">
      <c r="M542" s="156"/>
    </row>
    <row r="543" spans="13:13">
      <c r="M543" s="156"/>
    </row>
    <row r="544" spans="13:13">
      <c r="M544" s="156"/>
    </row>
    <row r="545" spans="13:13">
      <c r="M545" s="156"/>
    </row>
    <row r="546" spans="13:13">
      <c r="M546" s="156"/>
    </row>
    <row r="547" spans="13:13">
      <c r="M547" s="156"/>
    </row>
    <row r="548" spans="13:13">
      <c r="M548" s="156"/>
    </row>
    <row r="549" spans="13:13">
      <c r="M549" s="156"/>
    </row>
    <row r="550" spans="13:13">
      <c r="M550" s="156"/>
    </row>
    <row r="551" spans="13:13">
      <c r="M551" s="156"/>
    </row>
    <row r="552" spans="13:13">
      <c r="M552" s="156"/>
    </row>
    <row r="553" spans="13:13">
      <c r="M553" s="156"/>
    </row>
    <row r="554" spans="13:13">
      <c r="M554" s="156"/>
    </row>
    <row r="555" spans="13:13">
      <c r="M555" s="156"/>
    </row>
    <row r="556" spans="13:13">
      <c r="M556" s="156"/>
    </row>
    <row r="557" spans="13:13">
      <c r="M557" s="156"/>
    </row>
    <row r="558" spans="13:13">
      <c r="M558" s="156"/>
    </row>
    <row r="559" spans="13:13">
      <c r="M559" s="156"/>
    </row>
    <row r="560" spans="13:13">
      <c r="M560" s="156"/>
    </row>
    <row r="561" spans="13:13">
      <c r="M561" s="156"/>
    </row>
    <row r="562" spans="13:13">
      <c r="M562" s="156"/>
    </row>
    <row r="563" spans="13:13">
      <c r="M563" s="156"/>
    </row>
    <row r="564" spans="13:13">
      <c r="M564" s="156"/>
    </row>
    <row r="565" spans="13:13">
      <c r="M565" s="156"/>
    </row>
    <row r="566" spans="13:13">
      <c r="M566" s="156"/>
    </row>
    <row r="567" spans="13:13">
      <c r="M567" s="156"/>
    </row>
    <row r="568" spans="13:13">
      <c r="M568" s="156"/>
    </row>
    <row r="569" spans="13:13">
      <c r="M569" s="156"/>
    </row>
    <row r="570" spans="13:13">
      <c r="M570" s="156"/>
    </row>
    <row r="571" spans="13:13">
      <c r="M571" s="156"/>
    </row>
    <row r="572" spans="13:13">
      <c r="M572" s="156"/>
    </row>
    <row r="573" spans="13:13">
      <c r="M573" s="156"/>
    </row>
    <row r="574" spans="13:13">
      <c r="M574" s="156"/>
    </row>
    <row r="575" spans="13:13">
      <c r="M575" s="156"/>
    </row>
    <row r="576" spans="13:13">
      <c r="M576" s="156"/>
    </row>
    <row r="577" spans="13:13">
      <c r="M577" s="156"/>
    </row>
    <row r="578" spans="13:13">
      <c r="M578" s="156"/>
    </row>
    <row r="579" spans="13:13">
      <c r="M579" s="156"/>
    </row>
    <row r="580" spans="13:13">
      <c r="M580" s="156"/>
    </row>
    <row r="581" spans="13:13">
      <c r="M581" s="156"/>
    </row>
    <row r="582" spans="13:13">
      <c r="M582" s="156"/>
    </row>
    <row r="583" spans="13:13">
      <c r="M583" s="156"/>
    </row>
    <row r="584" spans="13:13">
      <c r="M584" s="156"/>
    </row>
    <row r="585" spans="13:13">
      <c r="M585" s="156"/>
    </row>
    <row r="586" spans="13:13">
      <c r="M586" s="156"/>
    </row>
    <row r="587" spans="13:13">
      <c r="M587" s="156"/>
    </row>
    <row r="588" spans="13:13">
      <c r="M588" s="156"/>
    </row>
    <row r="589" spans="13:13">
      <c r="M589" s="156"/>
    </row>
    <row r="590" spans="13:13">
      <c r="M590" s="156"/>
    </row>
    <row r="591" spans="13:13">
      <c r="M591" s="156"/>
    </row>
    <row r="592" spans="13:13">
      <c r="M592" s="156"/>
    </row>
    <row r="593" spans="13:13">
      <c r="M593" s="156"/>
    </row>
    <row r="594" spans="13:13">
      <c r="M594" s="156"/>
    </row>
    <row r="595" spans="13:13">
      <c r="M595" s="156"/>
    </row>
    <row r="596" spans="13:13">
      <c r="M596" s="156"/>
    </row>
    <row r="597" spans="13:13">
      <c r="M597" s="156"/>
    </row>
    <row r="598" spans="13:13">
      <c r="M598" s="156"/>
    </row>
    <row r="599" spans="13:13">
      <c r="M599" s="156"/>
    </row>
    <row r="600" spans="13:13">
      <c r="M600" s="156"/>
    </row>
    <row r="601" spans="13:13">
      <c r="M601" s="156"/>
    </row>
    <row r="602" spans="13:13">
      <c r="M602" s="156"/>
    </row>
    <row r="603" spans="13:13">
      <c r="M603" s="156"/>
    </row>
    <row r="604" spans="13:13">
      <c r="M604" s="156"/>
    </row>
    <row r="605" spans="13:13">
      <c r="M605" s="156"/>
    </row>
    <row r="606" spans="13:13">
      <c r="M606" s="156"/>
    </row>
    <row r="607" spans="13:13">
      <c r="M607" s="156"/>
    </row>
    <row r="608" spans="13:13">
      <c r="M608" s="156"/>
    </row>
    <row r="609" spans="13:13">
      <c r="M609" s="156"/>
    </row>
    <row r="610" spans="13:13">
      <c r="M610" s="156"/>
    </row>
    <row r="611" spans="13:13">
      <c r="M611" s="156"/>
    </row>
    <row r="612" spans="13:13">
      <c r="M612" s="156"/>
    </row>
    <row r="613" spans="13:13">
      <c r="M613" s="156"/>
    </row>
    <row r="614" spans="13:13">
      <c r="M614" s="156"/>
    </row>
    <row r="615" spans="13:13">
      <c r="M615" s="156"/>
    </row>
    <row r="616" spans="13:13">
      <c r="M616" s="156"/>
    </row>
    <row r="617" spans="13:13">
      <c r="M617" s="156"/>
    </row>
    <row r="618" spans="13:13">
      <c r="M618" s="156"/>
    </row>
    <row r="619" spans="13:13">
      <c r="M619" s="156"/>
    </row>
    <row r="620" spans="13:13">
      <c r="M620" s="156"/>
    </row>
    <row r="621" spans="13:13">
      <c r="M621" s="156"/>
    </row>
    <row r="622" spans="13:13">
      <c r="M622" s="156"/>
    </row>
    <row r="623" spans="13:13">
      <c r="M623" s="156"/>
    </row>
    <row r="624" spans="13:13">
      <c r="M624" s="156"/>
    </row>
    <row r="625" spans="13:13">
      <c r="M625" s="156"/>
    </row>
    <row r="626" spans="13:13">
      <c r="M626" s="156"/>
    </row>
    <row r="627" spans="13:13">
      <c r="M627" s="156"/>
    </row>
    <row r="628" spans="13:13">
      <c r="M628" s="156"/>
    </row>
    <row r="629" spans="13:13">
      <c r="M629" s="156"/>
    </row>
    <row r="630" spans="13:13">
      <c r="M630" s="156"/>
    </row>
    <row r="631" spans="13:13">
      <c r="M631" s="156"/>
    </row>
    <row r="632" spans="13:13">
      <c r="M632" s="156"/>
    </row>
    <row r="633" spans="13:13">
      <c r="M633" s="156"/>
    </row>
    <row r="634" spans="13:13">
      <c r="M634" s="156"/>
    </row>
    <row r="635" spans="13:13">
      <c r="M635" s="156"/>
    </row>
    <row r="636" spans="13:13">
      <c r="M636" s="156"/>
    </row>
    <row r="637" spans="13:13">
      <c r="M637" s="156"/>
    </row>
    <row r="638" spans="13:13">
      <c r="M638" s="156"/>
    </row>
    <row r="639" spans="13:13">
      <c r="M639" s="156"/>
    </row>
    <row r="640" spans="13:13">
      <c r="M640" s="156"/>
    </row>
    <row r="641" spans="13:13">
      <c r="M641" s="156"/>
    </row>
    <row r="642" spans="13:13">
      <c r="M642" s="156"/>
    </row>
    <row r="643" spans="13:13">
      <c r="M643" s="156"/>
    </row>
    <row r="644" spans="13:13">
      <c r="M644" s="156"/>
    </row>
    <row r="645" spans="13:13">
      <c r="M645" s="156"/>
    </row>
    <row r="646" spans="13:13">
      <c r="M646" s="156"/>
    </row>
    <row r="647" spans="13:13">
      <c r="M647" s="156"/>
    </row>
    <row r="648" spans="13:13">
      <c r="M648" s="156"/>
    </row>
    <row r="649" spans="13:13">
      <c r="M649" s="156"/>
    </row>
    <row r="650" spans="13:13">
      <c r="M650" s="156"/>
    </row>
    <row r="651" spans="13:13">
      <c r="M651" s="156"/>
    </row>
    <row r="652" spans="13:13">
      <c r="M652" s="156"/>
    </row>
    <row r="653" spans="13:13">
      <c r="M653" s="156"/>
    </row>
    <row r="654" spans="13:13">
      <c r="M654" s="156"/>
    </row>
    <row r="655" spans="13:13">
      <c r="M655" s="156"/>
    </row>
    <row r="656" spans="13:13">
      <c r="M656" s="156"/>
    </row>
    <row r="657" spans="13:13">
      <c r="M657" s="156"/>
    </row>
    <row r="658" spans="13:13">
      <c r="M658" s="156"/>
    </row>
    <row r="659" spans="13:13">
      <c r="M659" s="156"/>
    </row>
    <row r="660" spans="13:13">
      <c r="M660" s="156"/>
    </row>
    <row r="661" spans="13:13">
      <c r="M661" s="156"/>
    </row>
    <row r="662" spans="13:13">
      <c r="M662" s="156"/>
    </row>
    <row r="663" spans="13:13">
      <c r="M663" s="156"/>
    </row>
    <row r="664" spans="13:13">
      <c r="M664" s="156"/>
    </row>
    <row r="665" spans="13:13">
      <c r="M665" s="156"/>
    </row>
    <row r="666" spans="13:13">
      <c r="M666" s="156"/>
    </row>
    <row r="667" spans="13:13">
      <c r="M667" s="156"/>
    </row>
    <row r="668" spans="13:13">
      <c r="M668" s="156"/>
    </row>
    <row r="669" spans="13:13">
      <c r="M669" s="156"/>
    </row>
    <row r="670" spans="13:13">
      <c r="M670" s="156"/>
    </row>
    <row r="671" spans="13:13">
      <c r="M671" s="156"/>
    </row>
    <row r="672" spans="13:13">
      <c r="M672" s="156"/>
    </row>
    <row r="673" spans="13:13">
      <c r="M673" s="156"/>
    </row>
    <row r="674" spans="13:13">
      <c r="M674" s="156"/>
    </row>
    <row r="675" spans="13:13">
      <c r="M675" s="156"/>
    </row>
    <row r="676" spans="13:13">
      <c r="M676" s="156"/>
    </row>
    <row r="677" spans="13:13">
      <c r="M677" s="156"/>
    </row>
    <row r="678" spans="13:13">
      <c r="M678" s="156"/>
    </row>
    <row r="679" spans="13:13">
      <c r="M679" s="156"/>
    </row>
    <row r="680" spans="13:13">
      <c r="M680" s="156"/>
    </row>
    <row r="681" spans="13:13">
      <c r="M681" s="156"/>
    </row>
    <row r="682" spans="13:13">
      <c r="M682" s="156"/>
    </row>
    <row r="683" spans="13:13">
      <c r="M683" s="156"/>
    </row>
    <row r="684" spans="13:13">
      <c r="M684" s="156"/>
    </row>
    <row r="685" spans="13:13">
      <c r="M685" s="156"/>
    </row>
    <row r="686" spans="13:13">
      <c r="M686" s="156"/>
    </row>
    <row r="687" spans="13:13">
      <c r="M687" s="156"/>
    </row>
    <row r="688" spans="13:13">
      <c r="M688" s="156"/>
    </row>
    <row r="689" spans="13:13">
      <c r="M689" s="156"/>
    </row>
    <row r="690" spans="13:13">
      <c r="M690" s="156"/>
    </row>
    <row r="691" spans="13:13">
      <c r="M691" s="156"/>
    </row>
    <row r="692" spans="13:13">
      <c r="M692" s="156"/>
    </row>
    <row r="693" spans="13:13">
      <c r="M693" s="156"/>
    </row>
    <row r="694" spans="13:13">
      <c r="M694" s="156"/>
    </row>
    <row r="695" spans="13:13">
      <c r="M695" s="156"/>
    </row>
    <row r="696" spans="13:13">
      <c r="M696" s="156"/>
    </row>
    <row r="697" spans="13:13">
      <c r="M697" s="156"/>
    </row>
    <row r="698" spans="13:13">
      <c r="M698" s="156"/>
    </row>
    <row r="699" spans="13:13">
      <c r="M699" s="156"/>
    </row>
    <row r="700" spans="13:13">
      <c r="M700" s="156"/>
    </row>
    <row r="701" spans="13:13">
      <c r="M701" s="156"/>
    </row>
    <row r="702" spans="13:13">
      <c r="M702" s="156"/>
    </row>
    <row r="703" spans="13:13">
      <c r="M703" s="156"/>
    </row>
    <row r="704" spans="13:13">
      <c r="M704" s="156"/>
    </row>
    <row r="705" spans="13:13">
      <c r="M705" s="156"/>
    </row>
    <row r="706" spans="13:13">
      <c r="M706" s="156"/>
    </row>
    <row r="707" spans="13:13">
      <c r="M707" s="156"/>
    </row>
    <row r="708" spans="13:13">
      <c r="M708" s="156"/>
    </row>
    <row r="709" spans="13:13">
      <c r="M709" s="156"/>
    </row>
    <row r="710" spans="13:13">
      <c r="M710" s="156"/>
    </row>
    <row r="711" spans="13:13">
      <c r="M711" s="156"/>
    </row>
    <row r="712" spans="13:13">
      <c r="M712" s="156"/>
    </row>
    <row r="713" spans="13:13">
      <c r="M713" s="156"/>
    </row>
    <row r="714" spans="13:13">
      <c r="M714" s="156"/>
    </row>
    <row r="715" spans="13:13">
      <c r="M715" s="156"/>
    </row>
    <row r="716" spans="13:13">
      <c r="M716" s="156"/>
    </row>
    <row r="717" spans="13:13">
      <c r="M717" s="156"/>
    </row>
    <row r="718" spans="13:13">
      <c r="M718" s="156"/>
    </row>
    <row r="719" spans="13:13">
      <c r="M719" s="156"/>
    </row>
    <row r="720" spans="13:13">
      <c r="M720" s="156"/>
    </row>
    <row r="721" spans="13:13">
      <c r="M721" s="156"/>
    </row>
    <row r="722" spans="13:13">
      <c r="M722" s="156"/>
    </row>
    <row r="723" spans="13:13">
      <c r="M723" s="156"/>
    </row>
    <row r="724" spans="13:13">
      <c r="M724" s="156"/>
    </row>
    <row r="725" spans="13:13">
      <c r="M725" s="156"/>
    </row>
    <row r="726" spans="13:13">
      <c r="M726" s="156"/>
    </row>
    <row r="727" spans="13:13">
      <c r="M727" s="156"/>
    </row>
    <row r="728" spans="13:13">
      <c r="M728" s="156"/>
    </row>
    <row r="729" spans="13:13">
      <c r="M729" s="156"/>
    </row>
    <row r="730" spans="13:13">
      <c r="M730" s="156"/>
    </row>
    <row r="731" spans="13:13">
      <c r="M731" s="156"/>
    </row>
    <row r="732" spans="13:13">
      <c r="M732" s="156"/>
    </row>
    <row r="733" spans="13:13">
      <c r="M733" s="156"/>
    </row>
    <row r="734" spans="13:13">
      <c r="M734" s="156"/>
    </row>
    <row r="735" spans="13:13">
      <c r="M735" s="156"/>
    </row>
    <row r="736" spans="13:13">
      <c r="M736" s="156"/>
    </row>
    <row r="737" spans="13:13">
      <c r="M737" s="156"/>
    </row>
    <row r="738" spans="13:13">
      <c r="M738" s="156"/>
    </row>
    <row r="739" spans="13:13">
      <c r="M739" s="156"/>
    </row>
    <row r="740" spans="13:13">
      <c r="M740" s="156"/>
    </row>
    <row r="741" spans="13:13">
      <c r="M741" s="156"/>
    </row>
    <row r="742" spans="13:13">
      <c r="M742" s="156"/>
    </row>
    <row r="743" spans="13:13">
      <c r="M743" s="156"/>
    </row>
    <row r="744" spans="13:13">
      <c r="M744" s="156"/>
    </row>
    <row r="745" spans="13:13">
      <c r="M745" s="156"/>
    </row>
    <row r="746" spans="13:13">
      <c r="M746" s="156"/>
    </row>
    <row r="747" spans="13:13">
      <c r="M747" s="156"/>
    </row>
    <row r="748" spans="13:13">
      <c r="M748" s="156"/>
    </row>
    <row r="749" spans="13:13">
      <c r="M749" s="156"/>
    </row>
    <row r="750" spans="13:13">
      <c r="M750" s="156"/>
    </row>
    <row r="751" spans="13:13">
      <c r="M751" s="156"/>
    </row>
    <row r="752" spans="13:13">
      <c r="M752" s="156"/>
    </row>
    <row r="753" spans="13:13">
      <c r="M753" s="156"/>
    </row>
    <row r="754" spans="13:13">
      <c r="M754" s="156"/>
    </row>
    <row r="755" spans="13:13">
      <c r="M755" s="156"/>
    </row>
    <row r="756" spans="13:13">
      <c r="M756" s="156"/>
    </row>
    <row r="757" spans="13:13">
      <c r="M757" s="156"/>
    </row>
    <row r="758" spans="13:13">
      <c r="M758" s="156"/>
    </row>
    <row r="759" spans="13:13">
      <c r="M759" s="156"/>
    </row>
    <row r="760" spans="13:13">
      <c r="M760" s="156"/>
    </row>
    <row r="761" spans="13:13">
      <c r="M761" s="156"/>
    </row>
    <row r="762" spans="13:13">
      <c r="M762" s="156"/>
    </row>
    <row r="763" spans="13:13">
      <c r="M763" s="156"/>
    </row>
    <row r="764" spans="13:13">
      <c r="M764" s="156"/>
    </row>
    <row r="765" spans="13:13">
      <c r="M765" s="156"/>
    </row>
    <row r="766" spans="13:13">
      <c r="M766" s="156"/>
    </row>
    <row r="767" spans="13:13">
      <c r="M767" s="156"/>
    </row>
    <row r="768" spans="13:13">
      <c r="M768" s="156"/>
    </row>
    <row r="769" spans="13:13">
      <c r="M769" s="156"/>
    </row>
    <row r="770" spans="13:13">
      <c r="M770" s="156"/>
    </row>
    <row r="771" spans="13:13">
      <c r="M771" s="156"/>
    </row>
    <row r="772" spans="13:13">
      <c r="M772" s="156"/>
    </row>
    <row r="773" spans="13:13">
      <c r="M773" s="156"/>
    </row>
    <row r="774" spans="13:13">
      <c r="M774" s="156"/>
    </row>
    <row r="775" spans="13:13">
      <c r="M775" s="156"/>
    </row>
    <row r="776" spans="13:13">
      <c r="M776" s="156"/>
    </row>
    <row r="777" spans="13:13">
      <c r="M777" s="156"/>
    </row>
    <row r="778" spans="13:13">
      <c r="M778" s="156"/>
    </row>
    <row r="779" spans="13:13">
      <c r="M779" s="156"/>
    </row>
    <row r="780" spans="13:13">
      <c r="M780" s="156"/>
    </row>
    <row r="781" spans="13:13">
      <c r="M781" s="156"/>
    </row>
    <row r="782" spans="13:13">
      <c r="M782" s="156"/>
    </row>
    <row r="783" spans="13:13">
      <c r="M783" s="156"/>
    </row>
    <row r="784" spans="13:13">
      <c r="M784" s="156"/>
    </row>
    <row r="785" spans="13:13">
      <c r="M785" s="156"/>
    </row>
    <row r="786" spans="13:13">
      <c r="M786" s="156"/>
    </row>
    <row r="787" spans="13:13">
      <c r="M787" s="156"/>
    </row>
    <row r="788" spans="13:13">
      <c r="M788" s="156"/>
    </row>
    <row r="789" spans="13:13">
      <c r="M789" s="156"/>
    </row>
    <row r="790" spans="13:13">
      <c r="M790" s="156"/>
    </row>
    <row r="791" spans="13:13">
      <c r="M791" s="156"/>
    </row>
    <row r="792" spans="13:13">
      <c r="M792" s="156"/>
    </row>
    <row r="793" spans="13:13">
      <c r="M793" s="156"/>
    </row>
    <row r="794" spans="13:13">
      <c r="M794" s="156"/>
    </row>
    <row r="795" spans="13:13">
      <c r="M795" s="156"/>
    </row>
    <row r="796" spans="13:13">
      <c r="M796" s="156"/>
    </row>
    <row r="797" spans="13:13">
      <c r="M797" s="156"/>
    </row>
    <row r="798" spans="13:13">
      <c r="M798" s="156"/>
    </row>
    <row r="799" spans="13:13">
      <c r="M799" s="156"/>
    </row>
    <row r="800" spans="13:13">
      <c r="M800" s="156"/>
    </row>
    <row r="801" spans="13:13">
      <c r="M801" s="156"/>
    </row>
    <row r="802" spans="13:13">
      <c r="M802" s="156"/>
    </row>
    <row r="803" spans="13:13">
      <c r="M803" s="156"/>
    </row>
    <row r="804" spans="13:13">
      <c r="M804" s="156"/>
    </row>
    <row r="805" spans="13:13">
      <c r="M805" s="156"/>
    </row>
    <row r="806" spans="13:13">
      <c r="M806" s="156"/>
    </row>
    <row r="807" spans="13:13">
      <c r="M807" s="156"/>
    </row>
    <row r="808" spans="13:13">
      <c r="M808" s="156"/>
    </row>
    <row r="809" spans="13:13">
      <c r="M809" s="156"/>
    </row>
    <row r="810" spans="13:13">
      <c r="M810" s="156"/>
    </row>
    <row r="811" spans="13:13">
      <c r="M811" s="156"/>
    </row>
    <row r="812" spans="13:13">
      <c r="M812" s="156"/>
    </row>
    <row r="813" spans="13:13">
      <c r="M813" s="156"/>
    </row>
    <row r="814" spans="13:13">
      <c r="M814" s="156"/>
    </row>
    <row r="815" spans="13:13">
      <c r="M815" s="156"/>
    </row>
    <row r="816" spans="13:13">
      <c r="M816" s="156"/>
    </row>
    <row r="817" spans="13:13">
      <c r="M817" s="156"/>
    </row>
    <row r="818" spans="13:13">
      <c r="M818" s="156"/>
    </row>
    <row r="819" spans="13:13">
      <c r="M819" s="156"/>
    </row>
    <row r="820" spans="13:13">
      <c r="M820" s="156"/>
    </row>
    <row r="821" spans="13:13">
      <c r="M821" s="156"/>
    </row>
    <row r="822" spans="13:13">
      <c r="M822" s="156"/>
    </row>
    <row r="823" spans="13:13">
      <c r="M823" s="156"/>
    </row>
    <row r="824" spans="13:13">
      <c r="M824" s="156"/>
    </row>
    <row r="825" spans="13:13">
      <c r="M825" s="156"/>
    </row>
    <row r="826" spans="13:13">
      <c r="M826" s="156"/>
    </row>
    <row r="827" spans="13:13">
      <c r="M827" s="156"/>
    </row>
    <row r="828" spans="13:13">
      <c r="M828" s="156"/>
    </row>
    <row r="829" spans="13:13">
      <c r="M829" s="156"/>
    </row>
    <row r="830" spans="13:13">
      <c r="M830" s="156"/>
    </row>
    <row r="831" spans="13:13">
      <c r="M831" s="156"/>
    </row>
    <row r="832" spans="13:13">
      <c r="M832" s="156"/>
    </row>
    <row r="833" spans="13:13">
      <c r="M833" s="156"/>
    </row>
    <row r="834" spans="13:13">
      <c r="M834" s="156"/>
    </row>
    <row r="835" spans="13:13">
      <c r="M835" s="156"/>
    </row>
    <row r="836" spans="13:13">
      <c r="M836" s="156"/>
    </row>
    <row r="837" spans="13:13">
      <c r="M837" s="156"/>
    </row>
    <row r="838" spans="13:13">
      <c r="M838" s="156"/>
    </row>
    <row r="839" spans="13:13">
      <c r="M839" s="156"/>
    </row>
    <row r="840" spans="13:13">
      <c r="M840" s="156"/>
    </row>
    <row r="841" spans="13:13">
      <c r="M841" s="156"/>
    </row>
    <row r="842" spans="13:13">
      <c r="M842" s="156"/>
    </row>
    <row r="843" spans="13:13">
      <c r="M843" s="156"/>
    </row>
    <row r="844" spans="13:13">
      <c r="M844" s="156"/>
    </row>
    <row r="845" spans="13:13">
      <c r="M845" s="156"/>
    </row>
    <row r="846" spans="13:13">
      <c r="M846" s="156"/>
    </row>
    <row r="847" spans="13:13">
      <c r="M847" s="156"/>
    </row>
    <row r="848" spans="13:13">
      <c r="M848" s="156"/>
    </row>
    <row r="849" spans="13:13">
      <c r="M849" s="156"/>
    </row>
    <row r="850" spans="13:13">
      <c r="M850" s="156"/>
    </row>
    <row r="851" spans="13:13">
      <c r="M851" s="156"/>
    </row>
    <row r="852" spans="13:13">
      <c r="M852" s="156"/>
    </row>
    <row r="853" spans="13:13">
      <c r="M853" s="156"/>
    </row>
    <row r="854" spans="13:13">
      <c r="M854" s="156"/>
    </row>
    <row r="855" spans="13:13">
      <c r="M855" s="156"/>
    </row>
    <row r="856" spans="13:13">
      <c r="M856" s="156"/>
    </row>
    <row r="857" spans="13:13">
      <c r="M857" s="156"/>
    </row>
    <row r="858" spans="13:13">
      <c r="M858" s="156"/>
    </row>
    <row r="859" spans="13:13">
      <c r="M859" s="156"/>
    </row>
    <row r="860" spans="13:13">
      <c r="M860" s="156"/>
    </row>
    <row r="861" spans="13:13">
      <c r="M861" s="156"/>
    </row>
    <row r="862" spans="13:13">
      <c r="M862" s="156"/>
    </row>
    <row r="863" spans="13:13">
      <c r="M863" s="156"/>
    </row>
    <row r="864" spans="13:13">
      <c r="M864" s="156"/>
    </row>
    <row r="865" spans="13:13">
      <c r="M865" s="156"/>
    </row>
    <row r="866" spans="13:13">
      <c r="M866" s="156"/>
    </row>
    <row r="867" spans="13:13">
      <c r="M867" s="156"/>
    </row>
    <row r="868" spans="13:13">
      <c r="M868" s="156"/>
    </row>
    <row r="869" spans="13:13">
      <c r="M869" s="156"/>
    </row>
    <row r="870" spans="13:13">
      <c r="M870" s="156"/>
    </row>
    <row r="871" spans="13:13">
      <c r="M871" s="156"/>
    </row>
    <row r="872" spans="13:13">
      <c r="M872" s="156"/>
    </row>
    <row r="873" spans="13:13">
      <c r="M873" s="156"/>
    </row>
    <row r="874" spans="13:13">
      <c r="M874" s="156"/>
    </row>
    <row r="875" spans="13:13">
      <c r="M875" s="156"/>
    </row>
    <row r="876" spans="13:13">
      <c r="M876" s="156"/>
    </row>
    <row r="877" spans="13:13">
      <c r="M877" s="156"/>
    </row>
    <row r="878" spans="13:13">
      <c r="M878" s="156"/>
    </row>
    <row r="879" spans="13:13">
      <c r="M879" s="156"/>
    </row>
    <row r="880" spans="13:13">
      <c r="M880" s="156"/>
    </row>
    <row r="881" spans="13:13">
      <c r="M881" s="156"/>
    </row>
    <row r="882" spans="13:13">
      <c r="M882" s="156"/>
    </row>
    <row r="883" spans="13:13">
      <c r="M883" s="156"/>
    </row>
    <row r="884" spans="13:13">
      <c r="M884" s="156"/>
    </row>
    <row r="885" spans="13:13">
      <c r="M885" s="156"/>
    </row>
    <row r="886" spans="13:13">
      <c r="M886" s="156"/>
    </row>
    <row r="887" spans="13:13">
      <c r="M887" s="156"/>
    </row>
    <row r="888" spans="13:13">
      <c r="M888" s="156"/>
    </row>
    <row r="889" spans="13:13">
      <c r="M889" s="156"/>
    </row>
    <row r="890" spans="13:13">
      <c r="M890" s="156"/>
    </row>
    <row r="891" spans="13:13">
      <c r="M891" s="156"/>
    </row>
    <row r="892" spans="13:13">
      <c r="M892" s="156"/>
    </row>
    <row r="893" spans="13:13">
      <c r="M893" s="156"/>
    </row>
    <row r="894" spans="13:13">
      <c r="M894" s="156"/>
    </row>
    <row r="895" spans="13:13">
      <c r="M895" s="156"/>
    </row>
    <row r="896" spans="13:13">
      <c r="M896" s="156"/>
    </row>
    <row r="897" spans="13:13">
      <c r="M897" s="156"/>
    </row>
    <row r="898" spans="13:13">
      <c r="M898" s="156"/>
    </row>
    <row r="899" spans="13:13">
      <c r="M899" s="156"/>
    </row>
    <row r="900" spans="13:13">
      <c r="M900" s="156"/>
    </row>
    <row r="901" spans="13:13">
      <c r="M901" s="156"/>
    </row>
    <row r="902" spans="13:13">
      <c r="M902" s="156"/>
    </row>
    <row r="903" spans="13:13">
      <c r="M903" s="156"/>
    </row>
    <row r="904" spans="13:13">
      <c r="M904" s="156"/>
    </row>
    <row r="905" spans="13:13">
      <c r="M905" s="156"/>
    </row>
    <row r="906" spans="13:13">
      <c r="M906" s="156"/>
    </row>
    <row r="907" spans="13:13">
      <c r="M907" s="156"/>
    </row>
    <row r="908" spans="13:13">
      <c r="M908" s="156"/>
    </row>
    <row r="909" spans="13:13">
      <c r="M909" s="156"/>
    </row>
    <row r="910" spans="13:13">
      <c r="M910" s="156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D36" sqref="D36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">
        <v>117</v>
      </c>
    </row>
    <row r="4" spans="1:33" s="50" customFormat="1" ht="20.100000000000001" customHeight="1">
      <c r="A4"/>
      <c r="B4" s="105" t="s">
        <v>88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5" t="s">
        <v>54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43"/>
      <c r="P8" s="66"/>
      <c r="Q8" s="157"/>
      <c r="R8" s="158"/>
      <c r="S8" s="158"/>
      <c r="T8" s="158"/>
      <c r="U8" s="158"/>
      <c r="X8" s="158"/>
      <c r="Y8" s="158"/>
      <c r="Z8" s="158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9"/>
      <c r="R9" s="159"/>
      <c r="S9" s="159"/>
      <c r="T9" s="159"/>
      <c r="U9" s="159"/>
      <c r="V9" s="160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9"/>
      <c r="R10" s="159"/>
      <c r="S10" s="159"/>
      <c r="T10" s="159"/>
      <c r="U10" s="159"/>
      <c r="V10" s="160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9"/>
      <c r="R11" s="159"/>
      <c r="S11" s="159"/>
      <c r="T11" s="159"/>
      <c r="U11" s="159"/>
      <c r="V11" s="160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9"/>
      <c r="R12" s="159"/>
      <c r="S12" s="159"/>
      <c r="T12" s="159"/>
      <c r="U12" s="159"/>
      <c r="V12" s="160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9"/>
      <c r="R13" s="159"/>
      <c r="S13" s="159"/>
      <c r="T13" s="159"/>
      <c r="U13" s="159"/>
      <c r="V13" s="160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9"/>
      <c r="R14" s="159"/>
      <c r="S14" s="159"/>
      <c r="T14" s="159"/>
      <c r="U14" s="159"/>
      <c r="V14" s="160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9"/>
      <c r="R15" s="159"/>
      <c r="S15" s="159"/>
      <c r="T15" s="159"/>
      <c r="U15" s="159"/>
      <c r="V15" s="160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9"/>
      <c r="R16" s="159"/>
      <c r="S16" s="159"/>
      <c r="T16" s="159"/>
      <c r="U16" s="159"/>
      <c r="V16" s="160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9"/>
      <c r="R17" s="159"/>
      <c r="S17" s="159"/>
      <c r="T17" s="159"/>
      <c r="U17" s="159"/>
      <c r="V17" s="160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9"/>
      <c r="R18" s="159"/>
      <c r="S18" s="159"/>
      <c r="T18" s="159"/>
      <c r="U18" s="159"/>
      <c r="V18" s="160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9"/>
      <c r="R19" s="159"/>
      <c r="S19" s="159"/>
      <c r="T19" s="159"/>
      <c r="U19" s="159"/>
      <c r="V19" s="160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9"/>
      <c r="R20" s="159"/>
      <c r="S20" s="159"/>
      <c r="T20" s="159"/>
      <c r="U20" s="159"/>
      <c r="V20" s="160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9"/>
      <c r="R21" s="159"/>
      <c r="S21" s="159"/>
      <c r="T21" s="159"/>
      <c r="U21" s="159"/>
      <c r="V21" s="160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9"/>
      <c r="R22" s="159"/>
      <c r="S22" s="159"/>
      <c r="T22" s="159"/>
      <c r="U22" s="159"/>
      <c r="V22" s="160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9"/>
      <c r="R23" s="159"/>
      <c r="S23" s="159"/>
      <c r="T23" s="159"/>
      <c r="U23" s="159"/>
      <c r="V23" s="160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9"/>
      <c r="R24" s="159"/>
      <c r="S24" s="159"/>
      <c r="T24" s="159"/>
      <c r="U24" s="159"/>
      <c r="V24" s="160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9"/>
      <c r="R25" s="159"/>
      <c r="S25" s="159"/>
      <c r="T25" s="159"/>
      <c r="U25" s="159"/>
      <c r="V25" s="160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9"/>
      <c r="R26" s="159"/>
      <c r="S26" s="159"/>
      <c r="T26" s="159"/>
      <c r="U26" s="159"/>
      <c r="V26" s="160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9"/>
      <c r="R27" s="159"/>
      <c r="S27" s="159"/>
      <c r="T27" s="159"/>
      <c r="U27" s="159"/>
      <c r="V27" s="160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9"/>
      <c r="R28" s="159"/>
      <c r="S28" s="159"/>
      <c r="T28" s="159"/>
      <c r="U28" s="159"/>
      <c r="V28" s="160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9"/>
      <c r="R29" s="159"/>
      <c r="S29" s="159"/>
      <c r="T29" s="159"/>
      <c r="U29" s="159"/>
      <c r="V29" s="160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9"/>
      <c r="R30" s="159"/>
      <c r="S30" s="159"/>
      <c r="T30" s="159"/>
      <c r="U30" s="159"/>
      <c r="V30" s="160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9"/>
      <c r="R31" s="159"/>
      <c r="S31" s="159"/>
      <c r="T31" s="159"/>
      <c r="U31" s="159"/>
      <c r="V31" s="160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9"/>
      <c r="R32" s="159"/>
      <c r="S32" s="159"/>
      <c r="T32" s="159"/>
      <c r="U32" s="159"/>
      <c r="V32" s="160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9"/>
      <c r="R33" s="159"/>
      <c r="S33" s="159"/>
      <c r="T33" s="159"/>
      <c r="U33" s="159"/>
      <c r="V33" s="160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9"/>
      <c r="R34" s="159"/>
      <c r="S34" s="159"/>
      <c r="T34" s="159"/>
      <c r="U34" s="159"/>
      <c r="V34" s="160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9"/>
      <c r="R35" s="159"/>
      <c r="S35" s="159"/>
      <c r="T35" s="159"/>
      <c r="U35" s="159"/>
      <c r="V35" s="160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9"/>
      <c r="R36" s="159"/>
      <c r="S36" s="159"/>
      <c r="T36" s="159"/>
      <c r="U36" s="159"/>
      <c r="V36" s="160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9"/>
      <c r="R37" s="159"/>
      <c r="S37" s="159"/>
      <c r="T37" s="159"/>
      <c r="U37" s="159"/>
      <c r="V37" s="160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9"/>
      <c r="R38" s="159"/>
      <c r="S38" s="159"/>
      <c r="T38" s="159"/>
      <c r="U38" s="159"/>
      <c r="V38" s="160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9"/>
      <c r="R39" s="159"/>
      <c r="S39" s="159"/>
      <c r="T39" s="159"/>
      <c r="U39" s="159"/>
      <c r="V39" s="160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9"/>
      <c r="R40" s="159"/>
      <c r="S40" s="159"/>
      <c r="T40" s="159"/>
      <c r="U40" s="159"/>
      <c r="V40" s="160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9"/>
      <c r="R41" s="159"/>
      <c r="S41" s="159"/>
      <c r="T41" s="159"/>
      <c r="U41" s="159"/>
      <c r="V41" s="160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9"/>
      <c r="R42" s="159"/>
      <c r="S42" s="159"/>
      <c r="T42" s="159"/>
      <c r="U42" s="159"/>
      <c r="V42" s="160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9"/>
      <c r="R43" s="159"/>
      <c r="S43" s="159"/>
      <c r="T43" s="159"/>
      <c r="U43" s="159"/>
      <c r="V43" s="160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9"/>
      <c r="R44" s="159"/>
      <c r="S44" s="159"/>
      <c r="T44" s="159"/>
      <c r="U44" s="159"/>
      <c r="V44" s="160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9"/>
      <c r="R45" s="159"/>
      <c r="S45" s="159"/>
      <c r="T45" s="159"/>
      <c r="U45" s="159"/>
      <c r="V45" s="160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9"/>
      <c r="R46" s="159"/>
      <c r="S46" s="159"/>
      <c r="T46" s="159"/>
      <c r="U46" s="159"/>
      <c r="V46" s="160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9"/>
      <c r="R47" s="159"/>
      <c r="S47" s="159"/>
      <c r="T47" s="159"/>
      <c r="U47" s="159"/>
      <c r="V47" s="160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9"/>
      <c r="R48" s="159"/>
      <c r="S48" s="159"/>
      <c r="T48" s="159"/>
      <c r="U48" s="159"/>
      <c r="V48" s="160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9"/>
      <c r="R49" s="159"/>
      <c r="S49" s="159"/>
      <c r="T49" s="159"/>
      <c r="U49" s="159"/>
      <c r="V49" s="160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9"/>
      <c r="R50" s="159"/>
      <c r="S50" s="159"/>
      <c r="T50" s="159"/>
      <c r="U50" s="159"/>
      <c r="V50" s="160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9"/>
      <c r="R51" s="159"/>
      <c r="S51" s="159"/>
      <c r="T51" s="159"/>
      <c r="U51" s="159"/>
      <c r="V51" s="160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9"/>
      <c r="R52" s="159"/>
      <c r="S52" s="159"/>
      <c r="T52" s="159"/>
      <c r="U52" s="159"/>
      <c r="V52" s="160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9"/>
      <c r="R53" s="159"/>
      <c r="S53" s="159"/>
      <c r="T53" s="159"/>
      <c r="U53" s="159"/>
      <c r="V53" s="160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9"/>
      <c r="R54" s="159"/>
      <c r="S54" s="159"/>
      <c r="T54" s="159"/>
      <c r="U54" s="159"/>
      <c r="V54" s="160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9"/>
      <c r="R55" s="159"/>
      <c r="S55" s="159"/>
      <c r="T55" s="159"/>
      <c r="U55" s="159"/>
      <c r="V55" s="160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9"/>
      <c r="R56" s="159"/>
      <c r="S56" s="159"/>
      <c r="T56" s="159"/>
      <c r="U56" s="159"/>
      <c r="V56" s="160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9"/>
      <c r="R57" s="159"/>
      <c r="S57" s="159"/>
      <c r="T57" s="159"/>
      <c r="U57" s="159"/>
      <c r="V57" s="160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9"/>
      <c r="R58" s="159"/>
      <c r="S58" s="159"/>
      <c r="T58" s="159"/>
      <c r="U58" s="159"/>
      <c r="V58" s="160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9"/>
      <c r="R59" s="159"/>
      <c r="S59" s="159"/>
      <c r="T59" s="159"/>
      <c r="U59" s="159"/>
      <c r="V59" s="160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9"/>
      <c r="R60" s="159"/>
      <c r="S60" s="159"/>
      <c r="T60" s="159"/>
      <c r="U60" s="159"/>
      <c r="V60" s="160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9"/>
      <c r="R61" s="159"/>
      <c r="S61" s="159"/>
      <c r="T61" s="159"/>
      <c r="U61" s="159"/>
      <c r="V61" s="160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9"/>
      <c r="R62" s="159"/>
      <c r="S62" s="159"/>
      <c r="T62" s="159"/>
      <c r="U62" s="159"/>
      <c r="V62" s="160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9"/>
      <c r="R63" s="159"/>
      <c r="S63" s="159"/>
      <c r="T63" s="159"/>
      <c r="U63" s="159"/>
      <c r="V63" s="160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-34.266770523211392</v>
      </c>
      <c r="P64" s="67"/>
      <c r="Q64" s="159"/>
      <c r="R64" s="159"/>
      <c r="S64" s="159"/>
      <c r="T64" s="159"/>
      <c r="U64" s="159"/>
      <c r="V64" s="160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9"/>
      <c r="R65" s="159"/>
      <c r="S65" s="159"/>
      <c r="T65" s="159"/>
      <c r="U65" s="159"/>
      <c r="V65" s="160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9"/>
      <c r="R66" s="159"/>
      <c r="S66" s="159"/>
      <c r="T66" s="159"/>
      <c r="U66" s="159"/>
      <c r="V66" s="160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9"/>
      <c r="R67" s="159"/>
      <c r="S67" s="159"/>
      <c r="T67" s="159"/>
      <c r="U67" s="159"/>
      <c r="V67" s="160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9"/>
      <c r="R68" s="159"/>
      <c r="S68" s="159"/>
      <c r="T68" s="159"/>
      <c r="U68" s="159"/>
      <c r="V68" s="160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9"/>
      <c r="R69" s="159"/>
      <c r="S69" s="159"/>
      <c r="T69" s="159"/>
      <c r="U69" s="159"/>
      <c r="V69" s="160"/>
      <c r="X69" s="68"/>
      <c r="Y69" s="68"/>
      <c r="Z69" s="68"/>
    </row>
    <row r="70" spans="5:26">
      <c r="O70" s="63"/>
      <c r="P70" s="67"/>
      <c r="Q70" s="159"/>
      <c r="R70" s="159"/>
      <c r="S70" s="159"/>
      <c r="T70" s="159"/>
      <c r="U70" s="159"/>
      <c r="V70" s="160"/>
      <c r="X70" s="68"/>
      <c r="Y70" s="68"/>
      <c r="Z70" s="68"/>
    </row>
    <row r="71" spans="5:26">
      <c r="O71" s="63"/>
      <c r="P71" s="67"/>
      <c r="Q71" s="159"/>
      <c r="R71" s="159"/>
      <c r="S71" s="159"/>
      <c r="T71" s="159"/>
      <c r="U71" s="159"/>
      <c r="V71" s="160"/>
      <c r="X71" s="68"/>
      <c r="Y71" s="68"/>
      <c r="Z71" s="68"/>
    </row>
    <row r="72" spans="5:26">
      <c r="O72" s="63"/>
      <c r="P72" s="67"/>
      <c r="Q72" s="159"/>
      <c r="R72" s="159"/>
      <c r="S72" s="159"/>
      <c r="T72" s="159"/>
      <c r="U72" s="159"/>
      <c r="V72" s="160"/>
      <c r="X72" s="68"/>
      <c r="Y72" s="68"/>
      <c r="Z72" s="68"/>
    </row>
    <row r="73" spans="5:26">
      <c r="O73" s="63"/>
      <c r="P73" s="67"/>
      <c r="Q73" s="159"/>
      <c r="R73" s="159"/>
      <c r="S73" s="159"/>
      <c r="T73" s="159"/>
      <c r="U73" s="159"/>
      <c r="V73" s="160"/>
      <c r="X73" s="68"/>
      <c r="Y73" s="68"/>
      <c r="Z73" s="68"/>
    </row>
    <row r="74" spans="5:26">
      <c r="O74" s="63"/>
      <c r="P74" s="67"/>
      <c r="Q74" s="159"/>
      <c r="R74" s="159"/>
      <c r="S74" s="159"/>
      <c r="T74" s="159"/>
      <c r="U74" s="159"/>
      <c r="V74" s="160"/>
      <c r="X74" s="68"/>
      <c r="Y74" s="68"/>
      <c r="Z74" s="68"/>
    </row>
    <row r="75" spans="5:26">
      <c r="O75" s="63"/>
      <c r="P75" s="67"/>
      <c r="Q75" s="159"/>
      <c r="R75" s="159"/>
      <c r="S75" s="159"/>
      <c r="T75" s="159"/>
      <c r="U75" s="159"/>
      <c r="V75" s="160"/>
      <c r="X75" s="68"/>
      <c r="Y75" s="68"/>
      <c r="Z75" s="68"/>
    </row>
    <row r="76" spans="5:26">
      <c r="O76" s="63"/>
      <c r="P76" s="67"/>
      <c r="Q76" s="159"/>
      <c r="R76" s="159"/>
      <c r="S76" s="159"/>
      <c r="T76" s="159"/>
      <c r="U76" s="159"/>
      <c r="V76" s="160"/>
      <c r="X76" s="68"/>
      <c r="Y76" s="68"/>
      <c r="Z76" s="68"/>
    </row>
    <row r="77" spans="5:26">
      <c r="O77" s="63"/>
      <c r="P77" s="67"/>
      <c r="Q77" s="159"/>
      <c r="R77" s="159"/>
      <c r="S77" s="159"/>
      <c r="T77" s="159"/>
      <c r="U77" s="159"/>
      <c r="V77" s="160"/>
      <c r="X77" s="68"/>
      <c r="Y77" s="68"/>
      <c r="Z77" s="68"/>
    </row>
    <row r="78" spans="5:26">
      <c r="O78" s="63"/>
      <c r="P78" s="67"/>
      <c r="Q78" s="159"/>
      <c r="R78" s="159"/>
      <c r="S78" s="159"/>
      <c r="T78" s="159"/>
      <c r="U78" s="159"/>
      <c r="V78" s="160"/>
      <c r="X78" s="68"/>
      <c r="Y78" s="68"/>
      <c r="Z78" s="68"/>
    </row>
    <row r="79" spans="5:26">
      <c r="O79" s="63"/>
      <c r="P79" s="67"/>
      <c r="Q79" s="159"/>
      <c r="R79" s="159"/>
      <c r="S79" s="159"/>
      <c r="T79" s="159"/>
      <c r="U79" s="159"/>
      <c r="V79" s="160"/>
      <c r="X79" s="68"/>
      <c r="Y79" s="68"/>
      <c r="Z79" s="68"/>
    </row>
    <row r="80" spans="5:26">
      <c r="O80" s="63"/>
      <c r="P80" s="67"/>
      <c r="Q80" s="159"/>
      <c r="R80" s="159"/>
      <c r="S80" s="159"/>
      <c r="T80" s="159"/>
      <c r="U80" s="159"/>
      <c r="V80" s="160"/>
      <c r="X80" s="68"/>
      <c r="Y80" s="68"/>
      <c r="Z80" s="68"/>
    </row>
    <row r="81" spans="15:26">
      <c r="O81" s="63"/>
      <c r="P81" s="67"/>
      <c r="Q81" s="159"/>
      <c r="R81" s="159"/>
      <c r="S81" s="159"/>
      <c r="T81" s="159"/>
      <c r="U81" s="159"/>
      <c r="V81" s="160"/>
      <c r="X81" s="68"/>
      <c r="Y81" s="68"/>
      <c r="Z81" s="68"/>
    </row>
    <row r="82" spans="15:26">
      <c r="O82" s="63"/>
      <c r="P82" s="67"/>
      <c r="Q82" s="159"/>
      <c r="R82" s="159"/>
      <c r="S82" s="159"/>
      <c r="T82" s="159"/>
      <c r="U82" s="159"/>
      <c r="V82" s="160"/>
      <c r="X82" s="68"/>
      <c r="Y82" s="68"/>
      <c r="Z82" s="68"/>
    </row>
    <row r="83" spans="15:26">
      <c r="O83" s="63"/>
      <c r="P83" s="67"/>
      <c r="Q83" s="159"/>
      <c r="R83" s="159"/>
      <c r="S83" s="159"/>
      <c r="T83" s="159"/>
      <c r="U83" s="159"/>
      <c r="V83" s="160"/>
      <c r="X83" s="68"/>
      <c r="Y83" s="68"/>
      <c r="Z83" s="68"/>
    </row>
    <row r="84" spans="15:26">
      <c r="O84" s="64"/>
      <c r="P84" s="67"/>
      <c r="Q84" s="159"/>
      <c r="R84" s="159"/>
      <c r="S84" s="159"/>
      <c r="T84" s="159"/>
      <c r="U84" s="159"/>
      <c r="V84" s="160"/>
      <c r="X84" s="68"/>
      <c r="Y84" s="68"/>
      <c r="Z84" s="68"/>
    </row>
    <row r="85" spans="15:26">
      <c r="O85" s="64">
        <v>42248</v>
      </c>
      <c r="P85" s="67"/>
      <c r="Q85" s="159"/>
      <c r="R85" s="159"/>
      <c r="S85" s="159"/>
      <c r="T85" s="159"/>
      <c r="U85" s="159"/>
      <c r="V85" s="160"/>
      <c r="X85" s="68"/>
      <c r="Y85" s="68"/>
      <c r="Z85" s="68"/>
    </row>
    <row r="86" spans="15:26">
      <c r="O86" s="63"/>
      <c r="P86" s="67"/>
      <c r="Q86" s="159"/>
      <c r="R86" s="159"/>
      <c r="S86" s="159"/>
      <c r="T86" s="159"/>
      <c r="U86" s="159"/>
      <c r="V86" s="160"/>
      <c r="X86" s="68"/>
      <c r="Y86" s="68"/>
      <c r="Z86" s="68"/>
    </row>
    <row r="87" spans="15:26">
      <c r="O87" s="63"/>
      <c r="P87" s="67"/>
      <c r="Q87" s="159"/>
      <c r="R87" s="159"/>
      <c r="S87" s="159"/>
      <c r="T87" s="159"/>
      <c r="U87" s="159"/>
      <c r="V87" s="160"/>
      <c r="X87" s="68"/>
      <c r="Y87" s="68"/>
      <c r="Z87" s="68"/>
    </row>
    <row r="88" spans="15:26">
      <c r="O88" s="63"/>
      <c r="P88" s="67"/>
      <c r="Q88" s="159"/>
      <c r="R88" s="159"/>
      <c r="S88" s="159"/>
      <c r="T88" s="159"/>
      <c r="U88" s="159"/>
      <c r="V88" s="160"/>
      <c r="X88" s="68"/>
      <c r="Y88" s="68"/>
      <c r="Z88" s="68"/>
    </row>
    <row r="89" spans="15:26">
      <c r="O89" s="63"/>
      <c r="P89" s="67"/>
      <c r="Q89" s="159"/>
      <c r="R89" s="159"/>
      <c r="S89" s="159"/>
      <c r="T89" s="159"/>
      <c r="U89" s="159"/>
      <c r="V89" s="160"/>
      <c r="X89" s="68"/>
      <c r="Y89" s="68"/>
      <c r="Z89" s="68"/>
    </row>
    <row r="90" spans="15:26">
      <c r="O90" s="63"/>
      <c r="P90" s="67"/>
      <c r="Q90" s="159"/>
      <c r="R90" s="159"/>
      <c r="S90" s="159"/>
      <c r="T90" s="159"/>
      <c r="U90" s="159"/>
      <c r="V90" s="160"/>
      <c r="X90" s="68"/>
      <c r="Y90" s="68"/>
      <c r="Z90" s="68"/>
    </row>
    <row r="91" spans="15:26">
      <c r="O91" s="63"/>
      <c r="P91" s="67"/>
      <c r="Q91" s="159"/>
      <c r="R91" s="159"/>
      <c r="S91" s="159"/>
      <c r="T91" s="159"/>
      <c r="U91" s="159"/>
      <c r="V91" s="160"/>
      <c r="X91" s="68"/>
      <c r="Y91" s="68"/>
      <c r="Z91" s="68"/>
    </row>
    <row r="92" spans="15:26">
      <c r="O92" s="63"/>
      <c r="P92" s="67"/>
      <c r="Q92" s="159"/>
      <c r="R92" s="159"/>
      <c r="S92" s="159"/>
      <c r="T92" s="159"/>
      <c r="U92" s="159"/>
      <c r="V92" s="160"/>
      <c r="X92" s="68"/>
      <c r="Y92" s="68"/>
      <c r="Z92" s="68"/>
    </row>
    <row r="93" spans="15:26">
      <c r="O93" s="63"/>
      <c r="P93" s="67"/>
      <c r="Q93" s="159"/>
      <c r="R93" s="159"/>
      <c r="S93" s="159"/>
      <c r="T93" s="159"/>
      <c r="U93" s="159"/>
      <c r="V93" s="160"/>
      <c r="X93" s="68"/>
      <c r="Y93" s="68"/>
      <c r="Z93" s="68"/>
    </row>
    <row r="94" spans="15:26">
      <c r="O94" s="63"/>
      <c r="P94" s="67"/>
      <c r="Q94" s="159"/>
      <c r="R94" s="159"/>
      <c r="S94" s="159"/>
      <c r="T94" s="159"/>
      <c r="U94" s="159"/>
      <c r="V94" s="160"/>
      <c r="X94" s="68"/>
      <c r="Y94" s="68"/>
      <c r="Z94" s="68"/>
    </row>
    <row r="95" spans="15:26">
      <c r="O95" s="63"/>
      <c r="P95" s="67"/>
      <c r="Q95" s="159"/>
      <c r="R95" s="159"/>
      <c r="S95" s="159"/>
      <c r="T95" s="159"/>
      <c r="U95" s="159"/>
      <c r="V95" s="160"/>
      <c r="X95" s="68"/>
      <c r="Y95" s="68"/>
      <c r="Z95" s="68"/>
    </row>
    <row r="96" spans="15:26">
      <c r="O96" s="63"/>
      <c r="P96" s="67"/>
      <c r="Q96" s="159"/>
      <c r="R96" s="159"/>
      <c r="S96" s="159"/>
      <c r="T96" s="159"/>
      <c r="U96" s="159"/>
      <c r="V96" s="160"/>
      <c r="X96" s="68"/>
      <c r="Y96" s="68"/>
      <c r="Z96" s="68"/>
    </row>
    <row r="97" spans="15:26">
      <c r="O97" s="63"/>
      <c r="P97" s="67"/>
      <c r="Q97" s="159"/>
      <c r="R97" s="159"/>
      <c r="S97" s="159"/>
      <c r="T97" s="159"/>
      <c r="U97" s="159"/>
      <c r="V97" s="160"/>
      <c r="X97" s="68"/>
      <c r="Y97" s="68"/>
      <c r="Z97" s="68"/>
    </row>
    <row r="98" spans="15:26">
      <c r="O98" s="63"/>
      <c r="P98" s="67"/>
      <c r="Q98" s="159"/>
      <c r="R98" s="159"/>
      <c r="S98" s="159"/>
      <c r="T98" s="159"/>
      <c r="U98" s="159"/>
      <c r="V98" s="160"/>
      <c r="X98" s="68"/>
      <c r="Y98" s="68"/>
      <c r="Z98" s="68"/>
    </row>
    <row r="99" spans="15:26">
      <c r="O99" s="63"/>
      <c r="P99" s="67"/>
      <c r="Q99" s="159"/>
      <c r="R99" s="159"/>
      <c r="S99" s="159"/>
      <c r="T99" s="159"/>
      <c r="U99" s="159"/>
      <c r="V99" s="160"/>
      <c r="X99" s="68"/>
      <c r="Y99" s="68"/>
      <c r="Z99" s="68"/>
    </row>
    <row r="100" spans="15:26">
      <c r="O100" s="63"/>
      <c r="P100" s="67"/>
      <c r="Q100" s="159"/>
      <c r="R100" s="159"/>
      <c r="S100" s="159"/>
      <c r="T100" s="159"/>
      <c r="U100" s="159"/>
      <c r="V100" s="160"/>
      <c r="X100" s="68"/>
      <c r="Y100" s="68"/>
      <c r="Z100" s="68"/>
    </row>
    <row r="101" spans="15:26">
      <c r="O101" s="63"/>
      <c r="P101" s="67"/>
      <c r="Q101" s="159"/>
      <c r="R101" s="159"/>
      <c r="S101" s="159"/>
      <c r="T101" s="159"/>
      <c r="U101" s="159"/>
      <c r="V101" s="160"/>
      <c r="X101" s="68"/>
      <c r="Y101" s="68"/>
      <c r="Z101" s="68"/>
    </row>
    <row r="102" spans="15:26">
      <c r="O102" s="63"/>
      <c r="P102" s="67"/>
      <c r="Q102" s="159"/>
      <c r="R102" s="159"/>
      <c r="S102" s="159"/>
      <c r="T102" s="159"/>
      <c r="U102" s="159"/>
      <c r="V102" s="160"/>
      <c r="X102" s="68"/>
      <c r="Y102" s="68"/>
      <c r="Z102" s="68"/>
    </row>
    <row r="103" spans="15:26">
      <c r="O103" s="63"/>
      <c r="P103" s="67"/>
      <c r="Q103" s="159"/>
      <c r="R103" s="159"/>
      <c r="S103" s="159"/>
      <c r="T103" s="159"/>
      <c r="U103" s="159"/>
      <c r="V103" s="160"/>
      <c r="X103" s="68"/>
      <c r="Y103" s="68"/>
      <c r="Z103" s="68"/>
    </row>
    <row r="104" spans="15:26">
      <c r="O104" s="63"/>
      <c r="P104" s="67"/>
      <c r="Q104" s="159"/>
      <c r="R104" s="159"/>
      <c r="S104" s="159"/>
      <c r="T104" s="159"/>
      <c r="U104" s="159"/>
      <c r="V104" s="160"/>
      <c r="X104" s="68"/>
      <c r="Y104" s="68"/>
      <c r="Z104" s="68"/>
    </row>
    <row r="105" spans="15:26">
      <c r="O105" s="63"/>
      <c r="P105" s="67"/>
      <c r="Q105" s="159"/>
      <c r="R105" s="159"/>
      <c r="S105" s="159"/>
      <c r="T105" s="159"/>
      <c r="U105" s="159"/>
      <c r="V105" s="160"/>
      <c r="X105" s="68"/>
      <c r="Y105" s="68"/>
      <c r="Z105" s="68"/>
    </row>
    <row r="106" spans="15:26">
      <c r="O106" s="63"/>
      <c r="P106" s="67"/>
      <c r="Q106" s="159"/>
      <c r="R106" s="159"/>
      <c r="S106" s="159"/>
      <c r="T106" s="159"/>
      <c r="U106" s="159"/>
      <c r="V106" s="160"/>
      <c r="X106" s="68"/>
      <c r="Y106" s="68"/>
      <c r="Z106" s="68"/>
    </row>
    <row r="107" spans="15:26">
      <c r="O107" s="63"/>
      <c r="P107" s="67"/>
      <c r="Q107" s="159"/>
      <c r="R107" s="159"/>
      <c r="S107" s="159"/>
      <c r="T107" s="159"/>
      <c r="U107" s="159"/>
      <c r="V107" s="160"/>
      <c r="X107" s="68"/>
      <c r="Y107" s="68"/>
      <c r="Z107" s="68"/>
    </row>
    <row r="108" spans="15:26">
      <c r="O108" s="63"/>
      <c r="P108" s="67"/>
      <c r="Q108" s="159"/>
      <c r="R108" s="159"/>
      <c r="S108" s="159"/>
      <c r="T108" s="159"/>
      <c r="U108" s="159"/>
      <c r="V108" s="160"/>
      <c r="X108" s="68"/>
      <c r="Y108" s="68"/>
      <c r="Z108" s="68"/>
    </row>
    <row r="109" spans="15:26">
      <c r="O109" s="63"/>
      <c r="P109" s="67"/>
      <c r="Q109" s="159"/>
      <c r="R109" s="159"/>
      <c r="S109" s="159"/>
      <c r="T109" s="159"/>
      <c r="U109" s="159"/>
      <c r="V109" s="160"/>
      <c r="X109" s="68"/>
      <c r="Y109" s="68"/>
      <c r="Z109" s="68"/>
    </row>
    <row r="110" spans="15:26">
      <c r="O110" s="63"/>
      <c r="P110" s="67"/>
      <c r="Q110" s="159"/>
      <c r="R110" s="159"/>
      <c r="S110" s="159"/>
      <c r="T110" s="159"/>
      <c r="U110" s="159"/>
      <c r="V110" s="160"/>
      <c r="X110" s="68"/>
      <c r="Y110" s="68"/>
      <c r="Z110" s="68"/>
    </row>
    <row r="111" spans="15:26">
      <c r="O111" s="63"/>
      <c r="P111" s="67"/>
      <c r="Q111" s="159"/>
      <c r="R111" s="159"/>
      <c r="S111" s="159"/>
      <c r="T111" s="159"/>
      <c r="U111" s="159"/>
      <c r="V111" s="160"/>
      <c r="X111" s="68"/>
      <c r="Y111" s="68"/>
      <c r="Z111" s="68"/>
    </row>
    <row r="112" spans="15:26">
      <c r="O112" s="63"/>
      <c r="P112" s="67"/>
      <c r="Q112" s="159"/>
      <c r="R112" s="159"/>
      <c r="S112" s="159"/>
      <c r="T112" s="159"/>
      <c r="U112" s="159"/>
      <c r="V112" s="160"/>
      <c r="X112" s="68"/>
      <c r="Y112" s="68"/>
      <c r="Z112" s="68"/>
    </row>
    <row r="113" spans="15:26">
      <c r="O113" s="63"/>
      <c r="P113" s="67"/>
      <c r="Q113" s="159"/>
      <c r="R113" s="159"/>
      <c r="S113" s="159"/>
      <c r="T113" s="159"/>
      <c r="U113" s="159"/>
      <c r="V113" s="160"/>
      <c r="X113" s="68"/>
      <c r="Y113" s="68"/>
      <c r="Z113" s="68"/>
    </row>
    <row r="114" spans="15:26">
      <c r="O114" s="63"/>
      <c r="P114" s="67"/>
      <c r="Q114" s="159"/>
      <c r="R114" s="159"/>
      <c r="S114" s="159"/>
      <c r="T114" s="159"/>
      <c r="U114" s="159"/>
      <c r="V114" s="160"/>
      <c r="X114" s="68"/>
      <c r="Y114" s="68"/>
      <c r="Z114" s="68"/>
    </row>
    <row r="115" spans="15:26">
      <c r="O115" s="64">
        <v>42278</v>
      </c>
      <c r="P115" s="67"/>
      <c r="Q115" s="159"/>
      <c r="R115" s="159"/>
      <c r="S115" s="159"/>
      <c r="T115" s="159"/>
      <c r="U115" s="159"/>
      <c r="V115" s="160"/>
      <c r="X115" s="68"/>
      <c r="Y115" s="68"/>
      <c r="Z115" s="68"/>
    </row>
    <row r="116" spans="15:26">
      <c r="O116" s="64"/>
      <c r="P116" s="67"/>
      <c r="Q116" s="159"/>
      <c r="R116" s="159"/>
      <c r="S116" s="159"/>
      <c r="T116" s="159"/>
      <c r="U116" s="159"/>
      <c r="V116" s="160"/>
      <c r="X116" s="68"/>
      <c r="Y116" s="68"/>
      <c r="Z116" s="68"/>
    </row>
    <row r="117" spans="15:26">
      <c r="O117" s="63"/>
      <c r="P117" s="67"/>
      <c r="Q117" s="159"/>
      <c r="R117" s="159"/>
      <c r="S117" s="159"/>
      <c r="T117" s="159"/>
      <c r="U117" s="159"/>
      <c r="V117" s="160"/>
      <c r="X117" s="68"/>
      <c r="Y117" s="68"/>
      <c r="Z117" s="68"/>
    </row>
    <row r="118" spans="15:26">
      <c r="O118" s="63"/>
      <c r="P118" s="67"/>
      <c r="Q118" s="159"/>
      <c r="R118" s="159"/>
      <c r="S118" s="159"/>
      <c r="T118" s="159"/>
      <c r="U118" s="159"/>
      <c r="V118" s="160"/>
      <c r="X118" s="68"/>
      <c r="Y118" s="68"/>
      <c r="Z118" s="68"/>
    </row>
    <row r="119" spans="15:26">
      <c r="O119" s="63"/>
      <c r="P119" s="67"/>
      <c r="Q119" s="159"/>
      <c r="R119" s="159"/>
      <c r="S119" s="159"/>
      <c r="T119" s="159"/>
      <c r="U119" s="159"/>
      <c r="V119" s="160"/>
      <c r="X119" s="68"/>
      <c r="Y119" s="68"/>
      <c r="Z119" s="68"/>
    </row>
    <row r="120" spans="15:26">
      <c r="O120" s="63"/>
      <c r="P120" s="67"/>
      <c r="Q120" s="159"/>
      <c r="R120" s="159"/>
      <c r="S120" s="159"/>
      <c r="T120" s="159"/>
      <c r="U120" s="159"/>
      <c r="V120" s="160"/>
      <c r="X120" s="68"/>
      <c r="Y120" s="68"/>
      <c r="Z120" s="68"/>
    </row>
    <row r="121" spans="15:26">
      <c r="O121" s="63"/>
      <c r="P121" s="67"/>
      <c r="Q121" s="159"/>
      <c r="R121" s="159"/>
      <c r="S121" s="159"/>
      <c r="T121" s="159"/>
      <c r="U121" s="159"/>
      <c r="V121" s="160"/>
      <c r="X121" s="68"/>
      <c r="Y121" s="68"/>
      <c r="Z121" s="68"/>
    </row>
    <row r="122" spans="15:26">
      <c r="O122" s="63"/>
      <c r="P122" s="67"/>
      <c r="Q122" s="159"/>
      <c r="R122" s="159"/>
      <c r="S122" s="159"/>
      <c r="T122" s="159"/>
      <c r="U122" s="159"/>
      <c r="V122" s="160"/>
      <c r="X122" s="68"/>
      <c r="Y122" s="68"/>
      <c r="Z122" s="68"/>
    </row>
    <row r="123" spans="15:26">
      <c r="O123" s="63"/>
      <c r="P123" s="67"/>
      <c r="Q123" s="159"/>
      <c r="R123" s="159"/>
      <c r="S123" s="159"/>
      <c r="T123" s="159"/>
      <c r="U123" s="159"/>
      <c r="V123" s="160"/>
      <c r="X123" s="68"/>
      <c r="Y123" s="68"/>
      <c r="Z123" s="68"/>
    </row>
    <row r="124" spans="15:26">
      <c r="O124" s="63"/>
      <c r="P124" s="67"/>
      <c r="Q124" s="159"/>
      <c r="R124" s="159"/>
      <c r="S124" s="159"/>
      <c r="T124" s="159"/>
      <c r="U124" s="159"/>
      <c r="V124" s="160"/>
      <c r="X124" s="68"/>
      <c r="Y124" s="68"/>
      <c r="Z124" s="68"/>
    </row>
    <row r="125" spans="15:26">
      <c r="O125" s="63"/>
      <c r="P125" s="67"/>
      <c r="Q125" s="159"/>
      <c r="R125" s="159"/>
      <c r="S125" s="159"/>
      <c r="T125" s="159"/>
      <c r="U125" s="159"/>
      <c r="V125" s="160"/>
      <c r="X125" s="68"/>
      <c r="Y125" s="68"/>
      <c r="Z125" s="68"/>
    </row>
    <row r="126" spans="15:26">
      <c r="O126" s="63"/>
      <c r="P126" s="67"/>
      <c r="Q126" s="159"/>
      <c r="R126" s="159"/>
      <c r="S126" s="159"/>
      <c r="T126" s="159"/>
      <c r="U126" s="159"/>
      <c r="V126" s="160"/>
      <c r="X126" s="68"/>
      <c r="Y126" s="68"/>
      <c r="Z126" s="68"/>
    </row>
    <row r="127" spans="15:26">
      <c r="O127" s="63"/>
      <c r="P127" s="67"/>
      <c r="Q127" s="159"/>
      <c r="R127" s="159"/>
      <c r="S127" s="159"/>
      <c r="T127" s="159"/>
      <c r="U127" s="159"/>
      <c r="V127" s="160"/>
      <c r="X127" s="68"/>
      <c r="Y127" s="68"/>
      <c r="Z127" s="68"/>
    </row>
    <row r="128" spans="15:26">
      <c r="O128" s="63"/>
      <c r="P128" s="67"/>
      <c r="Q128" s="159"/>
      <c r="R128" s="159"/>
      <c r="S128" s="159"/>
      <c r="T128" s="159"/>
      <c r="U128" s="159"/>
      <c r="V128" s="160"/>
      <c r="X128" s="68"/>
      <c r="Y128" s="68"/>
      <c r="Z128" s="68"/>
    </row>
    <row r="129" spans="15:26">
      <c r="O129" s="63"/>
      <c r="P129" s="67"/>
      <c r="Q129" s="159"/>
      <c r="R129" s="159"/>
      <c r="S129" s="159"/>
      <c r="T129" s="159"/>
      <c r="U129" s="159"/>
      <c r="V129" s="160"/>
      <c r="X129" s="68"/>
      <c r="Y129" s="68"/>
      <c r="Z129" s="68"/>
    </row>
    <row r="130" spans="15:26">
      <c r="O130" s="63"/>
      <c r="P130" s="67"/>
      <c r="Q130" s="159"/>
      <c r="R130" s="159"/>
      <c r="S130" s="159"/>
      <c r="T130" s="159"/>
      <c r="U130" s="159"/>
      <c r="V130" s="160"/>
      <c r="X130" s="68"/>
      <c r="Y130" s="68"/>
      <c r="Z130" s="68"/>
    </row>
    <row r="131" spans="15:26">
      <c r="O131" s="63"/>
      <c r="P131" s="67"/>
      <c r="Q131" s="159"/>
      <c r="R131" s="159"/>
      <c r="S131" s="159"/>
      <c r="T131" s="159"/>
      <c r="U131" s="159"/>
      <c r="V131" s="160"/>
      <c r="X131" s="68"/>
      <c r="Y131" s="68"/>
      <c r="Z131" s="68"/>
    </row>
    <row r="132" spans="15:26">
      <c r="O132" s="63"/>
      <c r="P132" s="67"/>
      <c r="Q132" s="159"/>
      <c r="R132" s="159"/>
      <c r="S132" s="159"/>
      <c r="T132" s="159"/>
      <c r="U132" s="159"/>
      <c r="V132" s="160"/>
      <c r="X132" s="68"/>
      <c r="Y132" s="68"/>
      <c r="Z132" s="68"/>
    </row>
    <row r="133" spans="15:26">
      <c r="O133" s="63"/>
      <c r="P133" s="67"/>
      <c r="Q133" s="159"/>
      <c r="R133" s="159"/>
      <c r="S133" s="159"/>
      <c r="T133" s="159"/>
      <c r="U133" s="159"/>
      <c r="V133" s="160"/>
      <c r="X133" s="68"/>
      <c r="Y133" s="68"/>
      <c r="Z133" s="68"/>
    </row>
    <row r="134" spans="15:26">
      <c r="O134" s="63"/>
      <c r="P134" s="67"/>
      <c r="Q134" s="159"/>
      <c r="R134" s="159"/>
      <c r="S134" s="159"/>
      <c r="T134" s="159"/>
      <c r="U134" s="159"/>
      <c r="V134" s="160"/>
      <c r="X134" s="68"/>
      <c r="Y134" s="68"/>
      <c r="Z134" s="68"/>
    </row>
    <row r="135" spans="15:26">
      <c r="O135" s="63"/>
      <c r="P135" s="67"/>
      <c r="Q135" s="159"/>
      <c r="R135" s="159"/>
      <c r="S135" s="159"/>
      <c r="T135" s="159"/>
      <c r="U135" s="159"/>
      <c r="V135" s="160"/>
      <c r="X135" s="68"/>
      <c r="Y135" s="68"/>
      <c r="Z135" s="68"/>
    </row>
    <row r="136" spans="15:26">
      <c r="O136" s="63"/>
      <c r="P136" s="67"/>
      <c r="Q136" s="159"/>
      <c r="R136" s="159"/>
      <c r="S136" s="159"/>
      <c r="T136" s="159"/>
      <c r="U136" s="159"/>
      <c r="V136" s="160"/>
      <c r="X136" s="68"/>
      <c r="Y136" s="68"/>
      <c r="Z136" s="68"/>
    </row>
    <row r="137" spans="15:26">
      <c r="O137" s="63"/>
      <c r="P137" s="67"/>
      <c r="Q137" s="159"/>
      <c r="R137" s="159"/>
      <c r="S137" s="159"/>
      <c r="T137" s="159"/>
      <c r="U137" s="159"/>
      <c r="V137" s="160"/>
      <c r="X137" s="68"/>
      <c r="Y137" s="68"/>
      <c r="Z137" s="68"/>
    </row>
    <row r="138" spans="15:26">
      <c r="O138" s="63"/>
      <c r="P138" s="67"/>
      <c r="Q138" s="159"/>
      <c r="R138" s="159"/>
      <c r="S138" s="159"/>
      <c r="T138" s="159"/>
      <c r="U138" s="159"/>
      <c r="V138" s="160"/>
      <c r="X138" s="68"/>
      <c r="Y138" s="68"/>
      <c r="Z138" s="68"/>
    </row>
    <row r="139" spans="15:26">
      <c r="O139" s="63"/>
      <c r="P139" s="67"/>
      <c r="Q139" s="159"/>
      <c r="R139" s="159"/>
      <c r="S139" s="159"/>
      <c r="T139" s="159"/>
      <c r="U139" s="159"/>
      <c r="V139" s="160"/>
      <c r="X139" s="68"/>
      <c r="Y139" s="68"/>
      <c r="Z139" s="68"/>
    </row>
    <row r="140" spans="15:26">
      <c r="O140" s="63"/>
      <c r="P140" s="67"/>
      <c r="Q140" s="159"/>
      <c r="R140" s="159"/>
      <c r="S140" s="159"/>
      <c r="T140" s="159"/>
      <c r="U140" s="159"/>
      <c r="V140" s="160"/>
      <c r="X140" s="68"/>
      <c r="Y140" s="68"/>
      <c r="Z140" s="68"/>
    </row>
    <row r="141" spans="15:26">
      <c r="O141" s="63"/>
      <c r="P141" s="67"/>
      <c r="Q141" s="159"/>
      <c r="R141" s="159"/>
      <c r="S141" s="159"/>
      <c r="T141" s="159"/>
      <c r="U141" s="159"/>
      <c r="V141" s="160"/>
      <c r="X141" s="68"/>
      <c r="Y141" s="68"/>
      <c r="Z141" s="68"/>
    </row>
    <row r="142" spans="15:26">
      <c r="O142" s="63"/>
      <c r="P142" s="67"/>
      <c r="Q142" s="159"/>
      <c r="R142" s="159"/>
      <c r="S142" s="159"/>
      <c r="T142" s="159"/>
      <c r="U142" s="159"/>
      <c r="V142" s="160"/>
      <c r="X142" s="68"/>
      <c r="Y142" s="68"/>
      <c r="Z142" s="68"/>
    </row>
    <row r="143" spans="15:26">
      <c r="O143" s="63"/>
      <c r="P143" s="67"/>
      <c r="Q143" s="159"/>
      <c r="R143" s="159"/>
      <c r="S143" s="159"/>
      <c r="T143" s="159"/>
      <c r="U143" s="159"/>
      <c r="V143" s="160"/>
      <c r="X143" s="68"/>
      <c r="Y143" s="68"/>
      <c r="Z143" s="68"/>
    </row>
    <row r="144" spans="15:26">
      <c r="O144" s="63"/>
      <c r="P144" s="67"/>
      <c r="Q144" s="159"/>
      <c r="R144" s="159"/>
      <c r="S144" s="159"/>
      <c r="T144" s="159"/>
      <c r="U144" s="159"/>
      <c r="V144" s="160"/>
      <c r="X144" s="68"/>
      <c r="Y144" s="68"/>
      <c r="Z144" s="68"/>
    </row>
    <row r="145" spans="15:26">
      <c r="O145" s="63"/>
      <c r="P145" s="67"/>
      <c r="Q145" s="159"/>
      <c r="R145" s="159"/>
      <c r="S145" s="159"/>
      <c r="T145" s="159"/>
      <c r="U145" s="159"/>
      <c r="V145" s="160"/>
      <c r="X145" s="68"/>
      <c r="Y145" s="68"/>
      <c r="Z145" s="68"/>
    </row>
    <row r="146" spans="15:26">
      <c r="O146" s="64">
        <v>42309</v>
      </c>
      <c r="P146" s="67"/>
      <c r="Q146" s="159"/>
      <c r="R146" s="159"/>
      <c r="S146" s="159"/>
      <c r="T146" s="159"/>
      <c r="U146" s="159"/>
      <c r="V146" s="160"/>
      <c r="X146" s="68"/>
      <c r="Y146" s="68"/>
      <c r="Z146" s="68"/>
    </row>
    <row r="147" spans="15:26">
      <c r="O147" s="64"/>
      <c r="P147" s="67"/>
      <c r="Q147" s="159"/>
      <c r="R147" s="159"/>
      <c r="S147" s="159"/>
      <c r="T147" s="159"/>
      <c r="U147" s="159"/>
      <c r="V147" s="160"/>
      <c r="X147" s="68"/>
      <c r="Y147" s="68"/>
      <c r="Z147" s="68"/>
    </row>
    <row r="148" spans="15:26">
      <c r="O148" s="63"/>
      <c r="P148" s="67"/>
      <c r="Q148" s="159"/>
      <c r="R148" s="159"/>
      <c r="S148" s="159"/>
      <c r="T148" s="159"/>
      <c r="U148" s="159"/>
      <c r="V148" s="160"/>
      <c r="X148" s="68"/>
      <c r="Y148" s="68"/>
      <c r="Z148" s="68"/>
    </row>
    <row r="149" spans="15:26">
      <c r="O149" s="63"/>
      <c r="P149" s="67"/>
      <c r="Q149" s="159"/>
      <c r="R149" s="159"/>
      <c r="S149" s="159"/>
      <c r="T149" s="159"/>
      <c r="U149" s="159"/>
      <c r="V149" s="160"/>
      <c r="X149" s="68"/>
      <c r="Y149" s="68"/>
      <c r="Z149" s="68"/>
    </row>
    <row r="150" spans="15:26">
      <c r="O150" s="63"/>
      <c r="P150" s="67"/>
      <c r="Q150" s="159"/>
      <c r="R150" s="159"/>
      <c r="S150" s="159"/>
      <c r="T150" s="159"/>
      <c r="U150" s="159"/>
      <c r="V150" s="160"/>
      <c r="X150" s="68"/>
      <c r="Y150" s="68"/>
      <c r="Z150" s="68"/>
    </row>
    <row r="151" spans="15:26">
      <c r="O151" s="63"/>
      <c r="P151" s="67"/>
      <c r="Q151" s="159"/>
      <c r="R151" s="159"/>
      <c r="S151" s="159"/>
      <c r="T151" s="159"/>
      <c r="U151" s="159"/>
      <c r="V151" s="160"/>
      <c r="X151" s="68"/>
      <c r="Y151" s="68"/>
      <c r="Z151" s="68"/>
    </row>
    <row r="152" spans="15:26">
      <c r="O152" s="63"/>
      <c r="P152" s="67"/>
      <c r="Q152" s="159"/>
      <c r="R152" s="159"/>
      <c r="S152" s="159"/>
      <c r="T152" s="159"/>
      <c r="U152" s="159"/>
      <c r="V152" s="160"/>
      <c r="X152" s="68"/>
      <c r="Y152" s="68"/>
      <c r="Z152" s="68"/>
    </row>
    <row r="153" spans="15:26">
      <c r="O153" s="63"/>
      <c r="P153" s="67"/>
      <c r="Q153" s="159"/>
      <c r="R153" s="159"/>
      <c r="S153" s="159"/>
      <c r="T153" s="159"/>
      <c r="U153" s="159"/>
      <c r="V153" s="160"/>
      <c r="X153" s="68"/>
      <c r="Y153" s="68"/>
      <c r="Z153" s="68"/>
    </row>
    <row r="154" spans="15:26">
      <c r="O154" s="63"/>
      <c r="P154" s="67"/>
      <c r="Q154" s="159"/>
      <c r="R154" s="159"/>
      <c r="S154" s="159"/>
      <c r="T154" s="159"/>
      <c r="U154" s="159"/>
      <c r="V154" s="160"/>
      <c r="X154" s="68"/>
      <c r="Y154" s="68"/>
      <c r="Z154" s="68"/>
    </row>
    <row r="155" spans="15:26">
      <c r="O155" s="63"/>
      <c r="P155" s="67"/>
      <c r="Q155" s="159"/>
      <c r="R155" s="159"/>
      <c r="S155" s="159"/>
      <c r="T155" s="159"/>
      <c r="U155" s="159"/>
      <c r="V155" s="160"/>
      <c r="X155" s="68"/>
      <c r="Y155" s="68"/>
      <c r="Z155" s="68"/>
    </row>
    <row r="156" spans="15:26">
      <c r="O156" s="63"/>
      <c r="P156" s="67"/>
      <c r="Q156" s="159"/>
      <c r="R156" s="159"/>
      <c r="S156" s="159"/>
      <c r="T156" s="159"/>
      <c r="U156" s="159"/>
      <c r="V156" s="160"/>
      <c r="X156" s="68"/>
      <c r="Y156" s="68"/>
      <c r="Z156" s="68"/>
    </row>
    <row r="157" spans="15:26">
      <c r="O157" s="63"/>
      <c r="P157" s="67"/>
      <c r="Q157" s="159"/>
      <c r="R157" s="159"/>
      <c r="S157" s="159"/>
      <c r="T157" s="159"/>
      <c r="U157" s="159"/>
      <c r="V157" s="160"/>
      <c r="X157" s="68"/>
      <c r="Y157" s="68"/>
      <c r="Z157" s="68"/>
    </row>
    <row r="158" spans="15:26">
      <c r="O158" s="63"/>
      <c r="P158" s="67"/>
      <c r="Q158" s="159"/>
      <c r="R158" s="159"/>
      <c r="S158" s="159"/>
      <c r="T158" s="159"/>
      <c r="U158" s="159"/>
      <c r="V158" s="160"/>
      <c r="X158" s="68"/>
      <c r="Y158" s="68"/>
      <c r="Z158" s="68"/>
    </row>
    <row r="159" spans="15:26">
      <c r="O159" s="63"/>
      <c r="P159" s="67"/>
      <c r="Q159" s="159"/>
      <c r="R159" s="159"/>
      <c r="S159" s="159"/>
      <c r="T159" s="159"/>
      <c r="U159" s="159"/>
      <c r="V159" s="160"/>
      <c r="X159" s="68"/>
      <c r="Y159" s="68"/>
      <c r="Z159" s="68"/>
    </row>
    <row r="160" spans="15:26">
      <c r="O160" s="63"/>
      <c r="P160" s="67"/>
      <c r="Q160" s="159"/>
      <c r="R160" s="159"/>
      <c r="S160" s="159"/>
      <c r="T160" s="159"/>
      <c r="U160" s="159"/>
      <c r="V160" s="160"/>
      <c r="X160" s="68"/>
      <c r="Y160" s="68"/>
      <c r="Z160" s="68"/>
    </row>
    <row r="161" spans="15:26">
      <c r="O161" s="63"/>
      <c r="P161" s="67"/>
      <c r="Q161" s="159"/>
      <c r="R161" s="159"/>
      <c r="S161" s="159"/>
      <c r="T161" s="159"/>
      <c r="U161" s="159"/>
      <c r="V161" s="160"/>
      <c r="X161" s="68"/>
      <c r="Y161" s="68"/>
      <c r="Z161" s="68"/>
    </row>
    <row r="162" spans="15:26">
      <c r="O162" s="63"/>
      <c r="P162" s="67"/>
      <c r="Q162" s="159"/>
      <c r="R162" s="159"/>
      <c r="S162" s="159"/>
      <c r="T162" s="159"/>
      <c r="U162" s="159"/>
      <c r="V162" s="160"/>
      <c r="X162" s="68"/>
      <c r="Y162" s="68"/>
      <c r="Z162" s="68"/>
    </row>
    <row r="163" spans="15:26">
      <c r="O163" s="63"/>
      <c r="P163" s="67"/>
      <c r="Q163" s="159"/>
      <c r="R163" s="159"/>
      <c r="S163" s="159"/>
      <c r="T163" s="159"/>
      <c r="U163" s="159"/>
      <c r="V163" s="160"/>
      <c r="X163" s="68"/>
      <c r="Y163" s="68"/>
      <c r="Z163" s="68"/>
    </row>
    <row r="164" spans="15:26">
      <c r="O164" s="63"/>
      <c r="P164" s="67"/>
      <c r="Q164" s="159"/>
      <c r="R164" s="159"/>
      <c r="S164" s="159"/>
      <c r="T164" s="159"/>
      <c r="U164" s="159"/>
      <c r="V164" s="160"/>
      <c r="X164" s="68"/>
      <c r="Y164" s="68"/>
      <c r="Z164" s="68"/>
    </row>
    <row r="165" spans="15:26">
      <c r="O165" s="63"/>
      <c r="P165" s="67"/>
      <c r="Q165" s="159"/>
      <c r="R165" s="159"/>
      <c r="S165" s="159"/>
      <c r="T165" s="159"/>
      <c r="U165" s="159"/>
      <c r="V165" s="160"/>
      <c r="X165" s="68"/>
      <c r="Y165" s="68"/>
      <c r="Z165" s="68"/>
    </row>
    <row r="166" spans="15:26">
      <c r="O166" s="63"/>
      <c r="P166" s="67"/>
      <c r="Q166" s="159"/>
      <c r="R166" s="159"/>
      <c r="S166" s="159"/>
      <c r="T166" s="159"/>
      <c r="U166" s="159"/>
      <c r="V166" s="160"/>
      <c r="X166" s="68"/>
      <c r="Y166" s="68"/>
      <c r="Z166" s="68"/>
    </row>
    <row r="167" spans="15:26">
      <c r="O167" s="63"/>
      <c r="P167" s="67"/>
      <c r="Q167" s="159"/>
      <c r="R167" s="159"/>
      <c r="S167" s="159"/>
      <c r="T167" s="159"/>
      <c r="U167" s="159"/>
      <c r="V167" s="160"/>
      <c r="X167" s="68"/>
      <c r="Y167" s="68"/>
      <c r="Z167" s="68"/>
    </row>
    <row r="168" spans="15:26">
      <c r="O168" s="63"/>
      <c r="P168" s="67"/>
      <c r="Q168" s="159"/>
      <c r="R168" s="159"/>
      <c r="S168" s="159"/>
      <c r="T168" s="159"/>
      <c r="U168" s="159"/>
      <c r="V168" s="160"/>
      <c r="X168" s="68"/>
      <c r="Y168" s="68"/>
      <c r="Z168" s="68"/>
    </row>
    <row r="169" spans="15:26">
      <c r="O169" s="63"/>
      <c r="P169" s="67"/>
      <c r="Q169" s="159"/>
      <c r="R169" s="159"/>
      <c r="S169" s="159"/>
      <c r="T169" s="159"/>
      <c r="U169" s="159"/>
      <c r="V169" s="160"/>
      <c r="X169" s="68"/>
      <c r="Y169" s="68"/>
      <c r="Z169" s="68"/>
    </row>
    <row r="170" spans="15:26">
      <c r="O170" s="63"/>
      <c r="P170" s="67"/>
      <c r="Q170" s="159"/>
      <c r="R170" s="159"/>
      <c r="S170" s="159"/>
      <c r="T170" s="159"/>
      <c r="U170" s="159"/>
      <c r="V170" s="160"/>
      <c r="X170" s="68"/>
      <c r="Y170" s="68"/>
      <c r="Z170" s="68"/>
    </row>
    <row r="171" spans="15:26">
      <c r="O171" s="63"/>
      <c r="P171" s="67"/>
      <c r="Q171" s="159"/>
      <c r="R171" s="159"/>
      <c r="S171" s="159"/>
      <c r="T171" s="159"/>
      <c r="U171" s="159"/>
      <c r="V171" s="160"/>
      <c r="X171" s="68"/>
      <c r="Y171" s="68"/>
      <c r="Z171" s="68"/>
    </row>
    <row r="172" spans="15:26">
      <c r="O172" s="63"/>
      <c r="P172" s="67"/>
      <c r="Q172" s="159"/>
      <c r="R172" s="159"/>
      <c r="S172" s="159"/>
      <c r="T172" s="159"/>
      <c r="U172" s="159"/>
      <c r="V172" s="160"/>
      <c r="X172" s="68"/>
      <c r="Y172" s="68"/>
      <c r="Z172" s="68"/>
    </row>
    <row r="173" spans="15:26">
      <c r="O173" s="63"/>
      <c r="P173" s="67"/>
      <c r="Q173" s="159"/>
      <c r="R173" s="159"/>
      <c r="S173" s="159"/>
      <c r="T173" s="159"/>
      <c r="U173" s="159"/>
      <c r="V173" s="160"/>
      <c r="X173" s="68"/>
      <c r="Y173" s="68"/>
      <c r="Z173" s="68"/>
    </row>
    <row r="174" spans="15:26">
      <c r="O174" s="63"/>
      <c r="P174" s="67"/>
      <c r="Q174" s="159"/>
      <c r="R174" s="159"/>
      <c r="S174" s="159"/>
      <c r="T174" s="159"/>
      <c r="U174" s="159"/>
      <c r="V174" s="160"/>
      <c r="X174" s="68"/>
      <c r="Y174" s="68"/>
      <c r="Z174" s="68"/>
    </row>
    <row r="175" spans="15:26">
      <c r="O175" s="63"/>
      <c r="P175" s="67"/>
      <c r="Q175" s="159"/>
      <c r="R175" s="159"/>
      <c r="S175" s="159"/>
      <c r="T175" s="159"/>
      <c r="U175" s="159"/>
      <c r="V175" s="160"/>
      <c r="X175" s="68"/>
      <c r="Y175" s="68"/>
      <c r="Z175" s="68"/>
    </row>
    <row r="176" spans="15:26">
      <c r="O176" s="64">
        <v>42339</v>
      </c>
      <c r="P176" s="67"/>
      <c r="Q176" s="159"/>
      <c r="R176" s="159"/>
      <c r="S176" s="159"/>
      <c r="T176" s="159"/>
      <c r="U176" s="159"/>
      <c r="V176" s="160"/>
      <c r="X176" s="68"/>
      <c r="Y176" s="68"/>
      <c r="Z176" s="68"/>
    </row>
    <row r="177" spans="15:26">
      <c r="O177" s="64"/>
      <c r="P177" s="67"/>
      <c r="Q177" s="159"/>
      <c r="R177" s="159"/>
      <c r="S177" s="159"/>
      <c r="T177" s="159"/>
      <c r="U177" s="159"/>
      <c r="V177" s="160"/>
      <c r="X177" s="68"/>
      <c r="Y177" s="68"/>
      <c r="Z177" s="68"/>
    </row>
    <row r="178" spans="15:26">
      <c r="O178" s="63"/>
      <c r="P178" s="67"/>
      <c r="Q178" s="159"/>
      <c r="R178" s="159"/>
      <c r="S178" s="159"/>
      <c r="T178" s="159"/>
      <c r="U178" s="159"/>
      <c r="V178" s="160"/>
      <c r="X178" s="68"/>
      <c r="Y178" s="68"/>
      <c r="Z178" s="68"/>
    </row>
    <row r="179" spans="15:26">
      <c r="O179" s="63"/>
      <c r="P179" s="67"/>
      <c r="Q179" s="159"/>
      <c r="R179" s="159"/>
      <c r="S179" s="159"/>
      <c r="T179" s="159"/>
      <c r="U179" s="159"/>
      <c r="V179" s="160"/>
      <c r="X179" s="68"/>
      <c r="Y179" s="68"/>
      <c r="Z179" s="68"/>
    </row>
    <row r="180" spans="15:26">
      <c r="O180" s="63"/>
      <c r="P180" s="67"/>
      <c r="Q180" s="159"/>
      <c r="R180" s="159"/>
      <c r="S180" s="159"/>
      <c r="T180" s="159"/>
      <c r="U180" s="159"/>
      <c r="V180" s="160"/>
      <c r="X180" s="68"/>
      <c r="Y180" s="68"/>
      <c r="Z180" s="68"/>
    </row>
    <row r="181" spans="15:26">
      <c r="O181" s="63"/>
      <c r="P181" s="67"/>
      <c r="Q181" s="159"/>
      <c r="R181" s="159"/>
      <c r="S181" s="159"/>
      <c r="T181" s="159"/>
      <c r="U181" s="159"/>
      <c r="V181" s="160"/>
      <c r="X181" s="68"/>
      <c r="Y181" s="68"/>
      <c r="Z181" s="68"/>
    </row>
    <row r="182" spans="15:26">
      <c r="O182" s="63"/>
      <c r="P182" s="67"/>
      <c r="Q182" s="159"/>
      <c r="R182" s="159"/>
      <c r="S182" s="159"/>
      <c r="T182" s="159"/>
      <c r="U182" s="159"/>
      <c r="V182" s="160"/>
      <c r="X182" s="68"/>
      <c r="Y182" s="68"/>
      <c r="Z182" s="68"/>
    </row>
    <row r="183" spans="15:26">
      <c r="O183" s="63"/>
      <c r="P183" s="67"/>
      <c r="Q183" s="159"/>
      <c r="R183" s="159"/>
      <c r="S183" s="159"/>
      <c r="T183" s="159"/>
      <c r="U183" s="159"/>
      <c r="V183" s="160"/>
      <c r="X183" s="68"/>
      <c r="Y183" s="68"/>
      <c r="Z183" s="68"/>
    </row>
    <row r="184" spans="15:26">
      <c r="O184" s="63"/>
      <c r="P184" s="67"/>
      <c r="Q184" s="159"/>
      <c r="R184" s="159"/>
      <c r="S184" s="159"/>
      <c r="T184" s="159"/>
      <c r="U184" s="159"/>
      <c r="V184" s="160"/>
      <c r="X184" s="68"/>
      <c r="Y184" s="68"/>
      <c r="Z184" s="68"/>
    </row>
    <row r="185" spans="15:26">
      <c r="O185" s="63"/>
      <c r="P185" s="67"/>
      <c r="Q185" s="159"/>
      <c r="R185" s="159"/>
      <c r="S185" s="159"/>
      <c r="T185" s="159"/>
      <c r="U185" s="159"/>
      <c r="V185" s="160"/>
      <c r="X185" s="68"/>
      <c r="Y185" s="68"/>
      <c r="Z185" s="68"/>
    </row>
    <row r="186" spans="15:26">
      <c r="O186" s="63"/>
      <c r="P186" s="67"/>
      <c r="Q186" s="159"/>
      <c r="R186" s="159"/>
      <c r="S186" s="159"/>
      <c r="T186" s="159"/>
      <c r="U186" s="159"/>
      <c r="V186" s="160"/>
      <c r="X186" s="68"/>
      <c r="Y186" s="68"/>
      <c r="Z186" s="68"/>
    </row>
    <row r="187" spans="15:26">
      <c r="O187" s="63"/>
      <c r="P187" s="67"/>
      <c r="Q187" s="159"/>
      <c r="R187" s="159"/>
      <c r="S187" s="159"/>
      <c r="T187" s="159"/>
      <c r="U187" s="159"/>
      <c r="V187" s="160"/>
      <c r="X187" s="68"/>
      <c r="Y187" s="68"/>
      <c r="Z187" s="68"/>
    </row>
    <row r="188" spans="15:26">
      <c r="O188" s="63"/>
      <c r="P188" s="67"/>
      <c r="Q188" s="159"/>
      <c r="R188" s="159"/>
      <c r="S188" s="159"/>
      <c r="T188" s="159"/>
      <c r="U188" s="159"/>
      <c r="V188" s="160"/>
      <c r="X188" s="68"/>
      <c r="Y188" s="68"/>
      <c r="Z188" s="68"/>
    </row>
    <row r="189" spans="15:26">
      <c r="O189" s="63"/>
      <c r="P189" s="67"/>
      <c r="Q189" s="159"/>
      <c r="R189" s="159"/>
      <c r="S189" s="159"/>
      <c r="T189" s="159"/>
      <c r="U189" s="159"/>
      <c r="V189" s="160"/>
      <c r="X189" s="68"/>
      <c r="Y189" s="68"/>
      <c r="Z189" s="68"/>
    </row>
    <row r="190" spans="15:26">
      <c r="O190" s="63"/>
      <c r="P190" s="67"/>
      <c r="Q190" s="159"/>
      <c r="R190" s="159"/>
      <c r="S190" s="159"/>
      <c r="T190" s="159"/>
      <c r="U190" s="159"/>
      <c r="V190" s="160"/>
      <c r="X190" s="68"/>
      <c r="Y190" s="68"/>
      <c r="Z190" s="68"/>
    </row>
    <row r="191" spans="15:26">
      <c r="O191" s="63"/>
      <c r="P191" s="67"/>
      <c r="Q191" s="159"/>
      <c r="R191" s="159"/>
      <c r="S191" s="159"/>
      <c r="T191" s="159"/>
      <c r="U191" s="159"/>
      <c r="V191" s="160"/>
      <c r="X191" s="68"/>
      <c r="Y191" s="68"/>
      <c r="Z191" s="68"/>
    </row>
    <row r="192" spans="15:26">
      <c r="O192" s="63"/>
      <c r="P192" s="67"/>
      <c r="Q192" s="159"/>
      <c r="R192" s="159"/>
      <c r="S192" s="159"/>
      <c r="T192" s="159"/>
      <c r="U192" s="159"/>
      <c r="V192" s="160"/>
      <c r="X192" s="68"/>
      <c r="Y192" s="68"/>
      <c r="Z192" s="68"/>
    </row>
    <row r="193" spans="15:26">
      <c r="O193" s="63"/>
      <c r="P193" s="67"/>
      <c r="Q193" s="159"/>
      <c r="R193" s="159"/>
      <c r="S193" s="159"/>
      <c r="T193" s="159"/>
      <c r="U193" s="159"/>
      <c r="V193" s="160"/>
      <c r="X193" s="68"/>
      <c r="Y193" s="68"/>
      <c r="Z193" s="68"/>
    </row>
    <row r="194" spans="15:26">
      <c r="O194" s="63"/>
      <c r="P194" s="67"/>
      <c r="Q194" s="159"/>
      <c r="R194" s="159"/>
      <c r="S194" s="159"/>
      <c r="T194" s="159"/>
      <c r="U194" s="159"/>
      <c r="V194" s="160"/>
      <c r="X194" s="68"/>
      <c r="Y194" s="68"/>
      <c r="Z194" s="68"/>
    </row>
    <row r="195" spans="15:26">
      <c r="O195" s="63"/>
      <c r="P195" s="67"/>
      <c r="Q195" s="159"/>
      <c r="R195" s="159"/>
      <c r="S195" s="159"/>
      <c r="T195" s="159"/>
      <c r="U195" s="159"/>
      <c r="V195" s="160"/>
      <c r="X195" s="68"/>
      <c r="Y195" s="68"/>
      <c r="Z195" s="68"/>
    </row>
    <row r="196" spans="15:26">
      <c r="O196" s="63"/>
      <c r="P196" s="67"/>
      <c r="Q196" s="159"/>
      <c r="R196" s="159"/>
      <c r="S196" s="159"/>
      <c r="T196" s="159"/>
      <c r="U196" s="159"/>
      <c r="V196" s="160"/>
      <c r="X196" s="68"/>
      <c r="Y196" s="68"/>
      <c r="Z196" s="68"/>
    </row>
    <row r="197" spans="15:26">
      <c r="O197" s="63"/>
      <c r="P197" s="67"/>
      <c r="Q197" s="159"/>
      <c r="R197" s="159"/>
      <c r="S197" s="159"/>
      <c r="T197" s="159"/>
      <c r="U197" s="159"/>
      <c r="V197" s="160"/>
      <c r="X197" s="68"/>
      <c r="Y197" s="68"/>
      <c r="Z197" s="68"/>
    </row>
    <row r="198" spans="15:26">
      <c r="O198" s="63"/>
      <c r="P198" s="67"/>
      <c r="Q198" s="159"/>
      <c r="R198" s="159"/>
      <c r="S198" s="159"/>
      <c r="T198" s="159"/>
      <c r="U198" s="159"/>
      <c r="V198" s="160"/>
      <c r="X198" s="68"/>
      <c r="Y198" s="68"/>
      <c r="Z198" s="68"/>
    </row>
    <row r="199" spans="15:26">
      <c r="O199" s="63"/>
      <c r="P199" s="67"/>
      <c r="Q199" s="159"/>
      <c r="R199" s="159"/>
      <c r="S199" s="159"/>
      <c r="T199" s="159"/>
      <c r="U199" s="159"/>
      <c r="V199" s="160"/>
      <c r="X199" s="68"/>
      <c r="Y199" s="68"/>
      <c r="Z199" s="68"/>
    </row>
    <row r="200" spans="15:26">
      <c r="O200" s="63"/>
      <c r="P200" s="67"/>
      <c r="Q200" s="159"/>
      <c r="R200" s="159"/>
      <c r="S200" s="159"/>
      <c r="T200" s="159"/>
      <c r="U200" s="159"/>
      <c r="V200" s="160"/>
      <c r="X200" s="68"/>
      <c r="Y200" s="68"/>
      <c r="Z200" s="68"/>
    </row>
    <row r="201" spans="15:26">
      <c r="O201" s="63"/>
      <c r="P201" s="67"/>
      <c r="Q201" s="159"/>
      <c r="R201" s="159"/>
      <c r="S201" s="159"/>
      <c r="T201" s="159"/>
      <c r="U201" s="159"/>
      <c r="V201" s="160"/>
      <c r="X201" s="68"/>
      <c r="Y201" s="68"/>
      <c r="Z201" s="68"/>
    </row>
    <row r="202" spans="15:26">
      <c r="O202" s="63"/>
      <c r="P202" s="67"/>
      <c r="Q202" s="159"/>
      <c r="R202" s="159"/>
      <c r="S202" s="159"/>
      <c r="T202" s="159"/>
      <c r="U202" s="159"/>
      <c r="V202" s="160"/>
      <c r="X202" s="68"/>
      <c r="Y202" s="68"/>
      <c r="Z202" s="68"/>
    </row>
    <row r="203" spans="15:26">
      <c r="O203" s="63"/>
      <c r="P203" s="67"/>
      <c r="Q203" s="159"/>
      <c r="R203" s="159"/>
      <c r="S203" s="159"/>
      <c r="T203" s="159"/>
      <c r="U203" s="159"/>
      <c r="V203" s="160"/>
      <c r="X203" s="68"/>
      <c r="Y203" s="68"/>
      <c r="Z203" s="68"/>
    </row>
    <row r="204" spans="15:26">
      <c r="O204" s="63"/>
      <c r="P204" s="67"/>
      <c r="Q204" s="159"/>
      <c r="R204" s="159"/>
      <c r="S204" s="159"/>
      <c r="T204" s="159"/>
      <c r="U204" s="159"/>
      <c r="V204" s="160"/>
      <c r="X204" s="68"/>
      <c r="Y204" s="68"/>
      <c r="Z204" s="68"/>
    </row>
    <row r="205" spans="15:26">
      <c r="O205" s="63"/>
      <c r="P205" s="67"/>
      <c r="Q205" s="159"/>
      <c r="R205" s="159"/>
      <c r="S205" s="159"/>
      <c r="T205" s="159"/>
      <c r="U205" s="159"/>
      <c r="V205" s="160"/>
      <c r="X205" s="68"/>
      <c r="Y205" s="68"/>
      <c r="Z205" s="68"/>
    </row>
    <row r="206" spans="15:26">
      <c r="O206" s="63"/>
      <c r="P206" s="67"/>
      <c r="Q206" s="159"/>
      <c r="R206" s="159"/>
      <c r="S206" s="159"/>
      <c r="T206" s="159"/>
      <c r="U206" s="159"/>
      <c r="V206" s="160"/>
      <c r="X206" s="68"/>
      <c r="Y206" s="68"/>
      <c r="Z206" s="68"/>
    </row>
    <row r="207" spans="15:26">
      <c r="O207" s="64">
        <v>42370</v>
      </c>
      <c r="P207" s="67"/>
      <c r="Q207" s="159"/>
      <c r="R207" s="159"/>
      <c r="S207" s="159"/>
      <c r="T207" s="159"/>
      <c r="U207" s="159"/>
      <c r="V207" s="160"/>
      <c r="X207" s="68"/>
      <c r="Y207" s="68"/>
      <c r="Z207" s="68"/>
    </row>
    <row r="208" spans="15:26">
      <c r="O208" s="64"/>
      <c r="P208" s="67"/>
      <c r="Q208" s="159"/>
      <c r="R208" s="159"/>
      <c r="S208" s="159"/>
      <c r="T208" s="159"/>
      <c r="U208" s="159"/>
      <c r="V208" s="160"/>
      <c r="X208" s="68"/>
      <c r="Y208" s="68"/>
      <c r="Z208" s="68"/>
    </row>
    <row r="209" spans="15:26">
      <c r="O209" s="63"/>
      <c r="P209" s="67"/>
      <c r="Q209" s="159"/>
      <c r="R209" s="159"/>
      <c r="S209" s="159"/>
      <c r="T209" s="159"/>
      <c r="U209" s="159"/>
      <c r="V209" s="160"/>
      <c r="X209" s="68"/>
      <c r="Y209" s="68"/>
      <c r="Z209" s="68"/>
    </row>
    <row r="210" spans="15:26">
      <c r="O210" s="63"/>
      <c r="P210" s="67"/>
      <c r="Q210" s="159"/>
      <c r="R210" s="159"/>
      <c r="S210" s="159"/>
      <c r="T210" s="159"/>
      <c r="U210" s="159"/>
      <c r="V210" s="160"/>
      <c r="X210" s="68"/>
      <c r="Y210" s="68"/>
      <c r="Z210" s="68"/>
    </row>
    <row r="211" spans="15:26">
      <c r="O211" s="63"/>
      <c r="P211" s="67"/>
      <c r="Q211" s="159"/>
      <c r="R211" s="159"/>
      <c r="S211" s="159"/>
      <c r="T211" s="159"/>
      <c r="U211" s="159"/>
      <c r="V211" s="160"/>
      <c r="X211" s="68"/>
      <c r="Y211" s="68"/>
      <c r="Z211" s="68"/>
    </row>
    <row r="212" spans="15:26">
      <c r="O212" s="63"/>
      <c r="P212" s="67"/>
      <c r="Q212" s="159"/>
      <c r="R212" s="159"/>
      <c r="S212" s="159"/>
      <c r="T212" s="159"/>
      <c r="U212" s="159"/>
      <c r="V212" s="160"/>
      <c r="X212" s="68"/>
      <c r="Y212" s="68"/>
      <c r="Z212" s="68"/>
    </row>
    <row r="213" spans="15:26">
      <c r="O213" s="63"/>
      <c r="P213" s="67"/>
      <c r="Q213" s="159"/>
      <c r="R213" s="159"/>
      <c r="S213" s="159"/>
      <c r="T213" s="159"/>
      <c r="U213" s="159"/>
      <c r="V213" s="160"/>
      <c r="X213" s="68"/>
      <c r="Y213" s="68"/>
      <c r="Z213" s="68"/>
    </row>
    <row r="214" spans="15:26">
      <c r="O214" s="63"/>
      <c r="P214" s="67"/>
      <c r="Q214" s="159"/>
      <c r="R214" s="159"/>
      <c r="S214" s="159"/>
      <c r="T214" s="159"/>
      <c r="U214" s="159"/>
      <c r="V214" s="160"/>
      <c r="X214" s="68"/>
      <c r="Y214" s="68"/>
      <c r="Z214" s="68"/>
    </row>
    <row r="215" spans="15:26">
      <c r="O215" s="63"/>
      <c r="P215" s="67"/>
      <c r="Q215" s="159"/>
      <c r="R215" s="159"/>
      <c r="S215" s="159"/>
      <c r="T215" s="159"/>
      <c r="U215" s="159"/>
      <c r="V215" s="160"/>
      <c r="X215" s="68"/>
      <c r="Y215" s="68"/>
      <c r="Z215" s="68"/>
    </row>
    <row r="216" spans="15:26">
      <c r="O216" s="63"/>
      <c r="P216" s="67"/>
      <c r="Q216" s="159"/>
      <c r="R216" s="159"/>
      <c r="S216" s="159"/>
      <c r="T216" s="159"/>
      <c r="U216" s="159"/>
      <c r="V216" s="160"/>
      <c r="X216" s="68"/>
      <c r="Y216" s="68"/>
      <c r="Z216" s="68"/>
    </row>
    <row r="217" spans="15:26">
      <c r="O217" s="63"/>
      <c r="P217" s="67"/>
      <c r="Q217" s="159"/>
      <c r="R217" s="159"/>
      <c r="S217" s="159"/>
      <c r="T217" s="159"/>
      <c r="U217" s="159"/>
      <c r="V217" s="160"/>
      <c r="X217" s="68"/>
      <c r="Y217" s="68"/>
      <c r="Z217" s="68"/>
    </row>
    <row r="218" spans="15:26">
      <c r="O218" s="63"/>
      <c r="P218" s="67"/>
      <c r="Q218" s="159"/>
      <c r="R218" s="159"/>
      <c r="S218" s="159"/>
      <c r="T218" s="159"/>
      <c r="U218" s="159"/>
      <c r="V218" s="160"/>
      <c r="X218" s="68"/>
      <c r="Y218" s="68"/>
      <c r="Z218" s="68"/>
    </row>
    <row r="219" spans="15:26">
      <c r="O219" s="63"/>
      <c r="P219" s="67"/>
      <c r="Q219" s="159"/>
      <c r="R219" s="159"/>
      <c r="S219" s="159"/>
      <c r="T219" s="159"/>
      <c r="U219" s="159"/>
      <c r="V219" s="160"/>
      <c r="X219" s="68"/>
      <c r="Y219" s="68"/>
      <c r="Z219" s="68"/>
    </row>
    <row r="220" spans="15:26">
      <c r="O220" s="63"/>
      <c r="P220" s="67"/>
      <c r="Q220" s="159"/>
      <c r="R220" s="159"/>
      <c r="S220" s="159"/>
      <c r="T220" s="159"/>
      <c r="U220" s="159"/>
      <c r="V220" s="160"/>
      <c r="X220" s="68"/>
      <c r="Y220" s="68"/>
      <c r="Z220" s="68"/>
    </row>
    <row r="221" spans="15:26">
      <c r="O221" s="63"/>
      <c r="P221" s="67"/>
      <c r="Q221" s="159"/>
      <c r="R221" s="159"/>
      <c r="S221" s="159"/>
      <c r="T221" s="159"/>
      <c r="U221" s="159"/>
      <c r="V221" s="160"/>
      <c r="X221" s="68"/>
      <c r="Y221" s="68"/>
      <c r="Z221" s="68"/>
    </row>
    <row r="222" spans="15:26">
      <c r="O222" s="63"/>
      <c r="P222" s="67"/>
      <c r="Q222" s="159"/>
      <c r="R222" s="159"/>
      <c r="S222" s="159"/>
      <c r="T222" s="159"/>
      <c r="U222" s="159"/>
      <c r="V222" s="160"/>
      <c r="X222" s="68"/>
      <c r="Y222" s="68"/>
      <c r="Z222" s="68"/>
    </row>
    <row r="223" spans="15:26">
      <c r="O223" s="63"/>
      <c r="P223" s="67"/>
      <c r="Q223" s="159"/>
      <c r="R223" s="159"/>
      <c r="S223" s="159"/>
      <c r="T223" s="159"/>
      <c r="U223" s="159"/>
      <c r="V223" s="160"/>
      <c r="X223" s="68"/>
      <c r="Y223" s="68"/>
      <c r="Z223" s="68"/>
    </row>
    <row r="224" spans="15:26">
      <c r="O224" s="63"/>
      <c r="P224" s="67"/>
      <c r="Q224" s="159"/>
      <c r="R224" s="159"/>
      <c r="S224" s="159"/>
      <c r="T224" s="159"/>
      <c r="U224" s="159"/>
      <c r="V224" s="160"/>
      <c r="X224" s="68"/>
      <c r="Y224" s="68"/>
      <c r="Z224" s="68"/>
    </row>
    <row r="225" spans="15:26">
      <c r="O225" s="63"/>
      <c r="P225" s="67"/>
      <c r="Q225" s="159"/>
      <c r="R225" s="159"/>
      <c r="S225" s="159"/>
      <c r="T225" s="159"/>
      <c r="U225" s="159"/>
      <c r="V225" s="160"/>
      <c r="X225" s="68"/>
      <c r="Y225" s="68"/>
      <c r="Z225" s="68"/>
    </row>
    <row r="226" spans="15:26">
      <c r="O226" s="63"/>
      <c r="P226" s="67"/>
      <c r="Q226" s="159"/>
      <c r="R226" s="159"/>
      <c r="S226" s="159"/>
      <c r="T226" s="159"/>
      <c r="U226" s="159"/>
      <c r="V226" s="160"/>
      <c r="X226" s="68"/>
      <c r="Y226" s="68"/>
      <c r="Z226" s="68"/>
    </row>
    <row r="227" spans="15:26">
      <c r="O227" s="63"/>
      <c r="P227" s="67"/>
      <c r="Q227" s="159"/>
      <c r="R227" s="159"/>
      <c r="S227" s="159"/>
      <c r="T227" s="159"/>
      <c r="U227" s="159"/>
      <c r="V227" s="160"/>
      <c r="X227" s="68"/>
      <c r="Y227" s="68"/>
      <c r="Z227" s="68"/>
    </row>
    <row r="228" spans="15:26">
      <c r="O228" s="63"/>
      <c r="P228" s="67"/>
      <c r="Q228" s="159"/>
      <c r="R228" s="159"/>
      <c r="S228" s="159"/>
      <c r="T228" s="159"/>
      <c r="U228" s="159"/>
      <c r="V228" s="160"/>
      <c r="X228" s="68"/>
      <c r="Y228" s="68"/>
      <c r="Z228" s="68"/>
    </row>
    <row r="229" spans="15:26">
      <c r="O229" s="63"/>
      <c r="P229" s="67"/>
      <c r="Q229" s="159"/>
      <c r="R229" s="159"/>
      <c r="S229" s="159"/>
      <c r="T229" s="159"/>
      <c r="U229" s="159"/>
      <c r="V229" s="160"/>
      <c r="X229" s="68"/>
      <c r="Y229" s="68"/>
      <c r="Z229" s="68"/>
    </row>
    <row r="230" spans="15:26">
      <c r="O230" s="63"/>
      <c r="P230" s="67"/>
      <c r="Q230" s="159"/>
      <c r="R230" s="159"/>
      <c r="S230" s="159"/>
      <c r="T230" s="159"/>
      <c r="U230" s="159"/>
      <c r="V230" s="160"/>
      <c r="X230" s="68"/>
      <c r="Y230" s="68"/>
      <c r="Z230" s="68"/>
    </row>
    <row r="231" spans="15:26">
      <c r="O231" s="63"/>
      <c r="P231" s="67"/>
      <c r="Q231" s="159"/>
      <c r="R231" s="159"/>
      <c r="S231" s="159"/>
      <c r="T231" s="159"/>
      <c r="U231" s="159"/>
      <c r="V231" s="160"/>
      <c r="X231" s="68"/>
      <c r="Y231" s="68"/>
      <c r="Z231" s="68"/>
    </row>
    <row r="232" spans="15:26">
      <c r="O232" s="63"/>
      <c r="P232" s="67"/>
      <c r="Q232" s="159"/>
      <c r="R232" s="159"/>
      <c r="S232" s="159"/>
      <c r="T232" s="159"/>
      <c r="U232" s="159"/>
      <c r="V232" s="160"/>
      <c r="X232" s="68"/>
      <c r="Y232" s="68"/>
      <c r="Z232" s="68"/>
    </row>
    <row r="233" spans="15:26">
      <c r="O233" s="63"/>
      <c r="P233" s="67"/>
      <c r="Q233" s="159"/>
      <c r="R233" s="159"/>
      <c r="S233" s="159"/>
      <c r="T233" s="159"/>
      <c r="U233" s="159"/>
      <c r="V233" s="160"/>
      <c r="X233" s="68"/>
      <c r="Y233" s="68"/>
      <c r="Z233" s="68"/>
    </row>
    <row r="234" spans="15:26">
      <c r="O234" s="63"/>
      <c r="P234" s="67"/>
      <c r="Q234" s="159"/>
      <c r="R234" s="159"/>
      <c r="S234" s="159"/>
      <c r="T234" s="159"/>
      <c r="U234" s="159"/>
      <c r="V234" s="160"/>
      <c r="X234" s="68"/>
      <c r="Y234" s="68"/>
      <c r="Z234" s="68"/>
    </row>
    <row r="235" spans="15:26">
      <c r="O235" s="63"/>
      <c r="P235" s="67"/>
      <c r="Q235" s="159"/>
      <c r="R235" s="159"/>
      <c r="S235" s="159"/>
      <c r="T235" s="159"/>
      <c r="U235" s="159"/>
      <c r="V235" s="160"/>
      <c r="X235" s="68"/>
      <c r="Y235" s="68"/>
      <c r="Z235" s="68"/>
    </row>
    <row r="236" spans="15:26">
      <c r="O236" s="63"/>
      <c r="P236" s="67"/>
      <c r="Q236" s="159"/>
      <c r="R236" s="159"/>
      <c r="S236" s="159"/>
      <c r="T236" s="159"/>
      <c r="U236" s="159"/>
      <c r="V236" s="160"/>
      <c r="X236" s="68"/>
      <c r="Y236" s="68"/>
      <c r="Z236" s="68"/>
    </row>
    <row r="237" spans="15:26">
      <c r="O237" s="63"/>
      <c r="P237" s="67"/>
      <c r="Q237" s="159"/>
      <c r="R237" s="159"/>
      <c r="S237" s="159"/>
      <c r="T237" s="159"/>
      <c r="U237" s="159"/>
      <c r="V237" s="160"/>
      <c r="X237" s="68"/>
      <c r="Y237" s="68"/>
      <c r="Z237" s="68"/>
    </row>
    <row r="238" spans="15:26">
      <c r="O238" s="64">
        <v>42401</v>
      </c>
      <c r="P238" s="67"/>
      <c r="Q238" s="159"/>
      <c r="R238" s="159"/>
      <c r="S238" s="159"/>
      <c r="T238" s="159"/>
      <c r="U238" s="159"/>
      <c r="V238" s="160"/>
      <c r="X238" s="68"/>
      <c r="Y238" s="68"/>
      <c r="Z238" s="68"/>
    </row>
    <row r="239" spans="15:26">
      <c r="O239" s="64"/>
      <c r="P239" s="67"/>
      <c r="Q239" s="159"/>
      <c r="R239" s="159"/>
      <c r="S239" s="159"/>
      <c r="T239" s="159"/>
      <c r="U239" s="159"/>
      <c r="V239" s="160"/>
      <c r="X239" s="68"/>
      <c r="Y239" s="68"/>
      <c r="Z239" s="68"/>
    </row>
    <row r="240" spans="15:26">
      <c r="O240" s="63"/>
      <c r="P240" s="67"/>
      <c r="Q240" s="159"/>
      <c r="R240" s="159"/>
      <c r="S240" s="159"/>
      <c r="T240" s="159"/>
      <c r="U240" s="159"/>
      <c r="V240" s="160"/>
      <c r="X240" s="68"/>
      <c r="Y240" s="68"/>
      <c r="Z240" s="68"/>
    </row>
    <row r="241" spans="15:26">
      <c r="O241" s="63"/>
      <c r="P241" s="67"/>
      <c r="Q241" s="159"/>
      <c r="R241" s="159"/>
      <c r="S241" s="159"/>
      <c r="T241" s="159"/>
      <c r="U241" s="159"/>
      <c r="V241" s="160"/>
      <c r="X241" s="68"/>
      <c r="Y241" s="68"/>
      <c r="Z241" s="68"/>
    </row>
    <row r="242" spans="15:26">
      <c r="O242" s="63"/>
      <c r="P242" s="67"/>
      <c r="Q242" s="159"/>
      <c r="R242" s="159"/>
      <c r="S242" s="159"/>
      <c r="T242" s="159"/>
      <c r="U242" s="159"/>
      <c r="V242" s="160"/>
      <c r="X242" s="68"/>
      <c r="Y242" s="68"/>
      <c r="Z242" s="68"/>
    </row>
    <row r="243" spans="15:26">
      <c r="O243" s="63"/>
      <c r="P243" s="67"/>
      <c r="Q243" s="159"/>
      <c r="R243" s="159"/>
      <c r="S243" s="159"/>
      <c r="T243" s="159"/>
      <c r="U243" s="159"/>
      <c r="V243" s="160"/>
      <c r="X243" s="68"/>
      <c r="Y243" s="68"/>
      <c r="Z243" s="68"/>
    </row>
    <row r="244" spans="15:26">
      <c r="O244" s="63"/>
      <c r="P244" s="67"/>
      <c r="Q244" s="159"/>
      <c r="R244" s="159"/>
      <c r="S244" s="159"/>
      <c r="T244" s="159"/>
      <c r="U244" s="159"/>
      <c r="V244" s="160"/>
      <c r="X244" s="68"/>
      <c r="Y244" s="68"/>
      <c r="Z244" s="68"/>
    </row>
    <row r="245" spans="15:26">
      <c r="O245" s="63"/>
      <c r="P245" s="67"/>
      <c r="Q245" s="159"/>
      <c r="R245" s="159"/>
      <c r="S245" s="159"/>
      <c r="T245" s="159"/>
      <c r="U245" s="159"/>
      <c r="V245" s="160"/>
      <c r="X245" s="68"/>
      <c r="Y245" s="68"/>
      <c r="Z245" s="68"/>
    </row>
    <row r="246" spans="15:26">
      <c r="O246" s="63"/>
      <c r="P246" s="67"/>
      <c r="Q246" s="159"/>
      <c r="R246" s="159"/>
      <c r="S246" s="159"/>
      <c r="T246" s="159"/>
      <c r="U246" s="159"/>
      <c r="V246" s="160"/>
      <c r="X246" s="68"/>
      <c r="Y246" s="68"/>
      <c r="Z246" s="68"/>
    </row>
    <row r="247" spans="15:26">
      <c r="O247" s="63"/>
      <c r="P247" s="67"/>
      <c r="Q247" s="159"/>
      <c r="R247" s="159"/>
      <c r="S247" s="159"/>
      <c r="T247" s="159"/>
      <c r="U247" s="159"/>
      <c r="V247" s="160"/>
      <c r="X247" s="68"/>
      <c r="Y247" s="68"/>
      <c r="Z247" s="68"/>
    </row>
    <row r="248" spans="15:26">
      <c r="O248" s="63"/>
      <c r="P248" s="67"/>
      <c r="Q248" s="159"/>
      <c r="R248" s="159"/>
      <c r="S248" s="159"/>
      <c r="T248" s="159"/>
      <c r="U248" s="159"/>
      <c r="V248" s="160"/>
      <c r="X248" s="68"/>
      <c r="Y248" s="68"/>
      <c r="Z248" s="68"/>
    </row>
    <row r="249" spans="15:26">
      <c r="O249" s="63"/>
      <c r="P249" s="67"/>
      <c r="Q249" s="159"/>
      <c r="R249" s="159"/>
      <c r="S249" s="159"/>
      <c r="T249" s="159"/>
      <c r="U249" s="159"/>
      <c r="V249" s="160"/>
      <c r="X249" s="68"/>
      <c r="Y249" s="68"/>
      <c r="Z249" s="68"/>
    </row>
    <row r="250" spans="15:26">
      <c r="O250" s="63"/>
      <c r="P250" s="67"/>
      <c r="Q250" s="159"/>
      <c r="R250" s="159"/>
      <c r="S250" s="159"/>
      <c r="T250" s="159"/>
      <c r="U250" s="159"/>
      <c r="V250" s="160"/>
      <c r="X250" s="68"/>
      <c r="Y250" s="68"/>
      <c r="Z250" s="68"/>
    </row>
    <row r="251" spans="15:26">
      <c r="O251" s="63"/>
      <c r="P251" s="67"/>
      <c r="Q251" s="159"/>
      <c r="R251" s="159"/>
      <c r="S251" s="159"/>
      <c r="T251" s="159"/>
      <c r="U251" s="159"/>
      <c r="V251" s="160"/>
      <c r="X251" s="68"/>
      <c r="Y251" s="68"/>
      <c r="Z251" s="68"/>
    </row>
    <row r="252" spans="15:26">
      <c r="O252" s="63"/>
      <c r="P252" s="67"/>
      <c r="Q252" s="159"/>
      <c r="R252" s="159"/>
      <c r="S252" s="159"/>
      <c r="T252" s="159"/>
      <c r="U252" s="159"/>
      <c r="V252" s="160"/>
      <c r="X252" s="68"/>
      <c r="Y252" s="68"/>
      <c r="Z252" s="68"/>
    </row>
    <row r="253" spans="15:26">
      <c r="O253" s="63"/>
      <c r="P253" s="67"/>
      <c r="Q253" s="159"/>
      <c r="R253" s="159"/>
      <c r="S253" s="159"/>
      <c r="T253" s="159"/>
      <c r="U253" s="159"/>
      <c r="V253" s="160"/>
      <c r="X253" s="68"/>
      <c r="Y253" s="68"/>
      <c r="Z253" s="68"/>
    </row>
    <row r="254" spans="15:26">
      <c r="O254" s="63"/>
      <c r="P254" s="67"/>
      <c r="Q254" s="159"/>
      <c r="R254" s="159"/>
      <c r="S254" s="159"/>
      <c r="T254" s="159"/>
      <c r="U254" s="159"/>
      <c r="V254" s="160"/>
      <c r="X254" s="68"/>
      <c r="Y254" s="68"/>
      <c r="Z254" s="68"/>
    </row>
    <row r="255" spans="15:26">
      <c r="O255" s="63"/>
      <c r="P255" s="67"/>
      <c r="Q255" s="159"/>
      <c r="R255" s="159"/>
      <c r="S255" s="159"/>
      <c r="T255" s="159"/>
      <c r="U255" s="159"/>
      <c r="V255" s="160"/>
      <c r="X255" s="68"/>
      <c r="Y255" s="68"/>
      <c r="Z255" s="68"/>
    </row>
    <row r="256" spans="15:26">
      <c r="O256" s="63"/>
      <c r="P256" s="67"/>
      <c r="Q256" s="159"/>
      <c r="R256" s="159"/>
      <c r="S256" s="159"/>
      <c r="T256" s="159"/>
      <c r="U256" s="159"/>
      <c r="V256" s="160"/>
      <c r="X256" s="68"/>
      <c r="Y256" s="68"/>
      <c r="Z256" s="68"/>
    </row>
    <row r="257" spans="15:26">
      <c r="O257" s="63"/>
      <c r="P257" s="67"/>
      <c r="Q257" s="159"/>
      <c r="R257" s="159"/>
      <c r="S257" s="159"/>
      <c r="T257" s="159"/>
      <c r="U257" s="159"/>
      <c r="V257" s="160"/>
      <c r="X257" s="68"/>
      <c r="Y257" s="68"/>
      <c r="Z257" s="68"/>
    </row>
    <row r="258" spans="15:26">
      <c r="O258" s="63"/>
      <c r="P258" s="67"/>
      <c r="Q258" s="159"/>
      <c r="R258" s="159"/>
      <c r="S258" s="159"/>
      <c r="T258" s="159"/>
      <c r="U258" s="159"/>
      <c r="V258" s="160"/>
      <c r="X258" s="68"/>
      <c r="Y258" s="68"/>
      <c r="Z258" s="68"/>
    </row>
    <row r="259" spans="15:26">
      <c r="O259" s="63"/>
      <c r="P259" s="67"/>
      <c r="Q259" s="159"/>
      <c r="R259" s="159"/>
      <c r="S259" s="159"/>
      <c r="T259" s="159"/>
      <c r="U259" s="159"/>
      <c r="V259" s="160"/>
      <c r="X259" s="68"/>
      <c r="Y259" s="68"/>
      <c r="Z259" s="68"/>
    </row>
    <row r="260" spans="15:26">
      <c r="O260" s="63"/>
      <c r="P260" s="67"/>
      <c r="Q260" s="159"/>
      <c r="R260" s="159"/>
      <c r="S260" s="159"/>
      <c r="T260" s="159"/>
      <c r="U260" s="159"/>
      <c r="V260" s="160"/>
      <c r="X260" s="68"/>
      <c r="Y260" s="68"/>
      <c r="Z260" s="68"/>
    </row>
    <row r="261" spans="15:26">
      <c r="O261" s="63"/>
      <c r="P261" s="67"/>
      <c r="Q261" s="159"/>
      <c r="R261" s="159"/>
      <c r="S261" s="159"/>
      <c r="T261" s="159"/>
      <c r="U261" s="159"/>
      <c r="V261" s="160"/>
      <c r="X261" s="68"/>
      <c r="Y261" s="68"/>
      <c r="Z261" s="68"/>
    </row>
    <row r="262" spans="15:26">
      <c r="O262" s="63"/>
      <c r="P262" s="67"/>
      <c r="Q262" s="159"/>
      <c r="R262" s="159"/>
      <c r="S262" s="159"/>
      <c r="T262" s="159"/>
      <c r="U262" s="159"/>
      <c r="V262" s="160"/>
      <c r="X262" s="68"/>
      <c r="Y262" s="68"/>
      <c r="Z262" s="68"/>
    </row>
    <row r="263" spans="15:26">
      <c r="O263" s="63"/>
      <c r="P263" s="67"/>
      <c r="Q263" s="159"/>
      <c r="R263" s="159"/>
      <c r="S263" s="159"/>
      <c r="T263" s="159"/>
      <c r="U263" s="159"/>
      <c r="V263" s="160"/>
      <c r="X263" s="68"/>
      <c r="Y263" s="68"/>
      <c r="Z263" s="68"/>
    </row>
    <row r="264" spans="15:26">
      <c r="O264" s="63"/>
      <c r="P264" s="67"/>
      <c r="Q264" s="159"/>
      <c r="R264" s="159"/>
      <c r="S264" s="159"/>
      <c r="T264" s="159"/>
      <c r="U264" s="159"/>
      <c r="V264" s="160"/>
      <c r="X264" s="68"/>
      <c r="Y264" s="68"/>
      <c r="Z264" s="68"/>
    </row>
    <row r="265" spans="15:26">
      <c r="O265" s="63"/>
      <c r="P265" s="67"/>
      <c r="Q265" s="159"/>
      <c r="R265" s="159"/>
      <c r="S265" s="159"/>
      <c r="T265" s="159"/>
      <c r="U265" s="159"/>
      <c r="V265" s="160"/>
      <c r="X265" s="68"/>
      <c r="Y265" s="68"/>
      <c r="Z265" s="68"/>
    </row>
    <row r="266" spans="15:26">
      <c r="O266" s="63"/>
      <c r="P266" s="67"/>
      <c r="Q266" s="159"/>
      <c r="R266" s="159"/>
      <c r="S266" s="159"/>
      <c r="T266" s="159"/>
      <c r="U266" s="159"/>
      <c r="V266" s="160"/>
      <c r="X266" s="68"/>
      <c r="Y266" s="68"/>
      <c r="Z266" s="68"/>
    </row>
    <row r="267" spans="15:26">
      <c r="O267" s="64">
        <v>42430</v>
      </c>
      <c r="P267" s="67"/>
      <c r="Q267" s="159"/>
      <c r="R267" s="159"/>
      <c r="S267" s="159"/>
      <c r="T267" s="159"/>
      <c r="U267" s="159"/>
      <c r="V267" s="160"/>
      <c r="X267" s="68"/>
      <c r="Y267" s="68"/>
      <c r="Z267" s="68"/>
    </row>
    <row r="268" spans="15:26">
      <c r="O268" s="63"/>
      <c r="P268" s="67"/>
      <c r="Q268" s="159"/>
      <c r="R268" s="159"/>
      <c r="S268" s="159"/>
      <c r="T268" s="159"/>
      <c r="U268" s="159"/>
      <c r="V268" s="160"/>
      <c r="X268" s="68"/>
      <c r="Y268" s="68"/>
      <c r="Z268" s="68"/>
    </row>
    <row r="269" spans="15:26">
      <c r="O269" s="64"/>
      <c r="P269" s="67"/>
      <c r="Q269" s="159"/>
      <c r="R269" s="159"/>
      <c r="S269" s="159"/>
      <c r="T269" s="159"/>
      <c r="U269" s="159"/>
      <c r="V269" s="160"/>
      <c r="X269" s="68"/>
      <c r="Y269" s="68"/>
      <c r="Z269" s="68"/>
    </row>
    <row r="270" spans="15:26">
      <c r="O270" s="64"/>
      <c r="P270" s="67"/>
      <c r="Q270" s="159"/>
      <c r="R270" s="159"/>
      <c r="S270" s="159"/>
      <c r="T270" s="159"/>
      <c r="U270" s="159"/>
      <c r="V270" s="160"/>
      <c r="X270" s="68"/>
      <c r="Y270" s="68"/>
      <c r="Z270" s="68"/>
    </row>
    <row r="271" spans="15:26">
      <c r="O271" s="63"/>
      <c r="P271" s="67"/>
      <c r="Q271" s="159"/>
      <c r="R271" s="159"/>
      <c r="S271" s="159"/>
      <c r="T271" s="159"/>
      <c r="U271" s="159"/>
      <c r="V271" s="160"/>
      <c r="X271" s="68"/>
      <c r="Y271" s="68"/>
      <c r="Z271" s="68"/>
    </row>
    <row r="272" spans="15:26">
      <c r="O272" s="63"/>
      <c r="P272" s="67"/>
      <c r="Q272" s="159"/>
      <c r="R272" s="159"/>
      <c r="S272" s="159"/>
      <c r="T272" s="159"/>
      <c r="U272" s="159"/>
      <c r="V272" s="160"/>
      <c r="X272" s="68"/>
      <c r="Y272" s="68"/>
      <c r="Z272" s="68"/>
    </row>
    <row r="273" spans="15:26">
      <c r="O273" s="63"/>
      <c r="P273" s="67"/>
      <c r="Q273" s="159"/>
      <c r="R273" s="159"/>
      <c r="S273" s="159"/>
      <c r="T273" s="159"/>
      <c r="U273" s="159"/>
      <c r="V273" s="160"/>
      <c r="X273" s="68"/>
      <c r="Y273" s="68"/>
      <c r="Z273" s="68"/>
    </row>
    <row r="274" spans="15:26">
      <c r="O274" s="63"/>
      <c r="P274" s="67"/>
      <c r="Q274" s="159"/>
      <c r="R274" s="159"/>
      <c r="S274" s="159"/>
      <c r="T274" s="159"/>
      <c r="U274" s="159"/>
      <c r="V274" s="160"/>
      <c r="X274" s="68"/>
      <c r="Y274" s="68"/>
      <c r="Z274" s="68"/>
    </row>
    <row r="275" spans="15:26">
      <c r="O275" s="63"/>
      <c r="P275" s="67"/>
      <c r="Q275" s="159"/>
      <c r="R275" s="159"/>
      <c r="S275" s="159"/>
      <c r="T275" s="159"/>
      <c r="U275" s="159"/>
      <c r="V275" s="160"/>
      <c r="X275" s="68"/>
      <c r="Y275" s="68"/>
      <c r="Z275" s="68"/>
    </row>
    <row r="276" spans="15:26">
      <c r="O276" s="63"/>
      <c r="P276" s="67"/>
      <c r="Q276" s="159"/>
      <c r="R276" s="159"/>
      <c r="S276" s="159"/>
      <c r="T276" s="159"/>
      <c r="U276" s="159"/>
      <c r="V276" s="160"/>
      <c r="X276" s="68"/>
      <c r="Y276" s="68"/>
      <c r="Z276" s="68"/>
    </row>
    <row r="277" spans="15:26">
      <c r="O277" s="63"/>
      <c r="P277" s="67"/>
      <c r="Q277" s="159"/>
      <c r="R277" s="159"/>
      <c r="S277" s="159"/>
      <c r="T277" s="159"/>
      <c r="U277" s="159"/>
      <c r="V277" s="160"/>
      <c r="X277" s="68"/>
      <c r="Y277" s="68"/>
      <c r="Z277" s="68"/>
    </row>
    <row r="278" spans="15:26">
      <c r="O278" s="63"/>
      <c r="P278" s="67"/>
      <c r="Q278" s="159"/>
      <c r="R278" s="159"/>
      <c r="S278" s="159"/>
      <c r="T278" s="159"/>
      <c r="U278" s="159"/>
      <c r="V278" s="160"/>
      <c r="X278" s="68"/>
      <c r="Y278" s="68"/>
      <c r="Z278" s="68"/>
    </row>
    <row r="279" spans="15:26">
      <c r="O279" s="63"/>
      <c r="P279" s="67"/>
      <c r="Q279" s="159"/>
      <c r="R279" s="159"/>
      <c r="S279" s="159"/>
      <c r="T279" s="159"/>
      <c r="U279" s="159"/>
      <c r="V279" s="160"/>
      <c r="X279" s="68"/>
      <c r="Y279" s="68"/>
      <c r="Z279" s="68"/>
    </row>
    <row r="280" spans="15:26">
      <c r="O280" s="63"/>
      <c r="P280" s="67"/>
      <c r="Q280" s="159"/>
      <c r="R280" s="159"/>
      <c r="S280" s="159"/>
      <c r="T280" s="159"/>
      <c r="U280" s="159"/>
      <c r="V280" s="160"/>
      <c r="X280" s="68"/>
      <c r="Y280" s="68"/>
      <c r="Z280" s="68"/>
    </row>
    <row r="281" spans="15:26">
      <c r="O281" s="63"/>
      <c r="P281" s="67"/>
      <c r="Q281" s="159"/>
      <c r="R281" s="159"/>
      <c r="S281" s="159"/>
      <c r="T281" s="159"/>
      <c r="U281" s="159"/>
      <c r="V281" s="160"/>
      <c r="X281" s="68"/>
      <c r="Y281" s="68"/>
      <c r="Z281" s="68"/>
    </row>
    <row r="282" spans="15:26">
      <c r="O282" s="63"/>
      <c r="P282" s="67"/>
      <c r="Q282" s="159"/>
      <c r="R282" s="159"/>
      <c r="S282" s="159"/>
      <c r="T282" s="159"/>
      <c r="U282" s="159"/>
      <c r="V282" s="160"/>
      <c r="X282" s="68"/>
      <c r="Y282" s="68"/>
      <c r="Z282" s="68"/>
    </row>
    <row r="283" spans="15:26">
      <c r="O283" s="63"/>
      <c r="P283" s="67"/>
      <c r="Q283" s="159"/>
      <c r="R283" s="159"/>
      <c r="S283" s="159"/>
      <c r="T283" s="159"/>
      <c r="U283" s="159"/>
      <c r="V283" s="160"/>
      <c r="X283" s="68"/>
      <c r="Y283" s="68"/>
      <c r="Z283" s="68"/>
    </row>
    <row r="284" spans="15:26">
      <c r="O284" s="63"/>
      <c r="P284" s="67"/>
      <c r="Q284" s="159"/>
      <c r="R284" s="159"/>
      <c r="S284" s="159"/>
      <c r="T284" s="159"/>
      <c r="U284" s="159"/>
      <c r="V284" s="160"/>
      <c r="X284" s="68"/>
      <c r="Y284" s="68"/>
      <c r="Z284" s="68"/>
    </row>
    <row r="285" spans="15:26">
      <c r="O285" s="63"/>
      <c r="P285" s="67"/>
      <c r="Q285" s="159"/>
      <c r="R285" s="159"/>
      <c r="S285" s="159"/>
      <c r="T285" s="159"/>
      <c r="U285" s="159"/>
      <c r="V285" s="160"/>
      <c r="X285" s="68"/>
      <c r="Y285" s="68"/>
      <c r="Z285" s="68"/>
    </row>
    <row r="286" spans="15:26">
      <c r="O286" s="63"/>
      <c r="P286" s="67"/>
      <c r="Q286" s="159"/>
      <c r="R286" s="159"/>
      <c r="S286" s="159"/>
      <c r="T286" s="159"/>
      <c r="U286" s="159"/>
      <c r="V286" s="160"/>
      <c r="X286" s="68"/>
      <c r="Y286" s="68"/>
      <c r="Z286" s="68"/>
    </row>
    <row r="287" spans="15:26">
      <c r="O287" s="63"/>
      <c r="P287" s="67"/>
      <c r="Q287" s="159"/>
      <c r="R287" s="159"/>
      <c r="S287" s="159"/>
      <c r="T287" s="159"/>
      <c r="U287" s="159"/>
      <c r="V287" s="160"/>
      <c r="X287" s="68"/>
      <c r="Y287" s="68"/>
      <c r="Z287" s="68"/>
    </row>
    <row r="288" spans="15:26">
      <c r="O288" s="63"/>
      <c r="P288" s="67"/>
      <c r="Q288" s="159"/>
      <c r="R288" s="159"/>
      <c r="S288" s="159"/>
      <c r="T288" s="159"/>
      <c r="U288" s="159"/>
      <c r="V288" s="160"/>
      <c r="X288" s="68"/>
      <c r="Y288" s="68"/>
      <c r="Z288" s="68"/>
    </row>
    <row r="289" spans="15:26">
      <c r="O289" s="63"/>
      <c r="P289" s="67"/>
      <c r="Q289" s="159"/>
      <c r="R289" s="159"/>
      <c r="S289" s="159"/>
      <c r="T289" s="159"/>
      <c r="U289" s="159"/>
      <c r="V289" s="160"/>
      <c r="X289" s="68"/>
      <c r="Y289" s="68"/>
      <c r="Z289" s="68"/>
    </row>
    <row r="290" spans="15:26">
      <c r="O290" s="63"/>
      <c r="P290" s="67"/>
      <c r="Q290" s="159"/>
      <c r="R290" s="159"/>
      <c r="S290" s="159"/>
      <c r="T290" s="159"/>
      <c r="U290" s="159"/>
      <c r="V290" s="160"/>
      <c r="X290" s="68"/>
      <c r="Y290" s="68"/>
      <c r="Z290" s="68"/>
    </row>
    <row r="291" spans="15:26">
      <c r="O291" s="63"/>
      <c r="P291" s="67"/>
      <c r="Q291" s="159"/>
      <c r="R291" s="159"/>
      <c r="S291" s="159"/>
      <c r="T291" s="159"/>
      <c r="U291" s="159"/>
      <c r="V291" s="160"/>
      <c r="X291" s="68"/>
      <c r="Y291" s="68"/>
      <c r="Z291" s="68"/>
    </row>
    <row r="292" spans="15:26">
      <c r="O292" s="63"/>
      <c r="P292" s="67"/>
      <c r="Q292" s="159"/>
      <c r="R292" s="159"/>
      <c r="S292" s="159"/>
      <c r="T292" s="159"/>
      <c r="U292" s="159"/>
      <c r="V292" s="160"/>
      <c r="X292" s="68"/>
      <c r="Y292" s="68"/>
      <c r="Z292" s="68"/>
    </row>
    <row r="293" spans="15:26">
      <c r="O293" s="63"/>
      <c r="P293" s="67"/>
      <c r="Q293" s="159"/>
      <c r="R293" s="159"/>
      <c r="S293" s="159"/>
      <c r="T293" s="159"/>
      <c r="U293" s="159"/>
      <c r="V293" s="160"/>
      <c r="X293" s="68"/>
      <c r="Y293" s="68"/>
      <c r="Z293" s="68"/>
    </row>
    <row r="294" spans="15:26">
      <c r="O294" s="63"/>
      <c r="P294" s="67"/>
      <c r="Q294" s="159"/>
      <c r="R294" s="159"/>
      <c r="S294" s="159"/>
      <c r="T294" s="159"/>
      <c r="U294" s="159"/>
      <c r="V294" s="160"/>
      <c r="X294" s="68"/>
      <c r="Y294" s="68"/>
      <c r="Z294" s="68"/>
    </row>
    <row r="295" spans="15:26">
      <c r="O295" s="63"/>
      <c r="P295" s="67"/>
      <c r="Q295" s="159"/>
      <c r="R295" s="159"/>
      <c r="S295" s="159"/>
      <c r="T295" s="159"/>
      <c r="U295" s="159"/>
      <c r="V295" s="160"/>
      <c r="X295" s="68"/>
      <c r="Y295" s="68"/>
      <c r="Z295" s="68"/>
    </row>
    <row r="296" spans="15:26">
      <c r="O296" s="63"/>
      <c r="P296" s="67"/>
      <c r="Q296" s="159"/>
      <c r="R296" s="159"/>
      <c r="S296" s="159"/>
      <c r="T296" s="159"/>
      <c r="U296" s="159"/>
      <c r="V296" s="160"/>
      <c r="X296" s="68"/>
      <c r="Y296" s="68"/>
      <c r="Z296" s="68"/>
    </row>
    <row r="297" spans="15:26">
      <c r="O297" s="64"/>
      <c r="P297" s="67"/>
      <c r="Q297" s="159"/>
      <c r="R297" s="159"/>
      <c r="S297" s="159"/>
      <c r="T297" s="159"/>
      <c r="U297" s="159"/>
      <c r="V297" s="160"/>
      <c r="X297" s="68"/>
      <c r="Y297" s="68"/>
      <c r="Z297" s="68"/>
    </row>
    <row r="298" spans="15:26">
      <c r="O298" s="64">
        <v>42461</v>
      </c>
      <c r="P298" s="67"/>
      <c r="Q298" s="159"/>
      <c r="R298" s="159"/>
      <c r="S298" s="159"/>
      <c r="T298" s="159"/>
      <c r="U298" s="159"/>
      <c r="V298" s="160"/>
      <c r="X298" s="68"/>
      <c r="Y298" s="68"/>
      <c r="Z298" s="68"/>
    </row>
    <row r="299" spans="15:26">
      <c r="O299" s="63"/>
      <c r="P299" s="67"/>
      <c r="Q299" s="159"/>
      <c r="R299" s="159"/>
      <c r="S299" s="159"/>
      <c r="T299" s="159"/>
      <c r="U299" s="159"/>
      <c r="V299" s="160"/>
      <c r="X299" s="68"/>
      <c r="Y299" s="68"/>
      <c r="Z299" s="68"/>
    </row>
    <row r="300" spans="15:26">
      <c r="O300" s="63"/>
      <c r="P300" s="67"/>
      <c r="Q300" s="159"/>
      <c r="R300" s="159"/>
      <c r="S300" s="159"/>
      <c r="T300" s="159"/>
      <c r="U300" s="159"/>
      <c r="V300" s="160"/>
      <c r="X300" s="68"/>
      <c r="Y300" s="68"/>
      <c r="Z300" s="68"/>
    </row>
    <row r="301" spans="15:26">
      <c r="O301" s="63"/>
      <c r="P301" s="67"/>
      <c r="Q301" s="159"/>
      <c r="R301" s="159"/>
      <c r="S301" s="159"/>
      <c r="T301" s="159"/>
      <c r="U301" s="159"/>
      <c r="V301" s="160"/>
      <c r="X301" s="68"/>
      <c r="Y301" s="68"/>
      <c r="Z301" s="68"/>
    </row>
    <row r="302" spans="15:26">
      <c r="O302" s="63"/>
      <c r="P302" s="67"/>
      <c r="Q302" s="159"/>
      <c r="R302" s="159"/>
      <c r="S302" s="159"/>
      <c r="T302" s="159"/>
      <c r="U302" s="159"/>
      <c r="V302" s="160"/>
      <c r="X302" s="68"/>
      <c r="Y302" s="68"/>
      <c r="Z302" s="68"/>
    </row>
    <row r="303" spans="15:26">
      <c r="O303" s="63"/>
      <c r="P303" s="67"/>
      <c r="Q303" s="159"/>
      <c r="R303" s="159"/>
      <c r="S303" s="159"/>
      <c r="T303" s="159"/>
      <c r="U303" s="159"/>
      <c r="V303" s="160"/>
      <c r="X303" s="68"/>
      <c r="Y303" s="68"/>
      <c r="Z303" s="68"/>
    </row>
    <row r="304" spans="15:26">
      <c r="O304" s="63"/>
      <c r="P304" s="67"/>
      <c r="Q304" s="159"/>
      <c r="R304" s="159"/>
      <c r="S304" s="159"/>
      <c r="T304" s="159"/>
      <c r="U304" s="159"/>
      <c r="V304" s="160"/>
      <c r="X304" s="68"/>
      <c r="Y304" s="68"/>
      <c r="Z304" s="68"/>
    </row>
    <row r="305" spans="15:26">
      <c r="O305" s="63"/>
      <c r="P305" s="67"/>
      <c r="Q305" s="159"/>
      <c r="R305" s="159"/>
      <c r="S305" s="159"/>
      <c r="T305" s="159"/>
      <c r="U305" s="159"/>
      <c r="V305" s="160"/>
      <c r="X305" s="68"/>
      <c r="Y305" s="68"/>
      <c r="Z305" s="68"/>
    </row>
    <row r="306" spans="15:26">
      <c r="O306" s="63"/>
      <c r="P306" s="67"/>
      <c r="Q306" s="159"/>
      <c r="R306" s="159"/>
      <c r="S306" s="159"/>
      <c r="T306" s="159"/>
      <c r="U306" s="159"/>
      <c r="V306" s="160"/>
      <c r="X306" s="68"/>
      <c r="Y306" s="68"/>
      <c r="Z306" s="68"/>
    </row>
    <row r="307" spans="15:26">
      <c r="O307" s="63"/>
      <c r="P307" s="67"/>
      <c r="Q307" s="159"/>
      <c r="R307" s="159"/>
      <c r="S307" s="159"/>
      <c r="T307" s="159"/>
      <c r="U307" s="159"/>
      <c r="V307" s="160"/>
      <c r="X307" s="68"/>
      <c r="Y307" s="68"/>
      <c r="Z307" s="68"/>
    </row>
    <row r="308" spans="15:26">
      <c r="O308" s="63"/>
      <c r="P308" s="67"/>
      <c r="Q308" s="159"/>
      <c r="R308" s="159"/>
      <c r="S308" s="159"/>
      <c r="T308" s="159"/>
      <c r="U308" s="159"/>
      <c r="V308" s="160"/>
      <c r="X308" s="68"/>
      <c r="Y308" s="68"/>
      <c r="Z308" s="68"/>
    </row>
    <row r="309" spans="15:26">
      <c r="O309" s="63"/>
      <c r="P309" s="67"/>
      <c r="Q309" s="159"/>
      <c r="R309" s="159"/>
      <c r="S309" s="159"/>
      <c r="T309" s="159"/>
      <c r="U309" s="159"/>
      <c r="V309" s="160"/>
      <c r="X309" s="68"/>
      <c r="Y309" s="68"/>
      <c r="Z309" s="68"/>
    </row>
    <row r="310" spans="15:26">
      <c r="O310" s="63"/>
      <c r="P310" s="67"/>
      <c r="Q310" s="159"/>
      <c r="R310" s="159"/>
      <c r="S310" s="159"/>
      <c r="T310" s="159"/>
      <c r="U310" s="159"/>
      <c r="V310" s="160"/>
      <c r="X310" s="68"/>
      <c r="Y310" s="68"/>
      <c r="Z310" s="68"/>
    </row>
    <row r="311" spans="15:26">
      <c r="O311" s="63"/>
      <c r="P311" s="67"/>
      <c r="Q311" s="159"/>
      <c r="R311" s="159"/>
      <c r="S311" s="159"/>
      <c r="T311" s="159"/>
      <c r="U311" s="159"/>
      <c r="V311" s="160"/>
      <c r="X311" s="68"/>
      <c r="Y311" s="68"/>
      <c r="Z311" s="68"/>
    </row>
    <row r="312" spans="15:26">
      <c r="O312" s="63"/>
      <c r="P312" s="67"/>
      <c r="Q312" s="159"/>
      <c r="R312" s="159"/>
      <c r="S312" s="159"/>
      <c r="T312" s="159"/>
      <c r="U312" s="159"/>
      <c r="V312" s="160"/>
      <c r="X312" s="68"/>
      <c r="Y312" s="68"/>
      <c r="Z312" s="68"/>
    </row>
    <row r="313" spans="15:26">
      <c r="O313" s="63"/>
      <c r="P313" s="67"/>
      <c r="Q313" s="159"/>
      <c r="R313" s="159"/>
      <c r="S313" s="159"/>
      <c r="T313" s="159"/>
      <c r="U313" s="159"/>
      <c r="V313" s="160"/>
      <c r="X313" s="68"/>
      <c r="Y313" s="68"/>
      <c r="Z313" s="68"/>
    </row>
    <row r="314" spans="15:26">
      <c r="O314" s="63"/>
      <c r="P314" s="67"/>
      <c r="Q314" s="159"/>
      <c r="R314" s="159"/>
      <c r="S314" s="159"/>
      <c r="T314" s="159"/>
      <c r="U314" s="159"/>
      <c r="V314" s="160"/>
      <c r="X314" s="68"/>
      <c r="Y314" s="68"/>
      <c r="Z314" s="68"/>
    </row>
    <row r="315" spans="15:26">
      <c r="O315" s="63"/>
      <c r="P315" s="67"/>
      <c r="Q315" s="159"/>
      <c r="R315" s="159"/>
      <c r="S315" s="159"/>
      <c r="T315" s="159"/>
      <c r="U315" s="159"/>
      <c r="V315" s="160"/>
      <c r="X315" s="68"/>
      <c r="Y315" s="68"/>
      <c r="Z315" s="68"/>
    </row>
    <row r="316" spans="15:26">
      <c r="O316" s="63"/>
      <c r="P316" s="67"/>
      <c r="Q316" s="159"/>
      <c r="R316" s="159"/>
      <c r="S316" s="159"/>
      <c r="T316" s="159"/>
      <c r="U316" s="159"/>
      <c r="V316" s="160"/>
      <c r="X316" s="68"/>
      <c r="Y316" s="68"/>
      <c r="Z316" s="68"/>
    </row>
    <row r="317" spans="15:26">
      <c r="O317" s="63"/>
      <c r="P317" s="67"/>
      <c r="Q317" s="159"/>
      <c r="R317" s="159"/>
      <c r="S317" s="159"/>
      <c r="T317" s="159"/>
      <c r="U317" s="159"/>
      <c r="V317" s="160"/>
      <c r="X317" s="68"/>
      <c r="Y317" s="68"/>
      <c r="Z317" s="68"/>
    </row>
    <row r="318" spans="15:26">
      <c r="O318" s="63"/>
      <c r="P318" s="67"/>
      <c r="Q318" s="159"/>
      <c r="R318" s="159"/>
      <c r="S318" s="159"/>
      <c r="T318" s="159"/>
      <c r="U318" s="159"/>
      <c r="V318" s="160"/>
      <c r="X318" s="68"/>
      <c r="Y318" s="68"/>
      <c r="Z318" s="68"/>
    </row>
    <row r="319" spans="15:26">
      <c r="O319" s="63"/>
      <c r="P319" s="67"/>
      <c r="Q319" s="159"/>
      <c r="R319" s="159"/>
      <c r="S319" s="159"/>
      <c r="T319" s="159"/>
      <c r="U319" s="159"/>
      <c r="V319" s="160"/>
      <c r="X319" s="68"/>
      <c r="Y319" s="68"/>
      <c r="Z319" s="68"/>
    </row>
    <row r="320" spans="15:26">
      <c r="O320" s="63"/>
      <c r="P320" s="67"/>
      <c r="Q320" s="159"/>
      <c r="R320" s="159"/>
      <c r="S320" s="159"/>
      <c r="T320" s="159"/>
      <c r="U320" s="159"/>
      <c r="V320" s="160"/>
      <c r="X320" s="68"/>
      <c r="Y320" s="68"/>
      <c r="Z320" s="68"/>
    </row>
    <row r="321" spans="15:26">
      <c r="O321" s="63"/>
      <c r="P321" s="67"/>
      <c r="Q321" s="159"/>
      <c r="R321" s="159"/>
      <c r="S321" s="159"/>
      <c r="T321" s="159"/>
      <c r="U321" s="159"/>
      <c r="V321" s="160"/>
      <c r="X321" s="68"/>
      <c r="Y321" s="68"/>
      <c r="Z321" s="68"/>
    </row>
    <row r="322" spans="15:26">
      <c r="O322" s="63"/>
      <c r="P322" s="67"/>
      <c r="Q322" s="159"/>
      <c r="R322" s="159"/>
      <c r="S322" s="159"/>
      <c r="T322" s="159"/>
      <c r="U322" s="159"/>
      <c r="V322" s="160"/>
      <c r="X322" s="68"/>
      <c r="Y322" s="68"/>
      <c r="Z322" s="68"/>
    </row>
    <row r="323" spans="15:26">
      <c r="O323" s="63"/>
      <c r="P323" s="67"/>
      <c r="Q323" s="159"/>
      <c r="R323" s="159"/>
      <c r="S323" s="159"/>
      <c r="T323" s="159"/>
      <c r="U323" s="159"/>
      <c r="V323" s="160"/>
      <c r="X323" s="68"/>
      <c r="Y323" s="68"/>
      <c r="Z323" s="68"/>
    </row>
    <row r="324" spans="15:26">
      <c r="O324" s="63"/>
      <c r="P324" s="67"/>
      <c r="Q324" s="159"/>
      <c r="R324" s="159"/>
      <c r="S324" s="159"/>
      <c r="T324" s="159"/>
      <c r="U324" s="159"/>
      <c r="V324" s="160"/>
      <c r="X324" s="68"/>
      <c r="Y324" s="68"/>
      <c r="Z324" s="68"/>
    </row>
    <row r="325" spans="15:26">
      <c r="O325" s="63"/>
      <c r="P325" s="67"/>
      <c r="Q325" s="159"/>
      <c r="R325" s="159"/>
      <c r="S325" s="159"/>
      <c r="T325" s="159"/>
      <c r="U325" s="159"/>
      <c r="V325" s="160"/>
      <c r="X325" s="68"/>
      <c r="Y325" s="68"/>
      <c r="Z325" s="68"/>
    </row>
    <row r="326" spans="15:26">
      <c r="O326" s="63"/>
      <c r="P326" s="67"/>
      <c r="Q326" s="159"/>
      <c r="R326" s="159"/>
      <c r="S326" s="159"/>
      <c r="T326" s="159"/>
      <c r="U326" s="159"/>
      <c r="V326" s="160"/>
      <c r="X326" s="68"/>
      <c r="Y326" s="68"/>
      <c r="Z326" s="68"/>
    </row>
    <row r="327" spans="15:26">
      <c r="O327" s="63"/>
      <c r="P327" s="67"/>
      <c r="Q327" s="159"/>
      <c r="R327" s="159"/>
      <c r="S327" s="159"/>
      <c r="T327" s="159"/>
      <c r="U327" s="159"/>
      <c r="V327" s="160"/>
      <c r="X327" s="68"/>
      <c r="Y327" s="68"/>
      <c r="Z327" s="68"/>
    </row>
    <row r="328" spans="15:26">
      <c r="O328" s="64">
        <v>42491</v>
      </c>
      <c r="P328" s="67"/>
      <c r="Q328" s="159"/>
      <c r="R328" s="159"/>
      <c r="S328" s="159"/>
      <c r="T328" s="159"/>
      <c r="U328" s="159"/>
      <c r="V328" s="160"/>
      <c r="X328" s="68"/>
      <c r="Y328" s="68"/>
      <c r="Z328" s="68"/>
    </row>
    <row r="329" spans="15:26">
      <c r="O329" s="64"/>
      <c r="P329" s="67"/>
      <c r="Q329" s="159"/>
      <c r="R329" s="159"/>
      <c r="S329" s="159"/>
      <c r="T329" s="159"/>
      <c r="U329" s="159"/>
      <c r="V329" s="160"/>
      <c r="X329" s="68"/>
      <c r="Y329" s="68"/>
      <c r="Z329" s="68"/>
    </row>
    <row r="330" spans="15:26">
      <c r="O330" s="63"/>
      <c r="P330" s="67"/>
      <c r="Q330" s="159"/>
      <c r="R330" s="159"/>
      <c r="S330" s="159"/>
      <c r="T330" s="159"/>
      <c r="U330" s="159"/>
      <c r="V330" s="160"/>
      <c r="X330" s="68"/>
      <c r="Y330" s="68"/>
      <c r="Z330" s="68"/>
    </row>
    <row r="331" spans="15:26">
      <c r="O331" s="63"/>
      <c r="P331" s="67"/>
      <c r="Q331" s="159"/>
      <c r="R331" s="159"/>
      <c r="S331" s="159"/>
      <c r="T331" s="159"/>
      <c r="U331" s="159"/>
      <c r="V331" s="160"/>
      <c r="X331" s="68"/>
      <c r="Y331" s="68"/>
      <c r="Z331" s="68"/>
    </row>
    <row r="332" spans="15:26">
      <c r="O332" s="63"/>
      <c r="P332" s="67"/>
      <c r="Q332" s="159"/>
      <c r="R332" s="159"/>
      <c r="S332" s="159"/>
      <c r="T332" s="159"/>
      <c r="U332" s="159"/>
      <c r="V332" s="160"/>
      <c r="X332" s="68"/>
      <c r="Y332" s="68"/>
      <c r="Z332" s="68"/>
    </row>
    <row r="333" spans="15:26">
      <c r="O333" s="63"/>
      <c r="P333" s="67"/>
      <c r="Q333" s="159"/>
      <c r="R333" s="159"/>
      <c r="S333" s="159"/>
      <c r="T333" s="159"/>
      <c r="U333" s="159"/>
      <c r="V333" s="160"/>
      <c r="X333" s="68"/>
      <c r="Y333" s="68"/>
      <c r="Z333" s="68"/>
    </row>
    <row r="334" spans="15:26">
      <c r="O334" s="63"/>
      <c r="P334" s="67"/>
      <c r="Q334" s="159"/>
      <c r="R334" s="159"/>
      <c r="S334" s="159"/>
      <c r="T334" s="159"/>
      <c r="U334" s="159"/>
      <c r="V334" s="160"/>
      <c r="X334" s="68"/>
      <c r="Y334" s="68"/>
      <c r="Z334" s="68"/>
    </row>
    <row r="335" spans="15:26">
      <c r="O335" s="63"/>
      <c r="P335" s="67"/>
      <c r="Q335" s="159"/>
      <c r="R335" s="159"/>
      <c r="S335" s="159"/>
      <c r="T335" s="159"/>
      <c r="U335" s="159"/>
      <c r="V335" s="160"/>
      <c r="X335" s="68"/>
      <c r="Y335" s="68"/>
      <c r="Z335" s="68"/>
    </row>
    <row r="336" spans="15:26">
      <c r="O336" s="63"/>
      <c r="P336" s="67"/>
      <c r="Q336" s="159"/>
      <c r="R336" s="159"/>
      <c r="S336" s="159"/>
      <c r="T336" s="159"/>
      <c r="U336" s="159"/>
      <c r="V336" s="160"/>
      <c r="X336" s="68"/>
      <c r="Y336" s="68"/>
      <c r="Z336" s="68"/>
    </row>
    <row r="337" spans="15:26">
      <c r="O337" s="63"/>
      <c r="P337" s="67"/>
      <c r="Q337" s="159"/>
      <c r="R337" s="159"/>
      <c r="S337" s="159"/>
      <c r="T337" s="159"/>
      <c r="U337" s="159"/>
      <c r="V337" s="160"/>
      <c r="X337" s="68"/>
      <c r="Y337" s="68"/>
      <c r="Z337" s="68"/>
    </row>
    <row r="338" spans="15:26">
      <c r="O338" s="63"/>
      <c r="P338" s="67"/>
      <c r="Q338" s="159"/>
      <c r="R338" s="159"/>
      <c r="S338" s="159"/>
      <c r="T338" s="159"/>
      <c r="U338" s="159"/>
      <c r="V338" s="160"/>
      <c r="X338" s="68"/>
      <c r="Y338" s="68"/>
      <c r="Z338" s="68"/>
    </row>
    <row r="339" spans="15:26">
      <c r="O339" s="63"/>
      <c r="P339" s="67"/>
      <c r="Q339" s="159"/>
      <c r="R339" s="159"/>
      <c r="S339" s="159"/>
      <c r="T339" s="159"/>
      <c r="U339" s="159"/>
      <c r="V339" s="160"/>
      <c r="X339" s="68"/>
      <c r="Y339" s="68"/>
      <c r="Z339" s="68"/>
    </row>
    <row r="340" spans="15:26">
      <c r="O340" s="63"/>
      <c r="P340" s="67"/>
      <c r="Q340" s="159"/>
      <c r="R340" s="159"/>
      <c r="S340" s="159"/>
      <c r="T340" s="159"/>
      <c r="U340" s="159"/>
      <c r="V340" s="160"/>
      <c r="X340" s="68"/>
      <c r="Y340" s="68"/>
      <c r="Z340" s="68"/>
    </row>
    <row r="341" spans="15:26">
      <c r="O341" s="63"/>
      <c r="P341" s="67"/>
      <c r="Q341" s="159"/>
      <c r="R341" s="159"/>
      <c r="S341" s="159"/>
      <c r="T341" s="159"/>
      <c r="U341" s="159"/>
      <c r="V341" s="160"/>
      <c r="X341" s="68"/>
      <c r="Y341" s="68"/>
      <c r="Z341" s="68"/>
    </row>
    <row r="342" spans="15:26">
      <c r="O342" s="63"/>
      <c r="P342" s="67"/>
      <c r="Q342" s="159"/>
      <c r="R342" s="159"/>
      <c r="S342" s="159"/>
      <c r="T342" s="159"/>
      <c r="U342" s="159"/>
      <c r="V342" s="160"/>
      <c r="X342" s="68"/>
      <c r="Y342" s="68"/>
      <c r="Z342" s="68"/>
    </row>
    <row r="343" spans="15:26">
      <c r="O343" s="63"/>
      <c r="P343" s="67"/>
      <c r="Q343" s="159"/>
      <c r="R343" s="159"/>
      <c r="S343" s="159"/>
      <c r="T343" s="159"/>
      <c r="U343" s="159"/>
      <c r="V343" s="160"/>
      <c r="X343" s="68"/>
      <c r="Y343" s="68"/>
      <c r="Z343" s="68"/>
    </row>
    <row r="344" spans="15:26">
      <c r="O344" s="63"/>
      <c r="P344" s="67"/>
      <c r="Q344" s="159"/>
      <c r="R344" s="159"/>
      <c r="S344" s="159"/>
      <c r="T344" s="159"/>
      <c r="U344" s="159"/>
      <c r="V344" s="160"/>
      <c r="X344" s="68"/>
      <c r="Y344" s="68"/>
      <c r="Z344" s="68"/>
    </row>
    <row r="345" spans="15:26">
      <c r="O345" s="63"/>
      <c r="P345" s="67"/>
      <c r="Q345" s="159"/>
      <c r="R345" s="159"/>
      <c r="S345" s="159"/>
      <c r="T345" s="159"/>
      <c r="U345" s="159"/>
      <c r="V345" s="160"/>
      <c r="X345" s="68"/>
      <c r="Y345" s="68"/>
      <c r="Z345" s="68"/>
    </row>
    <row r="346" spans="15:26">
      <c r="O346" s="63"/>
      <c r="P346" s="67"/>
      <c r="Q346" s="159"/>
      <c r="R346" s="159"/>
      <c r="S346" s="159"/>
      <c r="T346" s="159"/>
      <c r="U346" s="159"/>
      <c r="V346" s="160"/>
      <c r="X346" s="68"/>
      <c r="Y346" s="68"/>
      <c r="Z346" s="68"/>
    </row>
    <row r="347" spans="15:26">
      <c r="O347" s="63"/>
      <c r="P347" s="67"/>
      <c r="Q347" s="159"/>
      <c r="R347" s="159"/>
      <c r="S347" s="159"/>
      <c r="T347" s="159"/>
      <c r="U347" s="159"/>
      <c r="V347" s="160"/>
      <c r="X347" s="68"/>
      <c r="Y347" s="68"/>
      <c r="Z347" s="68"/>
    </row>
    <row r="348" spans="15:26">
      <c r="O348" s="63"/>
      <c r="P348" s="67"/>
      <c r="Q348" s="159"/>
      <c r="R348" s="159"/>
      <c r="S348" s="159"/>
      <c r="T348" s="159"/>
      <c r="U348" s="159"/>
      <c r="V348" s="160"/>
      <c r="X348" s="68"/>
      <c r="Y348" s="68"/>
      <c r="Z348" s="68"/>
    </row>
    <row r="349" spans="15:26">
      <c r="O349" s="63"/>
      <c r="P349" s="67"/>
      <c r="Q349" s="159"/>
      <c r="R349" s="159"/>
      <c r="S349" s="159"/>
      <c r="T349" s="159"/>
      <c r="U349" s="159"/>
      <c r="V349" s="160"/>
      <c r="X349" s="68"/>
      <c r="Y349" s="68"/>
      <c r="Z349" s="68"/>
    </row>
    <row r="350" spans="15:26">
      <c r="O350" s="63"/>
      <c r="P350" s="67"/>
      <c r="Q350" s="159"/>
      <c r="R350" s="159"/>
      <c r="S350" s="159"/>
      <c r="T350" s="159"/>
      <c r="U350" s="159"/>
      <c r="V350" s="160"/>
      <c r="X350" s="68"/>
      <c r="Y350" s="68"/>
      <c r="Z350" s="68"/>
    </row>
    <row r="351" spans="15:26">
      <c r="O351" s="63"/>
      <c r="P351" s="67"/>
      <c r="Q351" s="159"/>
      <c r="R351" s="159"/>
      <c r="S351" s="159"/>
      <c r="T351" s="159"/>
      <c r="U351" s="159"/>
      <c r="V351" s="160"/>
      <c r="X351" s="68"/>
      <c r="Y351" s="68"/>
      <c r="Z351" s="68"/>
    </row>
    <row r="352" spans="15:26">
      <c r="O352" s="63"/>
      <c r="P352" s="67"/>
      <c r="Q352" s="159"/>
      <c r="R352" s="159"/>
      <c r="S352" s="159"/>
      <c r="T352" s="159"/>
      <c r="U352" s="159"/>
      <c r="V352" s="160"/>
      <c r="X352" s="68"/>
      <c r="Y352" s="68"/>
      <c r="Z352" s="68"/>
    </row>
    <row r="353" spans="15:26">
      <c r="O353" s="63"/>
      <c r="P353" s="67"/>
      <c r="Q353" s="159"/>
      <c r="R353" s="159"/>
      <c r="S353" s="159"/>
      <c r="T353" s="159"/>
      <c r="U353" s="159"/>
      <c r="V353" s="160"/>
      <c r="X353" s="68"/>
      <c r="Y353" s="68"/>
      <c r="Z353" s="68"/>
    </row>
    <row r="354" spans="15:26">
      <c r="O354" s="63"/>
      <c r="P354" s="67"/>
      <c r="Q354" s="159"/>
      <c r="R354" s="159"/>
      <c r="S354" s="159"/>
      <c r="T354" s="159"/>
      <c r="U354" s="159"/>
      <c r="V354" s="160"/>
      <c r="X354" s="68"/>
      <c r="Y354" s="68"/>
      <c r="Z354" s="68"/>
    </row>
    <row r="355" spans="15:26">
      <c r="O355" s="63"/>
      <c r="P355" s="67"/>
      <c r="Q355" s="159"/>
      <c r="R355" s="159"/>
      <c r="S355" s="159"/>
      <c r="T355" s="159"/>
      <c r="U355" s="159"/>
      <c r="V355" s="160"/>
      <c r="X355" s="68"/>
      <c r="Y355" s="68"/>
      <c r="Z355" s="68"/>
    </row>
    <row r="356" spans="15:26">
      <c r="O356" s="63"/>
      <c r="P356" s="67"/>
      <c r="Q356" s="159"/>
      <c r="R356" s="159"/>
      <c r="S356" s="159"/>
      <c r="T356" s="159"/>
      <c r="U356" s="159"/>
      <c r="V356" s="160"/>
      <c r="X356" s="68"/>
      <c r="Y356" s="68"/>
      <c r="Z356" s="68"/>
    </row>
    <row r="357" spans="15:26">
      <c r="O357" s="63"/>
      <c r="P357" s="67"/>
      <c r="Q357" s="159"/>
      <c r="R357" s="159"/>
      <c r="S357" s="159"/>
      <c r="T357" s="159"/>
      <c r="U357" s="159"/>
      <c r="V357" s="160"/>
      <c r="X357" s="68"/>
      <c r="Y357" s="68"/>
      <c r="Z357" s="68"/>
    </row>
    <row r="358" spans="15:26">
      <c r="O358" s="64"/>
      <c r="P358" s="67"/>
      <c r="Q358" s="159"/>
      <c r="R358" s="159"/>
      <c r="S358" s="159"/>
      <c r="T358" s="159"/>
      <c r="U358" s="159"/>
      <c r="V358" s="160"/>
      <c r="X358" s="68"/>
      <c r="Y358" s="68"/>
      <c r="Z358" s="68"/>
    </row>
    <row r="359" spans="15:26">
      <c r="O359" s="64">
        <v>42522</v>
      </c>
      <c r="P359" s="67"/>
      <c r="Q359" s="159"/>
      <c r="R359" s="159"/>
      <c r="S359" s="159"/>
      <c r="T359" s="159"/>
      <c r="U359" s="159"/>
      <c r="V359" s="160"/>
      <c r="X359" s="68"/>
      <c r="Y359" s="68"/>
      <c r="Z359" s="68"/>
    </row>
    <row r="360" spans="15:26">
      <c r="O360" s="63"/>
      <c r="P360" s="67"/>
      <c r="Q360" s="159"/>
      <c r="R360" s="159"/>
      <c r="S360" s="159"/>
      <c r="T360" s="159"/>
      <c r="U360" s="159"/>
      <c r="V360" s="160"/>
      <c r="X360" s="68"/>
      <c r="Y360" s="68"/>
      <c r="Z360" s="68"/>
    </row>
    <row r="361" spans="15:26">
      <c r="O361" s="63"/>
      <c r="P361" s="67"/>
      <c r="Q361" s="159"/>
      <c r="R361" s="159"/>
      <c r="S361" s="159"/>
      <c r="T361" s="159"/>
      <c r="U361" s="159"/>
      <c r="V361" s="160"/>
      <c r="X361" s="68"/>
      <c r="Y361" s="68"/>
      <c r="Z361" s="68"/>
    </row>
    <row r="362" spans="15:26">
      <c r="O362" s="63"/>
      <c r="P362" s="67"/>
      <c r="Q362" s="159"/>
      <c r="R362" s="159"/>
      <c r="S362" s="159"/>
      <c r="T362" s="159"/>
      <c r="U362" s="159"/>
      <c r="V362" s="160"/>
      <c r="X362" s="68"/>
      <c r="Y362" s="68"/>
      <c r="Z362" s="68"/>
    </row>
    <row r="363" spans="15:26">
      <c r="O363" s="63"/>
      <c r="P363" s="67"/>
      <c r="Q363" s="159"/>
      <c r="R363" s="159"/>
      <c r="S363" s="159"/>
      <c r="T363" s="159"/>
      <c r="U363" s="159"/>
      <c r="V363" s="160"/>
      <c r="X363" s="68"/>
      <c r="Y363" s="68"/>
      <c r="Z363" s="68"/>
    </row>
    <row r="364" spans="15:26">
      <c r="O364" s="63"/>
      <c r="P364" s="67"/>
      <c r="Q364" s="159"/>
      <c r="R364" s="159"/>
      <c r="S364" s="159"/>
      <c r="T364" s="159"/>
      <c r="U364" s="159"/>
      <c r="V364" s="160"/>
      <c r="X364" s="68"/>
      <c r="Y364" s="68"/>
      <c r="Z364" s="68"/>
    </row>
    <row r="365" spans="15:26">
      <c r="O365" s="63"/>
      <c r="P365" s="67"/>
      <c r="Q365" s="159"/>
      <c r="R365" s="159"/>
      <c r="S365" s="159"/>
      <c r="T365" s="159"/>
      <c r="U365" s="159"/>
      <c r="V365" s="160"/>
      <c r="X365" s="68"/>
      <c r="Y365" s="68"/>
      <c r="Z365" s="68"/>
    </row>
    <row r="366" spans="15:26">
      <c r="O366" s="63"/>
      <c r="P366" s="67"/>
      <c r="Q366" s="159"/>
      <c r="R366" s="159"/>
      <c r="S366" s="159"/>
      <c r="T366" s="159"/>
      <c r="U366" s="159"/>
      <c r="V366" s="160"/>
      <c r="X366" s="68"/>
      <c r="Y366" s="68"/>
      <c r="Z366" s="68"/>
    </row>
    <row r="367" spans="15:26">
      <c r="O367" s="63"/>
      <c r="P367" s="67"/>
      <c r="Q367" s="159"/>
      <c r="R367" s="159"/>
      <c r="S367" s="159"/>
      <c r="T367" s="159"/>
      <c r="U367" s="159"/>
      <c r="V367" s="160"/>
      <c r="X367" s="68"/>
      <c r="Y367" s="68"/>
      <c r="Z367" s="68"/>
    </row>
    <row r="368" spans="15:26">
      <c r="O368" s="63"/>
      <c r="P368" s="67"/>
      <c r="Q368" s="159"/>
      <c r="R368" s="159"/>
      <c r="S368" s="159"/>
      <c r="T368" s="159"/>
      <c r="U368" s="159"/>
      <c r="V368" s="160"/>
      <c r="X368" s="68"/>
      <c r="Y368" s="68"/>
      <c r="Z368" s="68"/>
    </row>
    <row r="369" spans="15:26">
      <c r="O369" s="63"/>
      <c r="P369" s="67"/>
      <c r="Q369" s="159"/>
      <c r="R369" s="159"/>
      <c r="S369" s="159"/>
      <c r="T369" s="159"/>
      <c r="U369" s="159"/>
      <c r="V369" s="160"/>
      <c r="X369" s="68"/>
      <c r="Y369" s="68"/>
      <c r="Z369" s="68"/>
    </row>
    <row r="370" spans="15:26">
      <c r="O370" s="63"/>
      <c r="P370" s="67"/>
      <c r="Q370" s="159"/>
      <c r="R370" s="159"/>
      <c r="S370" s="159"/>
      <c r="T370" s="159"/>
      <c r="U370" s="159"/>
      <c r="V370" s="160"/>
      <c r="X370" s="68"/>
      <c r="Y370" s="68"/>
      <c r="Z370" s="68"/>
    </row>
    <row r="371" spans="15:26">
      <c r="O371" s="63"/>
      <c r="P371" s="67"/>
      <c r="Q371" s="159"/>
      <c r="R371" s="159"/>
      <c r="S371" s="159"/>
      <c r="T371" s="159"/>
      <c r="U371" s="159"/>
      <c r="V371" s="160"/>
      <c r="X371" s="68"/>
      <c r="Y371" s="68"/>
      <c r="Z371" s="68"/>
    </row>
    <row r="372" spans="15:26">
      <c r="O372" s="63"/>
      <c r="P372" s="67"/>
      <c r="Q372" s="159"/>
      <c r="R372" s="159"/>
      <c r="S372" s="159"/>
      <c r="T372" s="159"/>
      <c r="U372" s="159"/>
      <c r="V372" s="160"/>
      <c r="X372" s="68"/>
      <c r="Y372" s="68"/>
      <c r="Z372" s="68"/>
    </row>
    <row r="373" spans="15:26">
      <c r="O373" s="63"/>
      <c r="P373" s="67"/>
      <c r="Q373" s="159"/>
      <c r="R373" s="159"/>
      <c r="S373" s="159"/>
      <c r="T373" s="159"/>
      <c r="U373" s="159"/>
      <c r="V373" s="160"/>
      <c r="X373" s="68"/>
      <c r="Y373" s="68"/>
      <c r="Z373" s="68"/>
    </row>
    <row r="374" spans="15:26">
      <c r="O374" s="63"/>
      <c r="P374" s="67"/>
      <c r="Q374" s="159"/>
      <c r="R374" s="159"/>
      <c r="S374" s="159"/>
      <c r="T374" s="159"/>
      <c r="U374" s="159"/>
      <c r="V374" s="160"/>
      <c r="X374" s="68"/>
      <c r="Y374" s="68"/>
      <c r="Z374" s="68"/>
    </row>
    <row r="375" spans="15:26">
      <c r="O375" s="63"/>
      <c r="P375" s="67"/>
      <c r="Q375" s="159"/>
      <c r="R375" s="159"/>
      <c r="S375" s="159"/>
      <c r="T375" s="159"/>
      <c r="U375" s="159"/>
      <c r="V375" s="160"/>
      <c r="X375" s="68"/>
      <c r="Y375" s="68"/>
      <c r="Z375" s="68"/>
    </row>
    <row r="376" spans="15:26">
      <c r="O376" s="63"/>
      <c r="P376" s="67"/>
      <c r="Q376" s="159"/>
      <c r="R376" s="159"/>
      <c r="S376" s="159"/>
      <c r="T376" s="159"/>
      <c r="U376" s="159"/>
      <c r="V376" s="160"/>
      <c r="X376" s="68"/>
      <c r="Y376" s="68"/>
      <c r="Z376" s="68"/>
    </row>
    <row r="377" spans="15:26">
      <c r="O377" s="63"/>
      <c r="P377" s="67"/>
      <c r="Q377" s="159"/>
      <c r="R377" s="159"/>
      <c r="S377" s="159"/>
      <c r="T377" s="159"/>
      <c r="U377" s="159"/>
      <c r="V377" s="160"/>
      <c r="X377" s="68"/>
      <c r="Y377" s="68"/>
      <c r="Z377" s="68"/>
    </row>
    <row r="378" spans="15:26">
      <c r="O378" s="63"/>
      <c r="P378" s="67"/>
      <c r="Q378" s="159"/>
      <c r="R378" s="159"/>
      <c r="S378" s="159"/>
      <c r="T378" s="159"/>
      <c r="U378" s="159"/>
      <c r="V378" s="160"/>
      <c r="X378" s="68"/>
      <c r="Y378" s="68"/>
      <c r="Z378" s="68"/>
    </row>
    <row r="379" spans="15:26">
      <c r="O379" s="63"/>
      <c r="P379" s="67"/>
      <c r="Q379" s="159"/>
      <c r="R379" s="159"/>
      <c r="S379" s="159"/>
      <c r="T379" s="159"/>
      <c r="U379" s="159"/>
      <c r="V379" s="160"/>
      <c r="X379" s="68"/>
      <c r="Y379" s="68"/>
      <c r="Z379" s="68"/>
    </row>
    <row r="380" spans="15:26">
      <c r="O380" s="63"/>
      <c r="P380" s="67"/>
      <c r="Q380" s="159"/>
      <c r="R380" s="159"/>
      <c r="S380" s="159"/>
      <c r="T380" s="159"/>
      <c r="U380" s="159"/>
      <c r="V380" s="160"/>
      <c r="X380" s="68"/>
      <c r="Y380" s="68"/>
      <c r="Z380" s="68"/>
    </row>
    <row r="381" spans="15:26">
      <c r="O381" s="63"/>
      <c r="P381" s="67"/>
      <c r="Q381" s="159"/>
      <c r="R381" s="159"/>
      <c r="S381" s="159"/>
      <c r="T381" s="159"/>
      <c r="U381" s="159"/>
      <c r="V381" s="160"/>
      <c r="X381" s="68"/>
      <c r="Y381" s="68"/>
      <c r="Z381" s="68"/>
    </row>
    <row r="382" spans="15:26">
      <c r="O382" s="63"/>
      <c r="P382" s="67"/>
      <c r="Q382" s="159"/>
      <c r="R382" s="159"/>
      <c r="S382" s="159"/>
      <c r="T382" s="159"/>
      <c r="U382" s="159"/>
      <c r="V382" s="160"/>
      <c r="X382" s="68"/>
      <c r="Y382" s="68"/>
      <c r="Z382" s="68"/>
    </row>
    <row r="383" spans="15:26">
      <c r="O383" s="63"/>
      <c r="P383" s="67"/>
      <c r="Q383" s="159"/>
      <c r="R383" s="159"/>
      <c r="S383" s="159"/>
      <c r="T383" s="159"/>
      <c r="U383" s="159"/>
      <c r="V383" s="160"/>
      <c r="X383" s="68"/>
      <c r="Y383" s="68"/>
      <c r="Z383" s="68"/>
    </row>
    <row r="384" spans="15:26">
      <c r="O384" s="63"/>
      <c r="P384" s="67"/>
      <c r="Q384" s="159"/>
      <c r="R384" s="159"/>
      <c r="S384" s="159"/>
      <c r="T384" s="159"/>
      <c r="U384" s="159"/>
      <c r="V384" s="160"/>
      <c r="X384" s="68"/>
      <c r="Y384" s="68"/>
      <c r="Z384" s="68"/>
    </row>
    <row r="385" spans="15:26">
      <c r="O385" s="63"/>
      <c r="P385" s="67"/>
      <c r="Q385" s="159"/>
      <c r="R385" s="159"/>
      <c r="S385" s="159"/>
      <c r="T385" s="159"/>
      <c r="U385" s="159"/>
      <c r="V385" s="160"/>
      <c r="X385" s="68"/>
      <c r="Y385" s="68"/>
      <c r="Z385" s="68"/>
    </row>
    <row r="386" spans="15:26">
      <c r="O386" s="63"/>
      <c r="P386" s="67"/>
      <c r="Q386" s="159"/>
      <c r="R386" s="159"/>
      <c r="S386" s="159"/>
      <c r="T386" s="159"/>
      <c r="U386" s="159"/>
      <c r="V386" s="160"/>
      <c r="X386" s="68"/>
      <c r="Y386" s="68"/>
      <c r="Z386" s="68"/>
    </row>
    <row r="387" spans="15:26">
      <c r="O387" s="63"/>
      <c r="P387" s="67"/>
      <c r="Q387" s="159"/>
      <c r="R387" s="159"/>
      <c r="S387" s="159"/>
      <c r="T387" s="159"/>
      <c r="U387" s="159"/>
      <c r="V387" s="160"/>
      <c r="X387" s="68"/>
      <c r="Y387" s="68"/>
      <c r="Z387" s="68"/>
    </row>
    <row r="388" spans="15:26">
      <c r="O388" s="64"/>
      <c r="P388" s="67"/>
      <c r="Q388" s="159"/>
      <c r="R388" s="159"/>
      <c r="S388" s="159"/>
      <c r="T388" s="159"/>
      <c r="U388" s="159"/>
      <c r="V388" s="160"/>
      <c r="X388" s="68"/>
      <c r="Y388" s="68"/>
      <c r="Z388" s="68"/>
    </row>
    <row r="389" spans="15:26">
      <c r="O389" s="64">
        <v>42552</v>
      </c>
      <c r="P389" s="67"/>
      <c r="Q389" s="159"/>
      <c r="R389" s="159"/>
      <c r="S389" s="159"/>
      <c r="T389" s="159"/>
      <c r="U389" s="159"/>
      <c r="V389" s="160"/>
      <c r="X389" s="68"/>
      <c r="Y389" s="68"/>
      <c r="Z389" s="68"/>
    </row>
    <row r="390" spans="15:26">
      <c r="O390" s="63"/>
      <c r="P390" s="67"/>
      <c r="Q390" s="159"/>
      <c r="R390" s="159"/>
      <c r="S390" s="159"/>
      <c r="T390" s="159"/>
      <c r="U390" s="159"/>
      <c r="V390" s="160"/>
      <c r="X390" s="68"/>
      <c r="Y390" s="68"/>
      <c r="Z390" s="68"/>
    </row>
    <row r="391" spans="15:26">
      <c r="O391" s="63"/>
      <c r="P391" s="67"/>
      <c r="Q391" s="159"/>
      <c r="R391" s="159"/>
      <c r="S391" s="159"/>
      <c r="T391" s="159"/>
      <c r="U391" s="159"/>
      <c r="V391" s="160"/>
      <c r="X391" s="68"/>
      <c r="Y391" s="68"/>
      <c r="Z391" s="68"/>
    </row>
    <row r="392" spans="15:26">
      <c r="O392" s="63"/>
      <c r="P392" s="67"/>
      <c r="Q392" s="159"/>
      <c r="R392" s="159"/>
      <c r="S392" s="159"/>
      <c r="T392" s="159"/>
      <c r="U392" s="159"/>
      <c r="V392" s="160"/>
      <c r="X392" s="68"/>
      <c r="Y392" s="68"/>
      <c r="Z392" s="68"/>
    </row>
    <row r="393" spans="15:26">
      <c r="O393" s="63"/>
      <c r="P393" s="67"/>
      <c r="Q393" s="159"/>
      <c r="R393" s="159"/>
      <c r="S393" s="159"/>
      <c r="T393" s="159"/>
      <c r="U393" s="159"/>
      <c r="V393" s="160"/>
      <c r="X393" s="68"/>
      <c r="Y393" s="68"/>
      <c r="Z393" s="68"/>
    </row>
    <row r="394" spans="15:26">
      <c r="O394" s="63"/>
      <c r="P394" s="67"/>
      <c r="Q394" s="159"/>
      <c r="R394" s="159"/>
      <c r="S394" s="159"/>
      <c r="T394" s="159"/>
      <c r="U394" s="159"/>
      <c r="V394" s="160"/>
      <c r="X394" s="68"/>
      <c r="Y394" s="68"/>
      <c r="Z394" s="68"/>
    </row>
    <row r="395" spans="15:26">
      <c r="O395" s="63"/>
      <c r="P395" s="67"/>
      <c r="Q395" s="159"/>
      <c r="R395" s="159"/>
      <c r="S395" s="159"/>
      <c r="T395" s="159"/>
      <c r="U395" s="159"/>
      <c r="V395" s="160"/>
      <c r="X395" s="68"/>
      <c r="Y395" s="68"/>
      <c r="Z395" s="68"/>
    </row>
    <row r="396" spans="15:26">
      <c r="O396" s="63"/>
      <c r="P396" s="67"/>
      <c r="Q396" s="159"/>
      <c r="R396" s="159"/>
      <c r="S396" s="159"/>
      <c r="T396" s="159"/>
      <c r="U396" s="159"/>
      <c r="V396" s="160"/>
      <c r="X396" s="68"/>
      <c r="Y396" s="68"/>
      <c r="Z396" s="68"/>
    </row>
    <row r="397" spans="15:26">
      <c r="O397" s="63"/>
      <c r="P397" s="67"/>
      <c r="Q397" s="159"/>
      <c r="R397" s="159"/>
      <c r="S397" s="159"/>
      <c r="T397" s="159"/>
      <c r="U397" s="159"/>
      <c r="V397" s="160"/>
      <c r="X397" s="68"/>
      <c r="Y397" s="68"/>
      <c r="Z397" s="68"/>
    </row>
    <row r="398" spans="15:26">
      <c r="O398" s="63"/>
      <c r="P398" s="67"/>
      <c r="Q398" s="159"/>
      <c r="R398" s="159"/>
      <c r="S398" s="159"/>
      <c r="T398" s="159"/>
      <c r="U398" s="159"/>
      <c r="V398" s="160"/>
      <c r="X398" s="68"/>
      <c r="Y398" s="68"/>
      <c r="Z398" s="68"/>
    </row>
    <row r="399" spans="15:26">
      <c r="O399" s="63"/>
      <c r="P399" s="67"/>
      <c r="Q399" s="159"/>
      <c r="R399" s="159"/>
      <c r="S399" s="159"/>
      <c r="T399" s="159"/>
      <c r="U399" s="159"/>
      <c r="V399" s="160"/>
      <c r="X399" s="68"/>
      <c r="Y399" s="68"/>
      <c r="Z399" s="68"/>
    </row>
    <row r="400" spans="15:26">
      <c r="O400" s="63"/>
      <c r="P400" s="67"/>
      <c r="Q400" s="159"/>
      <c r="R400" s="159"/>
      <c r="S400" s="159"/>
      <c r="T400" s="159"/>
      <c r="U400" s="159"/>
      <c r="V400" s="160"/>
      <c r="X400" s="68"/>
      <c r="Y400" s="68"/>
      <c r="Z400" s="68"/>
    </row>
    <row r="401" spans="15:26">
      <c r="O401" s="63"/>
      <c r="P401" s="67"/>
      <c r="Q401" s="159"/>
      <c r="R401" s="159"/>
      <c r="S401" s="159"/>
      <c r="T401" s="159"/>
      <c r="U401" s="159"/>
      <c r="V401" s="160"/>
      <c r="X401" s="68"/>
      <c r="Y401" s="68"/>
      <c r="Z401" s="68"/>
    </row>
    <row r="402" spans="15:26">
      <c r="O402" s="63"/>
      <c r="P402" s="67"/>
      <c r="Q402" s="159"/>
      <c r="R402" s="159"/>
      <c r="S402" s="159"/>
      <c r="T402" s="159"/>
      <c r="U402" s="159"/>
      <c r="V402" s="160"/>
      <c r="X402" s="68"/>
      <c r="Y402" s="68"/>
      <c r="Z402" s="68"/>
    </row>
    <row r="403" spans="15:26">
      <c r="O403" s="63"/>
      <c r="P403" s="67"/>
      <c r="Q403" s="159"/>
      <c r="R403" s="159"/>
      <c r="S403" s="159"/>
      <c r="T403" s="159"/>
      <c r="U403" s="159"/>
      <c r="V403" s="160"/>
      <c r="X403" s="68"/>
      <c r="Y403" s="68"/>
      <c r="Z403" s="68"/>
    </row>
    <row r="404" spans="15:26">
      <c r="O404" s="63"/>
      <c r="P404" s="67"/>
      <c r="Q404" s="159"/>
      <c r="R404" s="159"/>
      <c r="S404" s="159"/>
      <c r="T404" s="159"/>
      <c r="U404" s="159"/>
      <c r="V404" s="160"/>
      <c r="X404" s="68"/>
      <c r="Y404" s="68"/>
      <c r="Z404" s="68"/>
    </row>
    <row r="405" spans="15:26">
      <c r="O405" s="63"/>
      <c r="P405" s="67"/>
      <c r="Q405" s="159"/>
      <c r="R405" s="159"/>
      <c r="S405" s="159"/>
      <c r="T405" s="159"/>
      <c r="U405" s="159"/>
      <c r="V405" s="160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K39" sqref="K39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">
        <v>117</v>
      </c>
    </row>
    <row r="4" spans="2:18" s="77" customFormat="1" ht="20.25" customHeight="1">
      <c r="B4" s="76"/>
      <c r="C4" s="105" t="s">
        <v>88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234" t="s">
        <v>111</v>
      </c>
      <c r="D7" s="80"/>
      <c r="E7" s="81"/>
      <c r="P7" s="82"/>
      <c r="Q7" s="82"/>
      <c r="R7" s="82"/>
    </row>
    <row r="8" spans="2:18" s="77" customFormat="1" ht="12.75" customHeight="1">
      <c r="B8" s="76"/>
      <c r="C8" s="234"/>
      <c r="D8" s="80"/>
      <c r="E8" s="81"/>
      <c r="P8" s="83"/>
      <c r="Q8" s="83"/>
      <c r="R8" s="83"/>
    </row>
    <row r="9" spans="2:18" s="77" customFormat="1" ht="12.75" customHeight="1">
      <c r="B9" s="76"/>
      <c r="C9" s="234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230"/>
    </row>
    <row r="29" spans="2:9">
      <c r="E29" s="230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3:AA236"/>
  <sheetViews>
    <sheetView showGridLines="0" showRowColHeaders="0" zoomScale="85" zoomScaleNormal="85" workbookViewId="0">
      <selection activeCell="T44" sqref="T43:T44"/>
    </sheetView>
  </sheetViews>
  <sheetFormatPr baseColWidth="10" defaultRowHeight="11.25"/>
  <cols>
    <col min="1" max="1" width="11.42578125" style="183"/>
    <col min="2" max="2" width="40.5703125" style="183" customWidth="1"/>
    <col min="3" max="16384" width="11.42578125" style="183"/>
  </cols>
  <sheetData>
    <row r="3" spans="2:7">
      <c r="B3" s="108" t="s">
        <v>72</v>
      </c>
      <c r="C3" s="182"/>
      <c r="D3" s="182"/>
      <c r="E3" s="182"/>
    </row>
    <row r="4" spans="2:7">
      <c r="B4" s="109"/>
      <c r="C4" s="92" t="s">
        <v>73</v>
      </c>
      <c r="D4" s="92" t="s">
        <v>17</v>
      </c>
      <c r="E4" s="110"/>
      <c r="F4" s="219"/>
      <c r="G4" s="220" t="s">
        <v>17</v>
      </c>
    </row>
    <row r="5" spans="2:7">
      <c r="B5" s="141" t="s">
        <v>74</v>
      </c>
      <c r="C5" s="224">
        <v>3328.89</v>
      </c>
      <c r="D5" s="112">
        <f>ROUND(C5/$C$17*100,1)</f>
        <v>3.3</v>
      </c>
      <c r="E5" s="110"/>
      <c r="F5" s="217" t="s">
        <v>21</v>
      </c>
      <c r="G5" s="218">
        <f>SUM(D5:D10)</f>
        <v>52.599999999999994</v>
      </c>
    </row>
    <row r="6" spans="2:7">
      <c r="B6" s="111" t="s">
        <v>3</v>
      </c>
      <c r="C6" s="137">
        <v>7572.58</v>
      </c>
      <c r="D6" s="112">
        <f>ROUND(C6/$C$17*100,1)</f>
        <v>7.6</v>
      </c>
      <c r="E6" s="110"/>
      <c r="F6" s="221" t="s">
        <v>22</v>
      </c>
      <c r="G6" s="222">
        <f>SUM(D11:D16)</f>
        <v>47.4</v>
      </c>
    </row>
    <row r="7" spans="2:7">
      <c r="B7" s="111" t="s">
        <v>4</v>
      </c>
      <c r="C7" s="137">
        <v>9535.8700000000008</v>
      </c>
      <c r="D7" s="112">
        <f>ROUND(C7/$C$17*100,1)</f>
        <v>9.5</v>
      </c>
      <c r="E7" s="110"/>
    </row>
    <row r="8" spans="2:7">
      <c r="B8" s="111" t="s">
        <v>14</v>
      </c>
      <c r="C8" s="137">
        <v>24947.71</v>
      </c>
      <c r="D8" s="112">
        <f>ROUND(C8/$C$17*100,1)</f>
        <v>25</v>
      </c>
      <c r="E8" s="110"/>
    </row>
    <row r="9" spans="2:7">
      <c r="B9" s="111" t="s">
        <v>10</v>
      </c>
      <c r="C9" s="137">
        <v>6503.7461999999978</v>
      </c>
      <c r="D9" s="112">
        <f>100-SUM(D5:D8,D10:D16)</f>
        <v>6.5999999999999943</v>
      </c>
      <c r="E9" s="110"/>
    </row>
    <row r="10" spans="2:7">
      <c r="B10" s="111" t="s">
        <v>91</v>
      </c>
      <c r="C10" s="137">
        <v>605.65949999999998</v>
      </c>
      <c r="D10" s="112">
        <f>ROUND(C10/$C$17*100,1)</f>
        <v>0.6</v>
      </c>
      <c r="E10" s="110"/>
    </row>
    <row r="11" spans="2:7">
      <c r="B11" s="111" t="s">
        <v>90</v>
      </c>
      <c r="C11" s="137">
        <v>64.336500000000001</v>
      </c>
      <c r="D11" s="112">
        <f>ROUND(C11/$C$17*100,1)</f>
        <v>0.1</v>
      </c>
      <c r="E11" s="110"/>
    </row>
    <row r="12" spans="2:7">
      <c r="B12" s="111" t="s">
        <v>6</v>
      </c>
      <c r="C12" s="137">
        <v>22841.444549999997</v>
      </c>
      <c r="D12" s="112">
        <f t="shared" ref="D12" si="0">ROUND(C12/$C$17*100,1)</f>
        <v>22.9</v>
      </c>
      <c r="E12" s="110"/>
    </row>
    <row r="13" spans="2:7">
      <c r="B13" s="111" t="s">
        <v>19</v>
      </c>
      <c r="C13" s="137">
        <v>16999.496780000001</v>
      </c>
      <c r="D13" s="112">
        <f>ROUND(C13/$C$17*100,1)</f>
        <v>17</v>
      </c>
      <c r="E13" s="110"/>
    </row>
    <row r="14" spans="2:7">
      <c r="B14" s="111" t="s">
        <v>7</v>
      </c>
      <c r="C14" s="137">
        <v>4430.0938300001499</v>
      </c>
      <c r="D14" s="112">
        <f>ROUND(C14/$C$17*100,1)</f>
        <v>4.4000000000000004</v>
      </c>
      <c r="E14" s="110"/>
    </row>
    <row r="15" spans="2:7">
      <c r="B15" s="111" t="s">
        <v>8</v>
      </c>
      <c r="C15" s="137">
        <v>2299.4275000000002</v>
      </c>
      <c r="D15" s="112">
        <f>ROUND(C15/$C$17*100,1)</f>
        <v>2.2999999999999998</v>
      </c>
      <c r="E15" s="110"/>
    </row>
    <row r="16" spans="2:7">
      <c r="B16" s="111" t="s">
        <v>9</v>
      </c>
      <c r="C16" s="137">
        <v>742.46041000000014</v>
      </c>
      <c r="D16" s="112">
        <f>ROUND(C16/$C$17*100,1)</f>
        <v>0.7</v>
      </c>
      <c r="E16" s="110"/>
    </row>
    <row r="17" spans="2:7">
      <c r="B17" s="113" t="s">
        <v>20</v>
      </c>
      <c r="C17" s="138">
        <f>SUM(C5:C16)</f>
        <v>99871.715270000146</v>
      </c>
      <c r="D17" s="114">
        <f>SUM(D5:D16)</f>
        <v>100</v>
      </c>
      <c r="E17" s="110"/>
    </row>
    <row r="18" spans="2:7">
      <c r="B18" s="182"/>
      <c r="C18" s="182"/>
      <c r="D18" s="182"/>
      <c r="E18" s="182"/>
    </row>
    <row r="19" spans="2:7">
      <c r="B19" s="108" t="s">
        <v>76</v>
      </c>
      <c r="C19" s="182"/>
      <c r="D19" s="182"/>
      <c r="E19" s="182"/>
    </row>
    <row r="20" spans="2:7">
      <c r="B20" s="109"/>
      <c r="C20" s="92" t="s">
        <v>0</v>
      </c>
      <c r="D20" s="92" t="s">
        <v>17</v>
      </c>
      <c r="E20" s="110"/>
      <c r="F20" s="219"/>
      <c r="G20" s="220" t="s">
        <v>17</v>
      </c>
    </row>
    <row r="21" spans="2:7">
      <c r="B21" s="111" t="s">
        <v>3</v>
      </c>
      <c r="C21" s="137">
        <f>'P1'!F10</f>
        <v>4062.8218999999999</v>
      </c>
      <c r="D21" s="112">
        <f>ROUND(C21/$C$32*100,1)</f>
        <v>19.600000000000001</v>
      </c>
      <c r="E21" s="139"/>
      <c r="F21" s="217" t="s">
        <v>21</v>
      </c>
      <c r="G21" s="218">
        <f>SUM(D21:D25)</f>
        <v>67.600000000000009</v>
      </c>
    </row>
    <row r="22" spans="2:7">
      <c r="B22" s="111" t="s">
        <v>4</v>
      </c>
      <c r="C22" s="137">
        <f>'P1'!F11</f>
        <v>4260.3801999999996</v>
      </c>
      <c r="D22" s="112">
        <f t="shared" ref="D22:D31" si="1">ROUND(C22/$C$32*100,1)</f>
        <v>20.6</v>
      </c>
      <c r="E22" s="139"/>
      <c r="F22" s="221" t="s">
        <v>22</v>
      </c>
      <c r="G22" s="222">
        <f>SUM(D26:D31)</f>
        <v>32.400000000000006</v>
      </c>
    </row>
    <row r="23" spans="2:7">
      <c r="B23" s="111" t="s">
        <v>14</v>
      </c>
      <c r="C23" s="137">
        <f>'P1'!F12</f>
        <v>3207.3193000000001</v>
      </c>
      <c r="D23" s="112">
        <f t="shared" si="1"/>
        <v>15.5</v>
      </c>
      <c r="E23" s="139"/>
    </row>
    <row r="24" spans="2:7">
      <c r="B24" s="111" t="s">
        <v>10</v>
      </c>
      <c r="C24" s="137">
        <f>'P1'!F17</f>
        <v>2274.6043979999999</v>
      </c>
      <c r="D24" s="112">
        <f>100-SUM(D21:D23,D25:D31)</f>
        <v>10.900000000000006</v>
      </c>
      <c r="E24" s="139"/>
    </row>
    <row r="25" spans="2:7">
      <c r="B25" s="111" t="s">
        <v>91</v>
      </c>
      <c r="C25" s="137">
        <f>'P1'!F18</f>
        <v>215.68190000000001</v>
      </c>
      <c r="D25" s="112">
        <f t="shared" si="1"/>
        <v>1</v>
      </c>
      <c r="E25" s="139"/>
    </row>
    <row r="26" spans="2:7">
      <c r="B26" s="111" t="s">
        <v>90</v>
      </c>
      <c r="C26" s="137">
        <f>'P1'!F19</f>
        <v>67.257099999999994</v>
      </c>
      <c r="D26" s="112">
        <f t="shared" si="1"/>
        <v>0.3</v>
      </c>
      <c r="E26" s="139"/>
    </row>
    <row r="27" spans="2:7">
      <c r="B27" s="111" t="s">
        <v>6</v>
      </c>
      <c r="C27" s="137">
        <f>'P1'!F13</f>
        <v>3143.4872019999998</v>
      </c>
      <c r="D27" s="112">
        <f t="shared" si="1"/>
        <v>15.2</v>
      </c>
      <c r="E27" s="139"/>
    </row>
    <row r="28" spans="2:7">
      <c r="B28" s="111" t="s">
        <v>19</v>
      </c>
      <c r="C28" s="137">
        <f>SUM('P1'!F9,'P1'!F22*0.7)</f>
        <v>1546.3967299999999</v>
      </c>
      <c r="D28" s="112">
        <f t="shared" si="1"/>
        <v>7.5</v>
      </c>
      <c r="E28" s="139"/>
    </row>
    <row r="29" spans="2:7">
      <c r="B29" s="111" t="s">
        <v>7</v>
      </c>
      <c r="C29" s="137">
        <f>'P1'!F14</f>
        <v>850.75019999999995</v>
      </c>
      <c r="D29" s="112">
        <f t="shared" si="1"/>
        <v>4.0999999999999996</v>
      </c>
      <c r="E29" s="139"/>
    </row>
    <row r="30" spans="2:7">
      <c r="B30" s="111" t="s">
        <v>8</v>
      </c>
      <c r="C30" s="137">
        <f>'P1'!F15</f>
        <v>784.12919999999997</v>
      </c>
      <c r="D30" s="112">
        <f t="shared" si="1"/>
        <v>3.8</v>
      </c>
      <c r="E30" s="139"/>
    </row>
    <row r="31" spans="2:7">
      <c r="B31" s="111" t="s">
        <v>9</v>
      </c>
      <c r="C31" s="137">
        <f>'P1'!F16</f>
        <v>312.03089999999997</v>
      </c>
      <c r="D31" s="112">
        <f t="shared" si="1"/>
        <v>1.5</v>
      </c>
      <c r="E31" s="139"/>
    </row>
    <row r="32" spans="2:7">
      <c r="B32" s="113" t="s">
        <v>20</v>
      </c>
      <c r="C32" s="138">
        <f>SUM(C21:C31)</f>
        <v>20724.859029999996</v>
      </c>
      <c r="D32" s="114">
        <f>SUM(D21:D31)</f>
        <v>100</v>
      </c>
      <c r="E32" s="139"/>
    </row>
    <row r="34" spans="2:6">
      <c r="B34" s="161" t="s">
        <v>119</v>
      </c>
      <c r="C34" s="182"/>
      <c r="D34" s="182"/>
      <c r="E34" s="182"/>
      <c r="F34" s="182"/>
    </row>
    <row r="35" spans="2:6">
      <c r="B35" s="109"/>
      <c r="C35" s="92" t="s">
        <v>17</v>
      </c>
      <c r="D35" s="110"/>
      <c r="E35" s="219"/>
      <c r="F35" s="220" t="s">
        <v>17</v>
      </c>
    </row>
    <row r="36" spans="2:6">
      <c r="B36" s="111" t="s">
        <v>3</v>
      </c>
      <c r="C36" s="112">
        <v>19.399999999999999</v>
      </c>
      <c r="D36" s="110"/>
      <c r="E36" s="217" t="s">
        <v>21</v>
      </c>
      <c r="F36" s="218">
        <f>SUM(C36:C40)</f>
        <v>46.700000000000017</v>
      </c>
    </row>
    <row r="37" spans="2:6">
      <c r="B37" s="111" t="s">
        <v>4</v>
      </c>
      <c r="C37" s="112">
        <v>11</v>
      </c>
      <c r="D37" s="110"/>
      <c r="E37" s="221" t="s">
        <v>22</v>
      </c>
      <c r="F37" s="222">
        <f>SUM(C41:C46)</f>
        <v>53.3</v>
      </c>
    </row>
    <row r="38" spans="2:6">
      <c r="B38" s="111" t="s">
        <v>14</v>
      </c>
      <c r="C38" s="112">
        <v>3.8</v>
      </c>
      <c r="D38" s="110"/>
    </row>
    <row r="39" spans="2:6">
      <c r="B39" s="111" t="s">
        <v>10</v>
      </c>
      <c r="C39" s="112">
        <f>100-SUM(C36:C38,C40:C46)</f>
        <v>11.600000000000023</v>
      </c>
      <c r="D39" s="110"/>
      <c r="E39" s="110"/>
      <c r="F39" s="110"/>
    </row>
    <row r="40" spans="2:6">
      <c r="B40" s="111" t="s">
        <v>91</v>
      </c>
      <c r="C40" s="112">
        <v>0.9</v>
      </c>
      <c r="D40" s="110"/>
      <c r="E40" s="110"/>
      <c r="F40" s="110"/>
    </row>
    <row r="41" spans="2:6">
      <c r="B41" s="111" t="s">
        <v>90</v>
      </c>
      <c r="C41" s="112">
        <v>0.3</v>
      </c>
      <c r="D41" s="110"/>
      <c r="E41" s="110"/>
      <c r="F41" s="110"/>
    </row>
    <row r="42" spans="2:6">
      <c r="B42" s="111" t="s">
        <v>6</v>
      </c>
      <c r="C42" s="112">
        <v>42</v>
      </c>
      <c r="D42" s="110"/>
      <c r="E42" s="110"/>
      <c r="F42" s="110"/>
    </row>
    <row r="43" spans="2:6">
      <c r="B43" s="111" t="s">
        <v>19</v>
      </c>
      <c r="C43" s="112">
        <v>3.3</v>
      </c>
      <c r="D43" s="110"/>
      <c r="E43" s="110"/>
      <c r="F43" s="110"/>
    </row>
    <row r="44" spans="2:6">
      <c r="B44" s="111" t="s">
        <v>7</v>
      </c>
      <c r="C44" s="112">
        <v>3.6</v>
      </c>
      <c r="D44" s="110"/>
      <c r="E44" s="110"/>
      <c r="F44" s="110"/>
    </row>
    <row r="45" spans="2:6">
      <c r="B45" s="111" t="s">
        <v>8</v>
      </c>
      <c r="C45" s="112">
        <v>2.6</v>
      </c>
      <c r="D45" s="110"/>
      <c r="E45" s="110"/>
      <c r="F45" s="110"/>
    </row>
    <row r="46" spans="2:6">
      <c r="B46" s="111" t="s">
        <v>9</v>
      </c>
      <c r="C46" s="112">
        <v>1.5</v>
      </c>
      <c r="D46" s="110"/>
      <c r="E46" s="110"/>
      <c r="F46" s="110"/>
    </row>
    <row r="47" spans="2:6">
      <c r="B47" s="113" t="s">
        <v>20</v>
      </c>
      <c r="C47" s="114">
        <f>SUM(C36:C46)</f>
        <v>100</v>
      </c>
      <c r="D47" s="182"/>
      <c r="E47" s="182"/>
      <c r="F47" s="182"/>
    </row>
    <row r="48" spans="2:6">
      <c r="B48" s="161" t="s">
        <v>120</v>
      </c>
      <c r="C48" s="182"/>
      <c r="D48" s="182"/>
      <c r="E48" s="182"/>
      <c r="F48" s="182"/>
    </row>
    <row r="49" spans="2:15">
      <c r="B49" s="109"/>
      <c r="C49" s="92" t="s">
        <v>17</v>
      </c>
      <c r="D49" s="110"/>
      <c r="E49" s="219"/>
      <c r="F49" s="220" t="s">
        <v>17</v>
      </c>
    </row>
    <row r="50" spans="2:15">
      <c r="B50" s="111" t="s">
        <v>3</v>
      </c>
      <c r="C50" s="112">
        <v>15.7</v>
      </c>
      <c r="D50" s="110"/>
      <c r="E50" s="217" t="s">
        <v>21</v>
      </c>
      <c r="F50" s="218">
        <f>SUM(C50:C54)</f>
        <v>33.400000000000006</v>
      </c>
    </row>
    <row r="51" spans="2:15">
      <c r="B51" s="111" t="s">
        <v>4</v>
      </c>
      <c r="C51" s="112">
        <v>4.4000000000000004</v>
      </c>
      <c r="D51" s="110"/>
      <c r="E51" s="221" t="s">
        <v>22</v>
      </c>
      <c r="F51" s="222">
        <f>SUM(C55:C60)</f>
        <v>66.599999999999994</v>
      </c>
    </row>
    <row r="52" spans="2:15">
      <c r="B52" s="111" t="s">
        <v>14</v>
      </c>
      <c r="C52" s="112">
        <v>3.7</v>
      </c>
      <c r="D52" s="110"/>
    </row>
    <row r="53" spans="2:15">
      <c r="B53" s="111" t="s">
        <v>10</v>
      </c>
      <c r="C53" s="112">
        <f>100-SUM(C50:C52,C54:C60)</f>
        <v>8.9000000000000057</v>
      </c>
      <c r="D53" s="110"/>
      <c r="E53" s="110"/>
      <c r="F53" s="110"/>
    </row>
    <row r="54" spans="2:15">
      <c r="B54" s="111" t="s">
        <v>91</v>
      </c>
      <c r="C54" s="112">
        <v>0.7</v>
      </c>
      <c r="D54" s="110"/>
      <c r="E54" s="110"/>
      <c r="F54" s="110"/>
    </row>
    <row r="55" spans="2:15">
      <c r="B55" s="111" t="s">
        <v>90</v>
      </c>
      <c r="C55" s="112">
        <v>0.1</v>
      </c>
      <c r="D55" s="110"/>
      <c r="E55" s="110"/>
      <c r="F55" s="110"/>
    </row>
    <row r="56" spans="2:15">
      <c r="B56" s="111" t="s">
        <v>6</v>
      </c>
      <c r="C56" s="112">
        <v>47.3</v>
      </c>
      <c r="D56" s="110"/>
      <c r="E56" s="110"/>
      <c r="F56" s="110"/>
    </row>
    <row r="57" spans="2:15">
      <c r="B57" s="111" t="s">
        <v>19</v>
      </c>
      <c r="C57" s="112">
        <v>17.3</v>
      </c>
      <c r="D57" s="110"/>
      <c r="E57" s="110"/>
      <c r="F57" s="110"/>
    </row>
    <row r="58" spans="2:15">
      <c r="B58" s="111" t="s">
        <v>7</v>
      </c>
      <c r="C58" s="112">
        <v>0.8</v>
      </c>
      <c r="D58" s="110"/>
      <c r="E58" s="110"/>
      <c r="F58" s="110"/>
    </row>
    <row r="59" spans="2:15">
      <c r="B59" s="111" t="s">
        <v>8</v>
      </c>
      <c r="C59" s="112">
        <v>0</v>
      </c>
      <c r="D59" s="110"/>
      <c r="E59" s="110"/>
      <c r="F59" s="110"/>
    </row>
    <row r="60" spans="2:15">
      <c r="B60" s="111" t="s">
        <v>9</v>
      </c>
      <c r="C60" s="112">
        <v>1.1000000000000001</v>
      </c>
      <c r="D60" s="110"/>
      <c r="E60" s="110"/>
      <c r="F60" s="110"/>
    </row>
    <row r="61" spans="2:15">
      <c r="B61" s="113" t="s">
        <v>20</v>
      </c>
      <c r="C61" s="114">
        <f>SUM(C50:C60)</f>
        <v>100</v>
      </c>
    </row>
    <row r="62" spans="2:15">
      <c r="B62" s="161" t="s">
        <v>79</v>
      </c>
    </row>
    <row r="63" spans="2:15">
      <c r="C63" s="184" t="s">
        <v>121</v>
      </c>
      <c r="D63" s="184" t="s">
        <v>121</v>
      </c>
      <c r="E63" s="184" t="s">
        <v>132</v>
      </c>
      <c r="F63" s="184" t="s">
        <v>133</v>
      </c>
      <c r="G63" s="184" t="s">
        <v>134</v>
      </c>
      <c r="H63" s="184" t="s">
        <v>135</v>
      </c>
      <c r="I63" s="184" t="s">
        <v>136</v>
      </c>
      <c r="J63" s="184" t="s">
        <v>137</v>
      </c>
      <c r="K63" s="184" t="s">
        <v>138</v>
      </c>
      <c r="L63" s="184" t="s">
        <v>139</v>
      </c>
      <c r="M63" s="184" t="s">
        <v>132</v>
      </c>
      <c r="N63" s="184" t="s">
        <v>139</v>
      </c>
      <c r="O63" s="184" t="s">
        <v>121</v>
      </c>
    </row>
    <row r="64" spans="2:15">
      <c r="B64" s="183" t="s">
        <v>2</v>
      </c>
      <c r="C64" s="185">
        <v>3107.5677949999999</v>
      </c>
      <c r="D64" s="185">
        <v>2361.3702389999999</v>
      </c>
      <c r="E64" s="185">
        <v>2150.8612739999999</v>
      </c>
      <c r="F64" s="185">
        <v>1754.9972809999999</v>
      </c>
      <c r="G64" s="185">
        <v>1794.0539140000001</v>
      </c>
      <c r="H64" s="185">
        <v>1751.951509</v>
      </c>
      <c r="I64" s="185">
        <v>2095.1100099999999</v>
      </c>
      <c r="J64" s="185">
        <v>2334.1415710000001</v>
      </c>
      <c r="K64" s="185">
        <v>2220.139032</v>
      </c>
      <c r="L64" s="185">
        <v>2937.817497</v>
      </c>
      <c r="M64" s="185">
        <v>1913.7791930000001</v>
      </c>
      <c r="N64" s="185">
        <v>2083.8114909999999</v>
      </c>
      <c r="O64" s="185">
        <v>1668.8478</v>
      </c>
    </row>
    <row r="65" spans="2:15">
      <c r="B65" s="183" t="s">
        <v>3</v>
      </c>
      <c r="C65" s="185">
        <v>4819.2470000000003</v>
      </c>
      <c r="D65" s="185">
        <v>5178.0649999999996</v>
      </c>
      <c r="E65" s="185">
        <v>5151.8209999999999</v>
      </c>
      <c r="F65" s="185">
        <v>5009.8950000000004</v>
      </c>
      <c r="G65" s="185">
        <v>5096.1009999999997</v>
      </c>
      <c r="H65" s="185">
        <v>3774.5970000000002</v>
      </c>
      <c r="I65" s="185">
        <v>4341.1639999999998</v>
      </c>
      <c r="J65" s="185">
        <v>5285.3739999999998</v>
      </c>
      <c r="K65" s="185">
        <v>4768.268</v>
      </c>
      <c r="L65" s="185">
        <v>5270.7340000000004</v>
      </c>
      <c r="M65" s="185">
        <v>4928.7539999999999</v>
      </c>
      <c r="N65" s="185">
        <v>4143.7839999999997</v>
      </c>
      <c r="O65" s="185">
        <v>4062.8218999999999</v>
      </c>
    </row>
    <row r="66" spans="2:15">
      <c r="B66" s="183" t="s">
        <v>4</v>
      </c>
      <c r="C66" s="185">
        <v>2053.3679999999999</v>
      </c>
      <c r="D66" s="185">
        <v>3659.5210000000002</v>
      </c>
      <c r="E66" s="185">
        <v>3398.3910000000001</v>
      </c>
      <c r="F66" s="185">
        <v>4304.2709999999997</v>
      </c>
      <c r="G66" s="185">
        <v>4283.7070000000003</v>
      </c>
      <c r="H66" s="185">
        <v>4457.4279999999999</v>
      </c>
      <c r="I66" s="185">
        <v>5032.9750000000004</v>
      </c>
      <c r="J66" s="185">
        <v>5166.1390000000001</v>
      </c>
      <c r="K66" s="185">
        <v>3326.569</v>
      </c>
      <c r="L66" s="185">
        <v>1791.5029999999999</v>
      </c>
      <c r="M66" s="185">
        <v>1901.8214579999999</v>
      </c>
      <c r="N66" s="185">
        <v>3538.877</v>
      </c>
      <c r="O66" s="185">
        <v>4260.3801999999996</v>
      </c>
    </row>
    <row r="67" spans="2:15">
      <c r="B67" s="183" t="s">
        <v>102</v>
      </c>
      <c r="C67" s="185">
        <v>0</v>
      </c>
      <c r="D67" s="185">
        <v>0</v>
      </c>
      <c r="E67" s="185">
        <v>0</v>
      </c>
      <c r="F67" s="185">
        <v>0</v>
      </c>
      <c r="G67" s="185">
        <v>0</v>
      </c>
      <c r="H67" s="185">
        <v>0</v>
      </c>
      <c r="I67" s="185">
        <v>0</v>
      </c>
      <c r="J67" s="185">
        <v>0</v>
      </c>
      <c r="K67" s="185">
        <v>0</v>
      </c>
      <c r="L67" s="185">
        <v>0</v>
      </c>
      <c r="M67" s="185">
        <v>0</v>
      </c>
      <c r="N67" s="185">
        <v>0</v>
      </c>
      <c r="O67" s="185">
        <v>0</v>
      </c>
    </row>
    <row r="68" spans="2:15">
      <c r="B68" s="183" t="s">
        <v>122</v>
      </c>
      <c r="C68" s="185">
        <v>1891.633495</v>
      </c>
      <c r="D68" s="185">
        <v>2381.915</v>
      </c>
      <c r="E68" s="185">
        <v>2023.2982930000001</v>
      </c>
      <c r="F68" s="185">
        <v>2143.0909999999999</v>
      </c>
      <c r="G68" s="185">
        <v>3301.415</v>
      </c>
      <c r="H68" s="185">
        <v>3431.904</v>
      </c>
      <c r="I68" s="185">
        <v>3306.2860000000001</v>
      </c>
      <c r="J68" s="185">
        <v>2932.246369</v>
      </c>
      <c r="K68" s="185">
        <v>1526.5029999999999</v>
      </c>
      <c r="L68" s="185">
        <v>1448.9780000000001</v>
      </c>
      <c r="M68" s="185">
        <v>1247.3969999999999</v>
      </c>
      <c r="N68" s="185">
        <v>1762.751</v>
      </c>
      <c r="O68" s="185">
        <v>3207.3193000000001</v>
      </c>
    </row>
    <row r="69" spans="2:15">
      <c r="B69" s="183" t="s">
        <v>6</v>
      </c>
      <c r="C69" s="185">
        <v>3226.8980000000001</v>
      </c>
      <c r="D69" s="185">
        <v>3464.9789999999998</v>
      </c>
      <c r="E69" s="185">
        <v>3603.71</v>
      </c>
      <c r="F69" s="185">
        <v>2666.8760000000002</v>
      </c>
      <c r="G69" s="185">
        <v>2376.0590000000002</v>
      </c>
      <c r="H69" s="185">
        <v>3884.41</v>
      </c>
      <c r="I69" s="185">
        <v>2671.9</v>
      </c>
      <c r="J69" s="185">
        <v>4813.0590000000002</v>
      </c>
      <c r="K69" s="185">
        <v>4925.4939999999997</v>
      </c>
      <c r="L69" s="185">
        <v>4685.8450000000003</v>
      </c>
      <c r="M69" s="185">
        <v>4176.95</v>
      </c>
      <c r="N69" s="185">
        <v>3440.3180000000002</v>
      </c>
      <c r="O69" s="185">
        <v>3143.4872019999998</v>
      </c>
    </row>
    <row r="70" spans="2:15">
      <c r="B70" s="183" t="s">
        <v>123</v>
      </c>
      <c r="C70" s="185">
        <v>881.13099999999997</v>
      </c>
      <c r="D70" s="185">
        <v>874.72199999999998</v>
      </c>
      <c r="E70" s="185">
        <v>853.2</v>
      </c>
      <c r="F70" s="185">
        <v>728.55100000000004</v>
      </c>
      <c r="G70" s="185">
        <v>554.50599999999997</v>
      </c>
      <c r="H70" s="185">
        <v>401.935</v>
      </c>
      <c r="I70" s="185">
        <v>353.63099999999997</v>
      </c>
      <c r="J70" s="185">
        <v>448.57600000000002</v>
      </c>
      <c r="K70" s="185">
        <v>415.88799999999998</v>
      </c>
      <c r="L70" s="185">
        <v>674.68799999999999</v>
      </c>
      <c r="M70" s="185">
        <v>791.84500000000003</v>
      </c>
      <c r="N70" s="185">
        <v>826.90899999999999</v>
      </c>
      <c r="O70" s="185">
        <v>850.75019999999995</v>
      </c>
    </row>
    <row r="71" spans="2:15">
      <c r="B71" s="183" t="s">
        <v>124</v>
      </c>
      <c r="C71" s="185">
        <v>813.99099999999999</v>
      </c>
      <c r="D71" s="185">
        <v>825.32500000000005</v>
      </c>
      <c r="E71" s="185">
        <v>801.42399999999998</v>
      </c>
      <c r="F71" s="185">
        <v>588.90700000000004</v>
      </c>
      <c r="G71" s="185">
        <v>284.70299999999997</v>
      </c>
      <c r="H71" s="185">
        <v>139.69999999999999</v>
      </c>
      <c r="I71" s="185">
        <v>118.136</v>
      </c>
      <c r="J71" s="185">
        <v>149.214</v>
      </c>
      <c r="K71" s="185">
        <v>88.742000000000004</v>
      </c>
      <c r="L71" s="185">
        <v>340.83800000000002</v>
      </c>
      <c r="M71" s="185">
        <v>535.255</v>
      </c>
      <c r="N71" s="185">
        <v>607.90700000000004</v>
      </c>
      <c r="O71" s="185">
        <v>784.12919999999997</v>
      </c>
    </row>
    <row r="72" spans="2:15">
      <c r="B72" s="183" t="s">
        <v>10</v>
      </c>
      <c r="C72" s="185">
        <v>2167.7069999999999</v>
      </c>
      <c r="D72" s="185">
        <v>2239.4490000000001</v>
      </c>
      <c r="E72" s="185">
        <v>2110.4879999999998</v>
      </c>
      <c r="F72" s="185">
        <v>2122.3110000000001</v>
      </c>
      <c r="G72" s="185">
        <v>2291.0909999999999</v>
      </c>
      <c r="H72" s="185">
        <v>2264.5340000000001</v>
      </c>
      <c r="I72" s="185">
        <v>2315.5940000000001</v>
      </c>
      <c r="J72" s="185">
        <v>2446.3110000000001</v>
      </c>
      <c r="K72" s="185">
        <v>2202.8009999999999</v>
      </c>
      <c r="L72" s="185">
        <v>2386.413</v>
      </c>
      <c r="M72" s="185">
        <v>2231.1930000000002</v>
      </c>
      <c r="N72" s="185">
        <v>2324.3229999999999</v>
      </c>
      <c r="O72" s="185">
        <v>2274.6043979999999</v>
      </c>
    </row>
    <row r="73" spans="2:15">
      <c r="B73" s="183" t="s">
        <v>125</v>
      </c>
      <c r="C73" s="185">
        <v>195.59100000000001</v>
      </c>
      <c r="D73" s="185">
        <v>242.94450000000001</v>
      </c>
      <c r="E73" s="185">
        <v>243.15450000000001</v>
      </c>
      <c r="F73" s="185">
        <v>236.99299999999999</v>
      </c>
      <c r="G73" s="185">
        <v>230.03800000000001</v>
      </c>
      <c r="H73" s="185">
        <v>205.32249999999999</v>
      </c>
      <c r="I73" s="185">
        <v>203.3015</v>
      </c>
      <c r="J73" s="185">
        <v>216.85550000000001</v>
      </c>
      <c r="K73" s="185">
        <v>190.88300000000001</v>
      </c>
      <c r="L73" s="185">
        <v>209.12799999999999</v>
      </c>
      <c r="M73" s="185">
        <v>172.66749999999999</v>
      </c>
      <c r="N73" s="185">
        <v>175.583</v>
      </c>
      <c r="O73" s="185">
        <v>215.68190000000001</v>
      </c>
    </row>
    <row r="74" spans="2:15">
      <c r="B74" s="183" t="s">
        <v>126</v>
      </c>
      <c r="C74" s="185">
        <v>55</v>
      </c>
      <c r="D74" s="185">
        <v>64</v>
      </c>
      <c r="E74" s="185">
        <v>60</v>
      </c>
      <c r="F74" s="185">
        <v>62</v>
      </c>
      <c r="G74" s="185">
        <v>60</v>
      </c>
      <c r="H74" s="185">
        <v>65</v>
      </c>
      <c r="I74" s="185">
        <v>70</v>
      </c>
      <c r="J74" s="185">
        <v>65</v>
      </c>
      <c r="K74" s="185">
        <v>56</v>
      </c>
      <c r="L74" s="185">
        <v>60</v>
      </c>
      <c r="M74" s="185">
        <v>47</v>
      </c>
      <c r="N74" s="185">
        <v>34</v>
      </c>
      <c r="O74" s="185">
        <v>67</v>
      </c>
    </row>
    <row r="75" spans="2:15">
      <c r="B75" s="183" t="s">
        <v>127</v>
      </c>
      <c r="C75" s="185">
        <v>286.84899999999999</v>
      </c>
      <c r="D75" s="185">
        <v>310.28399999999999</v>
      </c>
      <c r="E75" s="185">
        <v>326.46499999999997</v>
      </c>
      <c r="F75" s="185">
        <v>307.17399999999998</v>
      </c>
      <c r="G75" s="185">
        <v>306.10599999999999</v>
      </c>
      <c r="H75" s="185">
        <v>304.16899999999998</v>
      </c>
      <c r="I75" s="185">
        <v>305.28100000000001</v>
      </c>
      <c r="J75" s="185">
        <v>326.2</v>
      </c>
      <c r="K75" s="185">
        <v>288.75900000000001</v>
      </c>
      <c r="L75" s="185">
        <v>268.64499999999998</v>
      </c>
      <c r="M75" s="185">
        <v>231.768</v>
      </c>
      <c r="N75" s="185">
        <v>297.61900000000003</v>
      </c>
      <c r="O75" s="185">
        <v>312.03089999999997</v>
      </c>
    </row>
    <row r="76" spans="2:15">
      <c r="B76" s="183" t="s">
        <v>128</v>
      </c>
      <c r="C76" s="185">
        <v>19499.099289999998</v>
      </c>
      <c r="D76" s="185">
        <v>21602.221238999999</v>
      </c>
      <c r="E76" s="185">
        <v>20723.128567</v>
      </c>
      <c r="F76" s="185">
        <v>19925.118280999999</v>
      </c>
      <c r="G76" s="185">
        <v>20577.829914000002</v>
      </c>
      <c r="H76" s="185">
        <v>20680.690509</v>
      </c>
      <c r="I76" s="185">
        <v>20813.28601</v>
      </c>
      <c r="J76" s="185">
        <v>24182.853940000001</v>
      </c>
      <c r="K76" s="185">
        <v>20010.045032000002</v>
      </c>
      <c r="L76" s="185">
        <v>20074.500497000001</v>
      </c>
      <c r="M76" s="185">
        <v>18178.005650999999</v>
      </c>
      <c r="N76" s="185">
        <v>19236.144490999999</v>
      </c>
      <c r="O76" s="185">
        <v>20847.310099999999</v>
      </c>
    </row>
    <row r="77" spans="2:15">
      <c r="B77" s="183" t="s">
        <v>129</v>
      </c>
      <c r="C77" s="185">
        <v>-210.517944</v>
      </c>
      <c r="D77" s="185">
        <v>-141.61362500000001</v>
      </c>
      <c r="E77" s="185">
        <v>-157.40858299999999</v>
      </c>
      <c r="F77" s="185">
        <v>-122.319526</v>
      </c>
      <c r="G77" s="185">
        <v>-229.38049699999999</v>
      </c>
      <c r="H77" s="185">
        <v>-352.86669000000001</v>
      </c>
      <c r="I77" s="185">
        <v>-342.59280999999999</v>
      </c>
      <c r="J77" s="185">
        <v>-433.831684</v>
      </c>
      <c r="K77" s="185">
        <v>-560.18740600000001</v>
      </c>
      <c r="L77" s="185">
        <v>-335.17777599999999</v>
      </c>
      <c r="M77" s="185">
        <v>-335.53738199999998</v>
      </c>
      <c r="N77" s="185">
        <v>-229.06498300000001</v>
      </c>
      <c r="O77" s="185">
        <v>-174.93010000000001</v>
      </c>
    </row>
    <row r="78" spans="2:15">
      <c r="B78" s="183" t="s">
        <v>103</v>
      </c>
      <c r="C78" s="185">
        <v>-124.743759</v>
      </c>
      <c r="D78" s="185">
        <v>-144.84169399999999</v>
      </c>
      <c r="E78" s="185">
        <v>-152.53868</v>
      </c>
      <c r="F78" s="185">
        <v>-109.260447</v>
      </c>
      <c r="G78" s="185">
        <v>-90.882304000000005</v>
      </c>
      <c r="H78" s="185">
        <v>-58.978757000000002</v>
      </c>
      <c r="I78" s="185">
        <v>-85.128666999999993</v>
      </c>
      <c r="J78" s="185">
        <v>-96.651403000000002</v>
      </c>
      <c r="K78" s="185">
        <v>-64.562011999999996</v>
      </c>
      <c r="L78" s="185">
        <v>-78.352012000000002</v>
      </c>
      <c r="M78" s="185">
        <v>-57.068237000000003</v>
      </c>
      <c r="N78" s="185">
        <v>-75.027427000000003</v>
      </c>
      <c r="O78" s="185">
        <v>-113.9962</v>
      </c>
    </row>
    <row r="79" spans="2:15">
      <c r="B79" s="183" t="s">
        <v>130</v>
      </c>
      <c r="C79" s="185">
        <v>1083.2692119999999</v>
      </c>
      <c r="D79" s="185">
        <v>917.73114199999998</v>
      </c>
      <c r="E79" s="185">
        <v>1034.6561139999999</v>
      </c>
      <c r="F79" s="185">
        <v>1130.5906419999999</v>
      </c>
      <c r="G79" s="185">
        <v>-433.77785799999998</v>
      </c>
      <c r="H79" s="185">
        <v>357.21121499999998</v>
      </c>
      <c r="I79" s="185">
        <v>938.722174</v>
      </c>
      <c r="J79" s="185">
        <v>-531.54929800000002</v>
      </c>
      <c r="K79" s="185">
        <v>541.13368700000001</v>
      </c>
      <c r="L79" s="185">
        <v>1457.080766</v>
      </c>
      <c r="M79" s="185">
        <v>1040.959484</v>
      </c>
      <c r="N79" s="185">
        <v>1444.9856</v>
      </c>
      <c r="O79" s="185">
        <v>1121.242</v>
      </c>
    </row>
    <row r="80" spans="2:15">
      <c r="B80" s="183" t="s">
        <v>131</v>
      </c>
      <c r="C80" s="185">
        <v>20247.106799000001</v>
      </c>
      <c r="D80" s="185">
        <v>22233.497061999999</v>
      </c>
      <c r="E80" s="185">
        <v>21447.837417999999</v>
      </c>
      <c r="F80" s="185">
        <v>20824.128949999998</v>
      </c>
      <c r="G80" s="185">
        <v>19823.789255</v>
      </c>
      <c r="H80" s="185">
        <v>20626.056277</v>
      </c>
      <c r="I80" s="185">
        <v>21324.286706999999</v>
      </c>
      <c r="J80" s="185">
        <v>23120.821554999999</v>
      </c>
      <c r="K80" s="185">
        <v>19926.429301</v>
      </c>
      <c r="L80" s="185">
        <v>21118.051475</v>
      </c>
      <c r="M80" s="185">
        <v>18826.359516</v>
      </c>
      <c r="N80" s="185">
        <v>20377.037681000002</v>
      </c>
      <c r="O80" s="185">
        <v>21679.625800000002</v>
      </c>
    </row>
    <row r="82" spans="2:15">
      <c r="B82" s="183" t="s">
        <v>26</v>
      </c>
      <c r="C82" s="185">
        <f>SUM(C64,C77*0.7)</f>
        <v>2960.2052341999997</v>
      </c>
      <c r="D82" s="185">
        <f t="shared" ref="D82:O82" si="2">SUM(D64,D77*0.7)</f>
        <v>2262.2407014999999</v>
      </c>
      <c r="E82" s="185">
        <f t="shared" si="2"/>
        <v>2040.6752658999999</v>
      </c>
      <c r="F82" s="185">
        <f t="shared" si="2"/>
        <v>1669.3736128</v>
      </c>
      <c r="G82" s="185">
        <f t="shared" si="2"/>
        <v>1633.4875661000001</v>
      </c>
      <c r="H82" s="185">
        <f t="shared" si="2"/>
        <v>1504.9448259999999</v>
      </c>
      <c r="I82" s="185">
        <f t="shared" si="2"/>
        <v>1855.2950429999999</v>
      </c>
      <c r="J82" s="185">
        <f t="shared" si="2"/>
        <v>2030.4593922000001</v>
      </c>
      <c r="K82" s="185">
        <f t="shared" si="2"/>
        <v>1828.0078478</v>
      </c>
      <c r="L82" s="185">
        <f t="shared" si="2"/>
        <v>2703.1930538000001</v>
      </c>
      <c r="M82" s="185">
        <f t="shared" si="2"/>
        <v>1678.9030256000001</v>
      </c>
      <c r="N82" s="185">
        <f t="shared" si="2"/>
        <v>1923.4660028999999</v>
      </c>
      <c r="O82" s="185">
        <f t="shared" si="2"/>
        <v>1546.3967299999999</v>
      </c>
    </row>
    <row r="84" spans="2:15">
      <c r="B84" s="183" t="s">
        <v>22</v>
      </c>
      <c r="C84" s="185">
        <f>SUM(C64,C77*0.7,C69:C71,C74:C75)</f>
        <v>8224.0742341999994</v>
      </c>
      <c r="D84" s="185">
        <f t="shared" ref="D84:O84" si="3">SUM(D64,D77*0.7,D69:D71,D74:D75)</f>
        <v>7801.5507014999994</v>
      </c>
      <c r="E84" s="185">
        <f t="shared" si="3"/>
        <v>7685.4742659000003</v>
      </c>
      <c r="F84" s="185">
        <f t="shared" si="3"/>
        <v>6022.8816128000008</v>
      </c>
      <c r="G84" s="185">
        <f t="shared" si="3"/>
        <v>5214.8615661000003</v>
      </c>
      <c r="H84" s="185">
        <f t="shared" si="3"/>
        <v>6300.1588259999999</v>
      </c>
      <c r="I84" s="185">
        <f t="shared" si="3"/>
        <v>5374.2430430000004</v>
      </c>
      <c r="J84" s="185">
        <f t="shared" si="3"/>
        <v>7832.5083922000003</v>
      </c>
      <c r="K84" s="185">
        <f t="shared" si="3"/>
        <v>7602.8908478000003</v>
      </c>
      <c r="L84" s="185">
        <f t="shared" si="3"/>
        <v>8733.2090538000011</v>
      </c>
      <c r="M84" s="185">
        <f t="shared" si="3"/>
        <v>7461.7210255999998</v>
      </c>
      <c r="N84" s="185">
        <f t="shared" si="3"/>
        <v>7130.2190028999994</v>
      </c>
      <c r="O84" s="185">
        <f t="shared" si="3"/>
        <v>6703.7942319999993</v>
      </c>
    </row>
    <row r="85" spans="2:15">
      <c r="B85" s="183" t="s">
        <v>21</v>
      </c>
      <c r="C85" s="185">
        <f>SUM(C65:C68,C72:C73)</f>
        <v>11127.546495000001</v>
      </c>
      <c r="D85" s="185">
        <f t="shared" ref="D85:O85" si="4">SUM(D65:D68,D72:D73)</f>
        <v>13701.8945</v>
      </c>
      <c r="E85" s="185">
        <f t="shared" si="4"/>
        <v>12927.152792999999</v>
      </c>
      <c r="F85" s="185">
        <f t="shared" si="4"/>
        <v>13816.561000000002</v>
      </c>
      <c r="G85" s="185">
        <f t="shared" si="4"/>
        <v>15202.352000000003</v>
      </c>
      <c r="H85" s="185">
        <f t="shared" si="4"/>
        <v>14133.7855</v>
      </c>
      <c r="I85" s="185">
        <f t="shared" si="4"/>
        <v>15199.3205</v>
      </c>
      <c r="J85" s="185">
        <f t="shared" si="4"/>
        <v>16046.925868999999</v>
      </c>
      <c r="K85" s="185">
        <f t="shared" si="4"/>
        <v>12015.023999999999</v>
      </c>
      <c r="L85" s="185">
        <f t="shared" si="4"/>
        <v>11106.756000000001</v>
      </c>
      <c r="M85" s="185">
        <f t="shared" si="4"/>
        <v>10481.832957999999</v>
      </c>
      <c r="N85" s="185">
        <f t="shared" si="4"/>
        <v>11945.318000000001</v>
      </c>
      <c r="O85" s="185">
        <f t="shared" si="4"/>
        <v>14020.807697999997</v>
      </c>
    </row>
    <row r="87" spans="2:15">
      <c r="B87" s="183" t="s">
        <v>22</v>
      </c>
      <c r="C87" s="186">
        <f t="shared" ref="C87:N87" si="5">SUM(ROUND(C82/SUM(C84:C85)*100,1),ROUND(C69/SUM(C84:C85)*100,1),ROUND(C70/SUM(C84:C85)*100,1),ROUND(C71/SUM(C84:C85)*100,1),ROUND(C74/SUM(C84:C85)*100,1),ROUND(C75/SUM(C84:C85)*100,1))</f>
        <v>42.6</v>
      </c>
      <c r="D87" s="186">
        <f t="shared" si="5"/>
        <v>36.199999999999996</v>
      </c>
      <c r="E87" s="186">
        <f t="shared" si="5"/>
        <v>37.299999999999997</v>
      </c>
      <c r="F87" s="186">
        <f t="shared" si="5"/>
        <v>30.3</v>
      </c>
      <c r="G87" s="186">
        <f t="shared" si="5"/>
        <v>25.5</v>
      </c>
      <c r="H87" s="186">
        <f t="shared" si="5"/>
        <v>30.9</v>
      </c>
      <c r="I87" s="186">
        <f t="shared" si="5"/>
        <v>26.1</v>
      </c>
      <c r="J87" s="186">
        <f t="shared" si="5"/>
        <v>32.9</v>
      </c>
      <c r="K87" s="186">
        <f t="shared" si="5"/>
        <v>38.800000000000004</v>
      </c>
      <c r="L87" s="186">
        <f t="shared" si="5"/>
        <v>44</v>
      </c>
      <c r="M87" s="186">
        <f t="shared" si="5"/>
        <v>41.699999999999996</v>
      </c>
      <c r="N87" s="186">
        <f t="shared" si="5"/>
        <v>37.400000000000006</v>
      </c>
      <c r="O87" s="186">
        <f>SUM(ROUND(O82/SUM(O84:O85)*100,1),ROUND(O69/SUM(O84:O85)*100,1),ROUND(O70/SUM(O84:O85)*100,1),ROUND(O71/SUM(O84:O85)*100,1),ROUND(O74/SUM(O84:O85)*100,1),ROUND(O75/SUM(O84:O85)*100,1))</f>
        <v>32.4</v>
      </c>
    </row>
    <row r="88" spans="2:15">
      <c r="B88" s="183" t="s">
        <v>21</v>
      </c>
      <c r="C88" s="184">
        <f t="shared" ref="C88:O88" si="6">100-C87</f>
        <v>57.4</v>
      </c>
      <c r="D88" s="184">
        <f t="shared" si="6"/>
        <v>63.800000000000004</v>
      </c>
      <c r="E88" s="184">
        <f t="shared" si="6"/>
        <v>62.7</v>
      </c>
      <c r="F88" s="184">
        <f t="shared" si="6"/>
        <v>69.7</v>
      </c>
      <c r="G88" s="184">
        <f t="shared" si="6"/>
        <v>74.5</v>
      </c>
      <c r="H88" s="184">
        <f t="shared" si="6"/>
        <v>69.099999999999994</v>
      </c>
      <c r="I88" s="184">
        <f t="shared" si="6"/>
        <v>73.900000000000006</v>
      </c>
      <c r="J88" s="184">
        <f t="shared" si="6"/>
        <v>67.099999999999994</v>
      </c>
      <c r="K88" s="184">
        <f t="shared" si="6"/>
        <v>61.199999999999996</v>
      </c>
      <c r="L88" s="184">
        <f t="shared" si="6"/>
        <v>56</v>
      </c>
      <c r="M88" s="184">
        <f t="shared" si="6"/>
        <v>58.300000000000004</v>
      </c>
      <c r="N88" s="184">
        <f t="shared" si="6"/>
        <v>62.599999999999994</v>
      </c>
      <c r="O88" s="184">
        <f t="shared" si="6"/>
        <v>67.599999999999994</v>
      </c>
    </row>
    <row r="90" spans="2:15">
      <c r="B90" s="183" t="s">
        <v>26</v>
      </c>
      <c r="C90" s="186">
        <f>(C82/C$84)*100</f>
        <v>35.994388546371809</v>
      </c>
      <c r="D90" s="186">
        <f t="shared" ref="D90:O90" si="7">(D82/D$84)*100</f>
        <v>28.997321020615047</v>
      </c>
      <c r="E90" s="186">
        <f t="shared" si="7"/>
        <v>26.552366129886828</v>
      </c>
      <c r="F90" s="186">
        <f t="shared" si="7"/>
        <v>27.717191207149071</v>
      </c>
      <c r="G90" s="186">
        <f t="shared" si="7"/>
        <v>31.323699496046725</v>
      </c>
      <c r="H90" s="186">
        <f t="shared" si="7"/>
        <v>23.887410898107412</v>
      </c>
      <c r="I90" s="186">
        <f t="shared" si="7"/>
        <v>34.521978782045188</v>
      </c>
      <c r="J90" s="186">
        <f t="shared" si="7"/>
        <v>25.923488243204844</v>
      </c>
      <c r="K90" s="186">
        <f t="shared" si="7"/>
        <v>24.043589266166553</v>
      </c>
      <c r="L90" s="186">
        <f t="shared" si="7"/>
        <v>30.953032695625037</v>
      </c>
      <c r="M90" s="186">
        <f t="shared" si="7"/>
        <v>22.500211678243474</v>
      </c>
      <c r="N90" s="186">
        <f t="shared" si="7"/>
        <v>26.97625419524546</v>
      </c>
      <c r="O90" s="186">
        <f t="shared" si="7"/>
        <v>23.067485016446433</v>
      </c>
    </row>
    <row r="91" spans="2:15">
      <c r="B91" s="183" t="s">
        <v>6</v>
      </c>
      <c r="C91" s="186">
        <f>(C69/C$84)*100</f>
        <v>39.237218781183557</v>
      </c>
      <c r="D91" s="186">
        <f t="shared" ref="D91:O91" si="8">(D69/D$84)*100</f>
        <v>44.413977843325306</v>
      </c>
      <c r="E91" s="186">
        <f t="shared" si="8"/>
        <v>46.889884414673674</v>
      </c>
      <c r="F91" s="186">
        <f t="shared" si="8"/>
        <v>44.27907057532525</v>
      </c>
      <c r="G91" s="186">
        <f t="shared" si="8"/>
        <v>45.563222913642285</v>
      </c>
      <c r="H91" s="186">
        <f t="shared" si="8"/>
        <v>61.655747216554381</v>
      </c>
      <c r="I91" s="186">
        <f t="shared" si="8"/>
        <v>49.716769015129927</v>
      </c>
      <c r="J91" s="186">
        <f t="shared" si="8"/>
        <v>61.449777759486125</v>
      </c>
      <c r="K91" s="186">
        <f t="shared" si="8"/>
        <v>64.784489197622221</v>
      </c>
      <c r="L91" s="186">
        <f t="shared" si="8"/>
        <v>53.655477283703533</v>
      </c>
      <c r="M91" s="186">
        <f t="shared" si="8"/>
        <v>55.978372625692344</v>
      </c>
      <c r="N91" s="186">
        <f t="shared" si="8"/>
        <v>48.249822321036078</v>
      </c>
      <c r="O91" s="186">
        <f t="shared" si="8"/>
        <v>46.891164812231665</v>
      </c>
    </row>
    <row r="92" spans="2:15">
      <c r="B92" s="183" t="s">
        <v>7</v>
      </c>
      <c r="C92" s="186">
        <f>(C70/C$84)*100</f>
        <v>10.714044826295423</v>
      </c>
      <c r="D92" s="186">
        <f t="shared" ref="D92:O92" si="9">(D70/D$84)*100</f>
        <v>11.21215555045765</v>
      </c>
      <c r="E92" s="186">
        <f t="shared" si="9"/>
        <v>11.101461933007812</v>
      </c>
      <c r="F92" s="186">
        <f t="shared" si="9"/>
        <v>12.096385863731118</v>
      </c>
      <c r="G92" s="186">
        <f t="shared" si="9"/>
        <v>10.633187342970913</v>
      </c>
      <c r="H92" s="186">
        <f t="shared" si="9"/>
        <v>6.3797597981381431</v>
      </c>
      <c r="I92" s="186">
        <f t="shared" si="9"/>
        <v>6.5801080667650034</v>
      </c>
      <c r="J92" s="186">
        <f t="shared" si="9"/>
        <v>5.7271052584726778</v>
      </c>
      <c r="K92" s="186">
        <f t="shared" si="9"/>
        <v>5.4701298272662013</v>
      </c>
      <c r="L92" s="186">
        <f t="shared" si="9"/>
        <v>7.7255450527252547</v>
      </c>
      <c r="M92" s="186">
        <f t="shared" si="9"/>
        <v>10.612096020251943</v>
      </c>
      <c r="N92" s="186">
        <f t="shared" si="9"/>
        <v>11.597245465583594</v>
      </c>
      <c r="O92" s="186">
        <f t="shared" si="9"/>
        <v>12.690577463416391</v>
      </c>
    </row>
    <row r="93" spans="2:15">
      <c r="B93" s="183" t="s">
        <v>8</v>
      </c>
      <c r="C93" s="186">
        <f>(C71/C$84)*100</f>
        <v>9.8976611448252729</v>
      </c>
      <c r="D93" s="186">
        <f t="shared" ref="D93:O93" si="10">(D71/D$84)*100</f>
        <v>10.578986557650843</v>
      </c>
      <c r="E93" s="186">
        <f t="shared" si="10"/>
        <v>10.427775466712202</v>
      </c>
      <c r="F93" s="186">
        <f t="shared" si="10"/>
        <v>9.7778279212468338</v>
      </c>
      <c r="G93" s="186">
        <f t="shared" si="10"/>
        <v>5.4594546066333782</v>
      </c>
      <c r="H93" s="186">
        <f t="shared" si="10"/>
        <v>2.2174044156390922</v>
      </c>
      <c r="I93" s="186">
        <f t="shared" si="10"/>
        <v>2.1981886389353602</v>
      </c>
      <c r="J93" s="186">
        <f t="shared" si="10"/>
        <v>1.9050601994706409</v>
      </c>
      <c r="K93" s="186">
        <f t="shared" si="10"/>
        <v>1.1672139160813904</v>
      </c>
      <c r="L93" s="186">
        <f t="shared" si="10"/>
        <v>3.9027807292863823</v>
      </c>
      <c r="M93" s="186">
        <f t="shared" si="10"/>
        <v>7.1733451058224196</v>
      </c>
      <c r="N93" s="186">
        <f t="shared" si="10"/>
        <v>8.5257830054413812</v>
      </c>
      <c r="O93" s="186">
        <f t="shared" si="10"/>
        <v>11.696796960995984</v>
      </c>
    </row>
    <row r="94" spans="2:15">
      <c r="B94" s="183" t="s">
        <v>9</v>
      </c>
      <c r="C94" s="186">
        <f>(C75/C$84)*100</f>
        <v>3.4879184189161609</v>
      </c>
      <c r="D94" s="186">
        <f t="shared" ref="D94:O94" si="11">(D75/D$84)*100</f>
        <v>3.9772092994325074</v>
      </c>
      <c r="E94" s="186">
        <f t="shared" si="11"/>
        <v>4.2478185301915081</v>
      </c>
      <c r="F94" s="186">
        <f t="shared" si="11"/>
        <v>5.1001168501666205</v>
      </c>
      <c r="G94" s="186">
        <f t="shared" si="11"/>
        <v>5.8698777737435748</v>
      </c>
      <c r="H94" s="186">
        <f t="shared" si="11"/>
        <v>4.8279576499679813</v>
      </c>
      <c r="I94" s="186">
        <f t="shared" si="11"/>
        <v>5.6804464844147908</v>
      </c>
      <c r="J94" s="186">
        <f t="shared" si="11"/>
        <v>4.1646939098698708</v>
      </c>
      <c r="K94" s="186">
        <f t="shared" si="11"/>
        <v>3.7980158571335583</v>
      </c>
      <c r="L94" s="186">
        <f t="shared" si="11"/>
        <v>3.0761315610910165</v>
      </c>
      <c r="M94" s="186">
        <f t="shared" si="11"/>
        <v>3.1060930743033701</v>
      </c>
      <c r="N94" s="186">
        <f t="shared" si="11"/>
        <v>4.1740513142577047</v>
      </c>
      <c r="O94" s="186">
        <f t="shared" si="11"/>
        <v>4.6545417296752136</v>
      </c>
    </row>
    <row r="95" spans="2:15">
      <c r="B95" s="183" t="s">
        <v>20</v>
      </c>
      <c r="C95" s="186">
        <f>SUM(C90:C94)</f>
        <v>99.331231717592232</v>
      </c>
      <c r="D95" s="186">
        <f t="shared" ref="D95:O95" si="12">SUM(D90:D94)</f>
        <v>99.179650271481336</v>
      </c>
      <c r="E95" s="186">
        <f t="shared" si="12"/>
        <v>99.21930647447202</v>
      </c>
      <c r="F95" s="186">
        <f t="shared" si="12"/>
        <v>98.970592417618889</v>
      </c>
      <c r="G95" s="186">
        <f t="shared" si="12"/>
        <v>98.84944213303686</v>
      </c>
      <c r="H95" s="186">
        <f t="shared" si="12"/>
        <v>98.968279978407011</v>
      </c>
      <c r="I95" s="186">
        <f t="shared" si="12"/>
        <v>98.697490987290266</v>
      </c>
      <c r="J95" s="186">
        <f t="shared" si="12"/>
        <v>99.170125370504152</v>
      </c>
      <c r="K95" s="186">
        <f t="shared" si="12"/>
        <v>99.263438064269934</v>
      </c>
      <c r="L95" s="186">
        <f t="shared" si="12"/>
        <v>99.31296732243122</v>
      </c>
      <c r="M95" s="186">
        <f t="shared" si="12"/>
        <v>99.370118504313552</v>
      </c>
      <c r="N95" s="186">
        <f t="shared" si="12"/>
        <v>99.523156301564228</v>
      </c>
      <c r="O95" s="186">
        <f t="shared" si="12"/>
        <v>99.000565982765679</v>
      </c>
    </row>
    <row r="97" spans="2:15">
      <c r="B97" s="183" t="s">
        <v>26</v>
      </c>
      <c r="C97" s="186">
        <f>(C82/SUM(C$76,C$77*0.7))*100</f>
        <v>15.296845320003353</v>
      </c>
      <c r="D97" s="186">
        <f t="shared" ref="D97:O97" si="13">(D82/SUM(D$76,D$77*0.7))*100</f>
        <v>10.52053692047545</v>
      </c>
      <c r="E97" s="186">
        <f t="shared" si="13"/>
        <v>9.8999706619708334</v>
      </c>
      <c r="F97" s="186">
        <f t="shared" si="13"/>
        <v>8.4143958572561495</v>
      </c>
      <c r="G97" s="186">
        <f t="shared" si="13"/>
        <v>8.0005215234238189</v>
      </c>
      <c r="H97" s="186">
        <f t="shared" si="13"/>
        <v>7.3650196352999009</v>
      </c>
      <c r="I97" s="186">
        <f t="shared" si="13"/>
        <v>9.0178999893712763</v>
      </c>
      <c r="J97" s="186">
        <f t="shared" si="13"/>
        <v>8.5030561884863456</v>
      </c>
      <c r="K97" s="186">
        <f t="shared" si="13"/>
        <v>9.3180542130120383</v>
      </c>
      <c r="L97" s="186">
        <f t="shared" si="13"/>
        <v>13.625050108527507</v>
      </c>
      <c r="M97" s="186">
        <f t="shared" si="13"/>
        <v>9.3568015943624303</v>
      </c>
      <c r="N97" s="186">
        <f t="shared" si="13"/>
        <v>10.08327883202997</v>
      </c>
      <c r="O97" s="186">
        <f t="shared" si="13"/>
        <v>7.4615548784265959</v>
      </c>
    </row>
    <row r="98" spans="2:15">
      <c r="B98" s="183" t="s">
        <v>6</v>
      </c>
      <c r="C98" s="186">
        <f>(C69/SUM(C$76,C$77*0.7))*100</f>
        <v>16.674978815368579</v>
      </c>
      <c r="D98" s="186">
        <f t="shared" ref="D98:O98" si="14">(D69/SUM(D$76,D$77*0.7))*100</f>
        <v>16.113864220549701</v>
      </c>
      <c r="E98" s="186">
        <f t="shared" si="14"/>
        <v>17.482753807238623</v>
      </c>
      <c r="F98" s="186">
        <f t="shared" si="14"/>
        <v>13.442257739163333</v>
      </c>
      <c r="G98" s="186">
        <f t="shared" si="14"/>
        <v>11.637499767329802</v>
      </c>
      <c r="H98" s="186">
        <f t="shared" si="14"/>
        <v>19.009837056681096</v>
      </c>
      <c r="I98" s="186">
        <f t="shared" si="14"/>
        <v>12.987113328691796</v>
      </c>
      <c r="J98" s="186">
        <f t="shared" si="14"/>
        <v>20.155887516251649</v>
      </c>
      <c r="K98" s="186">
        <f t="shared" si="14"/>
        <v>25.107124224385132</v>
      </c>
      <c r="L98" s="186">
        <f t="shared" si="14"/>
        <v>23.618317913344541</v>
      </c>
      <c r="M98" s="186">
        <f t="shared" si="14"/>
        <v>23.27882660501184</v>
      </c>
      <c r="N98" s="186">
        <f t="shared" si="14"/>
        <v>18.034987679818737</v>
      </c>
      <c r="O98" s="186">
        <f t="shared" si="14"/>
        <v>15.167713312064926</v>
      </c>
    </row>
    <row r="99" spans="2:15">
      <c r="B99" s="183" t="s">
        <v>7</v>
      </c>
      <c r="C99" s="186">
        <f>(C70/SUM(C$76,C$77*0.7))*100</f>
        <v>4.553239909834315</v>
      </c>
      <c r="D99" s="186">
        <f t="shared" ref="D99:O99" si="15">(D70/SUM(D$76,D$77*0.7))*100</f>
        <v>4.0678894558170988</v>
      </c>
      <c r="E99" s="186">
        <f t="shared" si="15"/>
        <v>4.1391470313471377</v>
      </c>
      <c r="F99" s="186">
        <f t="shared" si="15"/>
        <v>3.6722255995873767</v>
      </c>
      <c r="G99" s="186">
        <f t="shared" si="15"/>
        <v>2.715868354271918</v>
      </c>
      <c r="H99" s="186">
        <f t="shared" si="15"/>
        <v>1.9670217246318276</v>
      </c>
      <c r="I99" s="186">
        <f t="shared" si="15"/>
        <v>1.7188689223169309</v>
      </c>
      <c r="J99" s="186">
        <f t="shared" si="15"/>
        <v>1.8785241150150247</v>
      </c>
      <c r="K99" s="186">
        <f t="shared" si="15"/>
        <v>2.1199399855996339</v>
      </c>
      <c r="L99" s="186">
        <f t="shared" si="15"/>
        <v>3.4006664062337961</v>
      </c>
      <c r="M99" s="186">
        <f t="shared" si="15"/>
        <v>4.4130819025953389</v>
      </c>
      <c r="N99" s="186">
        <f t="shared" si="15"/>
        <v>4.3348590529512769</v>
      </c>
      <c r="O99" s="186">
        <f t="shared" si="15"/>
        <v>4.1049746045003621</v>
      </c>
    </row>
    <row r="100" spans="2:15">
      <c r="B100" s="183" t="s">
        <v>8</v>
      </c>
      <c r="C100" s="186">
        <f>(C71/SUM(C$76,C$77*0.7))*100</f>
        <v>4.2062943052122144</v>
      </c>
      <c r="D100" s="186">
        <f t="shared" ref="D100:O100" si="16">(D71/SUM(D$76,D$77*0.7))*100</f>
        <v>3.8381690012623979</v>
      </c>
      <c r="E100" s="186">
        <f t="shared" si="16"/>
        <v>3.8879650380336943</v>
      </c>
      <c r="F100" s="186">
        <f t="shared" si="16"/>
        <v>2.9683568633852722</v>
      </c>
      <c r="G100" s="186">
        <f t="shared" si="16"/>
        <v>1.3944229062738325</v>
      </c>
      <c r="H100" s="186">
        <f t="shared" si="16"/>
        <v>0.68367505922864713</v>
      </c>
      <c r="I100" s="186">
        <f t="shared" si="16"/>
        <v>0.57421521022430999</v>
      </c>
      <c r="J100" s="186">
        <f t="shared" si="16"/>
        <v>0.62487091885845858</v>
      </c>
      <c r="K100" s="186">
        <f t="shared" si="16"/>
        <v>0.45235186925826848</v>
      </c>
      <c r="L100" s="186">
        <f t="shared" si="16"/>
        <v>1.7179442002346488</v>
      </c>
      <c r="M100" s="186">
        <f t="shared" si="16"/>
        <v>2.9830637988162683</v>
      </c>
      <c r="N100" s="186">
        <f t="shared" si="16"/>
        <v>3.1867970505853145</v>
      </c>
      <c r="O100" s="186">
        <f t="shared" si="16"/>
        <v>3.7835200657574752</v>
      </c>
    </row>
    <row r="101" spans="2:15">
      <c r="B101" s="183" t="s">
        <v>9</v>
      </c>
      <c r="C101" s="186">
        <f>(C75/SUM(C$76,C$77*0.7))*100</f>
        <v>1.4822907319071323</v>
      </c>
      <c r="D101" s="186">
        <f t="shared" ref="D101:O101" si="17">(D75/SUM(D$76,D$77*0.7))*100</f>
        <v>1.4429738956019771</v>
      </c>
      <c r="E101" s="186">
        <f t="shared" si="17"/>
        <v>1.5837864927200458</v>
      </c>
      <c r="F101" s="186">
        <f t="shared" si="17"/>
        <v>1.5482954883428239</v>
      </c>
      <c r="G101" s="186">
        <f t="shared" si="17"/>
        <v>1.4992508619433509</v>
      </c>
      <c r="H101" s="186">
        <f t="shared" si="17"/>
        <v>1.488566636295765</v>
      </c>
      <c r="I101" s="186">
        <f t="shared" si="17"/>
        <v>1.4838575336263931</v>
      </c>
      <c r="J101" s="186">
        <f t="shared" si="17"/>
        <v>1.3660440289224145</v>
      </c>
      <c r="K101" s="186">
        <f t="shared" si="17"/>
        <v>1.4719149153179818</v>
      </c>
      <c r="L101" s="186">
        <f t="shared" si="17"/>
        <v>1.3540659189176005</v>
      </c>
      <c r="M101" s="186">
        <f t="shared" si="17"/>
        <v>1.2916810315159111</v>
      </c>
      <c r="N101" s="186">
        <f t="shared" si="17"/>
        <v>1.560191528306387</v>
      </c>
      <c r="O101" s="186">
        <f t="shared" si="17"/>
        <v>1.5055875629760556</v>
      </c>
    </row>
    <row r="102" spans="2:15">
      <c r="B102" s="183" t="s">
        <v>20</v>
      </c>
      <c r="C102" s="186">
        <f>SUM(C97:C101)</f>
        <v>42.213649082325595</v>
      </c>
      <c r="D102" s="186">
        <f t="shared" ref="D102:O102" si="18">SUM(D97:D101)</f>
        <v>35.983433493706627</v>
      </c>
      <c r="E102" s="186">
        <f t="shared" si="18"/>
        <v>36.993623031310328</v>
      </c>
      <c r="F102" s="186">
        <f t="shared" si="18"/>
        <v>30.045531547734956</v>
      </c>
      <c r="G102" s="186">
        <f t="shared" si="18"/>
        <v>25.247563413242723</v>
      </c>
      <c r="H102" s="186">
        <f t="shared" si="18"/>
        <v>30.514120112137238</v>
      </c>
      <c r="I102" s="186">
        <f t="shared" si="18"/>
        <v>25.781954984230701</v>
      </c>
      <c r="J102" s="186">
        <f t="shared" si="18"/>
        <v>32.528382767533891</v>
      </c>
      <c r="K102" s="186">
        <f t="shared" si="18"/>
        <v>38.469385207573055</v>
      </c>
      <c r="L102" s="186">
        <f t="shared" si="18"/>
        <v>43.716044547258086</v>
      </c>
      <c r="M102" s="186">
        <f t="shared" si="18"/>
        <v>41.323454932301786</v>
      </c>
      <c r="N102" s="186">
        <f t="shared" si="18"/>
        <v>37.200114143691692</v>
      </c>
      <c r="O102" s="186">
        <f t="shared" si="18"/>
        <v>32.023350423725418</v>
      </c>
    </row>
    <row r="104" spans="2:15">
      <c r="B104" s="183" t="s">
        <v>98</v>
      </c>
    </row>
    <row r="105" spans="2:15">
      <c r="B105" s="183" t="s">
        <v>99</v>
      </c>
    </row>
    <row r="107" spans="2:15">
      <c r="B107" s="161" t="s">
        <v>92</v>
      </c>
    </row>
    <row r="108" spans="2:15">
      <c r="C108" s="184" t="s">
        <v>121</v>
      </c>
      <c r="D108" s="184" t="s">
        <v>121</v>
      </c>
      <c r="E108" s="184" t="s">
        <v>132</v>
      </c>
      <c r="F108" s="184" t="s">
        <v>133</v>
      </c>
      <c r="G108" s="184" t="s">
        <v>134</v>
      </c>
      <c r="H108" s="184" t="s">
        <v>135</v>
      </c>
      <c r="I108" s="184" t="s">
        <v>136</v>
      </c>
      <c r="J108" s="184" t="s">
        <v>137</v>
      </c>
      <c r="K108" s="184" t="s">
        <v>138</v>
      </c>
      <c r="L108" s="184" t="s">
        <v>139</v>
      </c>
      <c r="M108" s="184" t="s">
        <v>132</v>
      </c>
      <c r="N108" s="184" t="s">
        <v>139</v>
      </c>
      <c r="O108" s="184" t="s">
        <v>121</v>
      </c>
    </row>
    <row r="109" spans="2:15">
      <c r="B109" s="183" t="s">
        <v>2</v>
      </c>
      <c r="C109" s="185">
        <v>3107.5677949999999</v>
      </c>
      <c r="D109" s="185">
        <v>2361.3702389999999</v>
      </c>
      <c r="E109" s="185">
        <v>2150.8612739999999</v>
      </c>
      <c r="F109" s="185">
        <v>1754.9972809999999</v>
      </c>
      <c r="G109" s="185">
        <v>1794.0539140000001</v>
      </c>
      <c r="H109" s="185">
        <v>1751.951509</v>
      </c>
      <c r="I109" s="185">
        <v>2095.1100099999999</v>
      </c>
      <c r="J109" s="185">
        <v>2334.1415710000001</v>
      </c>
      <c r="K109" s="185">
        <v>2220.139032</v>
      </c>
      <c r="L109" s="185">
        <v>2937.817497</v>
      </c>
      <c r="M109" s="185">
        <v>1913.7791930000001</v>
      </c>
      <c r="N109" s="185">
        <v>2083.8114909999999</v>
      </c>
      <c r="O109" s="185">
        <v>1668.8478</v>
      </c>
    </row>
    <row r="110" spans="2:15">
      <c r="B110" s="183" t="s">
        <v>3</v>
      </c>
      <c r="C110" s="185">
        <v>4819.2470000000003</v>
      </c>
      <c r="D110" s="185">
        <v>5178.0649999999996</v>
      </c>
      <c r="E110" s="185">
        <v>5151.8209999999999</v>
      </c>
      <c r="F110" s="185">
        <v>5009.8950000000004</v>
      </c>
      <c r="G110" s="185">
        <v>5096.1009999999997</v>
      </c>
      <c r="H110" s="185">
        <v>3774.5970000000002</v>
      </c>
      <c r="I110" s="185">
        <v>4341.1639999999998</v>
      </c>
      <c r="J110" s="185">
        <v>5285.3739999999998</v>
      </c>
      <c r="K110" s="185">
        <v>4768.268</v>
      </c>
      <c r="L110" s="185">
        <v>5270.7340000000004</v>
      </c>
      <c r="M110" s="185">
        <v>4928.7539999999999</v>
      </c>
      <c r="N110" s="185">
        <v>4143.7839999999997</v>
      </c>
      <c r="O110" s="185">
        <v>4062.8218999999999</v>
      </c>
    </row>
    <row r="111" spans="2:15">
      <c r="B111" s="183" t="s">
        <v>4</v>
      </c>
      <c r="C111" s="185">
        <v>2053.3679999999999</v>
      </c>
      <c r="D111" s="185">
        <v>3659.5210000000002</v>
      </c>
      <c r="E111" s="185">
        <v>3398.3910000000001</v>
      </c>
      <c r="F111" s="185">
        <v>4304.2709999999997</v>
      </c>
      <c r="G111" s="185">
        <v>4283.7070000000003</v>
      </c>
      <c r="H111" s="185">
        <v>4457.4279999999999</v>
      </c>
      <c r="I111" s="185">
        <v>5032.9750000000004</v>
      </c>
      <c r="J111" s="185">
        <v>5166.1390000000001</v>
      </c>
      <c r="K111" s="185">
        <v>3326.569</v>
      </c>
      <c r="L111" s="185">
        <v>1791.5029999999999</v>
      </c>
      <c r="M111" s="185">
        <v>1901.8214579999999</v>
      </c>
      <c r="N111" s="185">
        <v>3538.877</v>
      </c>
      <c r="O111" s="185">
        <v>4260.3801999999996</v>
      </c>
    </row>
    <row r="112" spans="2:15">
      <c r="B112" s="183" t="s">
        <v>102</v>
      </c>
      <c r="C112" s="185">
        <v>0</v>
      </c>
      <c r="D112" s="185">
        <v>0</v>
      </c>
      <c r="E112" s="185">
        <v>0</v>
      </c>
      <c r="F112" s="185">
        <v>0</v>
      </c>
      <c r="G112" s="185">
        <v>0</v>
      </c>
      <c r="H112" s="185">
        <v>0</v>
      </c>
      <c r="I112" s="185">
        <v>0</v>
      </c>
      <c r="J112" s="185">
        <v>0</v>
      </c>
      <c r="K112" s="185">
        <v>0</v>
      </c>
      <c r="L112" s="185">
        <v>0</v>
      </c>
      <c r="M112" s="185">
        <v>0</v>
      </c>
      <c r="N112" s="185">
        <v>0</v>
      </c>
      <c r="O112" s="185">
        <v>0</v>
      </c>
    </row>
    <row r="113" spans="2:15">
      <c r="B113" s="183" t="s">
        <v>122</v>
      </c>
      <c r="C113" s="185">
        <v>1891.633495</v>
      </c>
      <c r="D113" s="185">
        <v>2381.915</v>
      </c>
      <c r="E113" s="185">
        <v>2023.2982930000001</v>
      </c>
      <c r="F113" s="185">
        <v>2143.0909999999999</v>
      </c>
      <c r="G113" s="185">
        <v>3301.415</v>
      </c>
      <c r="H113" s="185">
        <v>3431.904</v>
      </c>
      <c r="I113" s="185">
        <v>3306.2860000000001</v>
      </c>
      <c r="J113" s="185">
        <v>2932.246369</v>
      </c>
      <c r="K113" s="185">
        <v>1526.5029999999999</v>
      </c>
      <c r="L113" s="185">
        <v>1448.9780000000001</v>
      </c>
      <c r="M113" s="185">
        <v>1247.3969999999999</v>
      </c>
      <c r="N113" s="185">
        <v>1762.751</v>
      </c>
      <c r="O113" s="185">
        <v>3207.3193000000001</v>
      </c>
    </row>
    <row r="114" spans="2:15">
      <c r="B114" s="183" t="s">
        <v>6</v>
      </c>
      <c r="C114" s="185">
        <v>3226.8980000000001</v>
      </c>
      <c r="D114" s="185">
        <v>3464.9789999999998</v>
      </c>
      <c r="E114" s="185">
        <v>3603.71</v>
      </c>
      <c r="F114" s="185">
        <v>2666.8760000000002</v>
      </c>
      <c r="G114" s="185">
        <v>2376.0590000000002</v>
      </c>
      <c r="H114" s="185">
        <v>3884.41</v>
      </c>
      <c r="I114" s="185">
        <v>2671.9</v>
      </c>
      <c r="J114" s="185">
        <v>4813.0590000000002</v>
      </c>
      <c r="K114" s="185">
        <v>4925.4939999999997</v>
      </c>
      <c r="L114" s="185">
        <v>4685.8450000000003</v>
      </c>
      <c r="M114" s="185">
        <v>4176.95</v>
      </c>
      <c r="N114" s="185">
        <v>3440.3180000000002</v>
      </c>
      <c r="O114" s="185">
        <v>3143.4872019999998</v>
      </c>
    </row>
    <row r="115" spans="2:15">
      <c r="B115" s="183" t="s">
        <v>123</v>
      </c>
      <c r="C115" s="185">
        <v>881.13099999999997</v>
      </c>
      <c r="D115" s="185">
        <v>874.72199999999998</v>
      </c>
      <c r="E115" s="185">
        <v>853.2</v>
      </c>
      <c r="F115" s="185">
        <v>728.55100000000004</v>
      </c>
      <c r="G115" s="185">
        <v>554.50599999999997</v>
      </c>
      <c r="H115" s="185">
        <v>401.935</v>
      </c>
      <c r="I115" s="185">
        <v>353.63099999999997</v>
      </c>
      <c r="J115" s="185">
        <v>448.57600000000002</v>
      </c>
      <c r="K115" s="185">
        <v>415.88799999999998</v>
      </c>
      <c r="L115" s="185">
        <v>674.68799999999999</v>
      </c>
      <c r="M115" s="185">
        <v>791.84500000000003</v>
      </c>
      <c r="N115" s="185">
        <v>826.90899999999999</v>
      </c>
      <c r="O115" s="185">
        <v>850.75019999999995</v>
      </c>
    </row>
    <row r="116" spans="2:15">
      <c r="B116" s="183" t="s">
        <v>124</v>
      </c>
      <c r="C116" s="185">
        <v>813.99099999999999</v>
      </c>
      <c r="D116" s="185">
        <v>825.32500000000005</v>
      </c>
      <c r="E116" s="185">
        <v>801.42399999999998</v>
      </c>
      <c r="F116" s="185">
        <v>588.90700000000004</v>
      </c>
      <c r="G116" s="185">
        <v>284.70299999999997</v>
      </c>
      <c r="H116" s="185">
        <v>139.69999999999999</v>
      </c>
      <c r="I116" s="185">
        <v>118.136</v>
      </c>
      <c r="J116" s="185">
        <v>149.214</v>
      </c>
      <c r="K116" s="185">
        <v>88.742000000000004</v>
      </c>
      <c r="L116" s="185">
        <v>340.83800000000002</v>
      </c>
      <c r="M116" s="185">
        <v>535.255</v>
      </c>
      <c r="N116" s="185">
        <v>607.90700000000004</v>
      </c>
      <c r="O116" s="185">
        <v>784.12919999999997</v>
      </c>
    </row>
    <row r="117" spans="2:15">
      <c r="B117" s="183" t="s">
        <v>10</v>
      </c>
      <c r="C117" s="185">
        <v>2167.7069999999999</v>
      </c>
      <c r="D117" s="185">
        <v>2239.4490000000001</v>
      </c>
      <c r="E117" s="185">
        <v>2110.4879999999998</v>
      </c>
      <c r="F117" s="185">
        <v>2122.3110000000001</v>
      </c>
      <c r="G117" s="185">
        <v>2291.0909999999999</v>
      </c>
      <c r="H117" s="185">
        <v>2264.5340000000001</v>
      </c>
      <c r="I117" s="185">
        <v>2315.5940000000001</v>
      </c>
      <c r="J117" s="185">
        <v>2446.3110000000001</v>
      </c>
      <c r="K117" s="185">
        <v>2202.8009999999999</v>
      </c>
      <c r="L117" s="185">
        <v>2386.413</v>
      </c>
      <c r="M117" s="185">
        <v>2231.1930000000002</v>
      </c>
      <c r="N117" s="185">
        <v>2324.3229999999999</v>
      </c>
      <c r="O117" s="185">
        <v>2274.6043979999999</v>
      </c>
    </row>
    <row r="118" spans="2:15">
      <c r="B118" s="183" t="s">
        <v>125</v>
      </c>
      <c r="C118" s="185">
        <v>195.59100000000001</v>
      </c>
      <c r="D118" s="185">
        <v>242.94450000000001</v>
      </c>
      <c r="E118" s="185">
        <v>243.15450000000001</v>
      </c>
      <c r="F118" s="185">
        <v>236.99299999999999</v>
      </c>
      <c r="G118" s="185">
        <v>230.03800000000001</v>
      </c>
      <c r="H118" s="185">
        <v>205.32249999999999</v>
      </c>
      <c r="I118" s="185">
        <v>203.3015</v>
      </c>
      <c r="J118" s="185">
        <v>216.85550000000001</v>
      </c>
      <c r="K118" s="185">
        <v>190.88300000000001</v>
      </c>
      <c r="L118" s="185">
        <v>209.12799999999999</v>
      </c>
      <c r="M118" s="185">
        <v>172.66749999999999</v>
      </c>
      <c r="N118" s="185">
        <v>175.583</v>
      </c>
      <c r="O118" s="185">
        <v>215.68190000000001</v>
      </c>
    </row>
    <row r="119" spans="2:15">
      <c r="B119" s="183" t="s">
        <v>126</v>
      </c>
      <c r="C119" s="185">
        <v>55</v>
      </c>
      <c r="D119" s="185">
        <v>64</v>
      </c>
      <c r="E119" s="185">
        <v>60</v>
      </c>
      <c r="F119" s="185">
        <v>62</v>
      </c>
      <c r="G119" s="185">
        <v>60</v>
      </c>
      <c r="H119" s="185">
        <v>65</v>
      </c>
      <c r="I119" s="185">
        <v>70</v>
      </c>
      <c r="J119" s="185">
        <v>65</v>
      </c>
      <c r="K119" s="185">
        <v>56</v>
      </c>
      <c r="L119" s="185">
        <v>60</v>
      </c>
      <c r="M119" s="185">
        <v>47</v>
      </c>
      <c r="N119" s="185">
        <v>34</v>
      </c>
      <c r="O119" s="185">
        <v>67</v>
      </c>
    </row>
    <row r="120" spans="2:15">
      <c r="B120" s="183" t="s">
        <v>127</v>
      </c>
      <c r="C120" s="185">
        <v>286.84899999999999</v>
      </c>
      <c r="D120" s="185">
        <v>310.28399999999999</v>
      </c>
      <c r="E120" s="185">
        <v>326.46499999999997</v>
      </c>
      <c r="F120" s="185">
        <v>307.17399999999998</v>
      </c>
      <c r="G120" s="185">
        <v>306.10599999999999</v>
      </c>
      <c r="H120" s="185">
        <v>304.16899999999998</v>
      </c>
      <c r="I120" s="185">
        <v>305.28100000000001</v>
      </c>
      <c r="J120" s="185">
        <v>326.2</v>
      </c>
      <c r="K120" s="185">
        <v>288.75900000000001</v>
      </c>
      <c r="L120" s="185">
        <v>268.64499999999998</v>
      </c>
      <c r="M120" s="185">
        <v>231.768</v>
      </c>
      <c r="N120" s="185">
        <v>297.61900000000003</v>
      </c>
      <c r="O120" s="185">
        <v>312.03089999999997</v>
      </c>
    </row>
    <row r="121" spans="2:15">
      <c r="B121" s="183" t="s">
        <v>128</v>
      </c>
      <c r="C121" s="185">
        <v>19499.099289999998</v>
      </c>
      <c r="D121" s="185">
        <v>21602.221238999999</v>
      </c>
      <c r="E121" s="185">
        <v>20723.128567</v>
      </c>
      <c r="F121" s="185">
        <v>19925.118280999999</v>
      </c>
      <c r="G121" s="185">
        <v>20577.829914000002</v>
      </c>
      <c r="H121" s="185">
        <v>20680.690509</v>
      </c>
      <c r="I121" s="185">
        <v>20813.28601</v>
      </c>
      <c r="J121" s="185">
        <v>24182.853940000001</v>
      </c>
      <c r="K121" s="185">
        <v>20010.045032000002</v>
      </c>
      <c r="L121" s="185">
        <v>20074.500497000001</v>
      </c>
      <c r="M121" s="185">
        <v>18178.005650999999</v>
      </c>
      <c r="N121" s="185">
        <v>19236.144490999999</v>
      </c>
      <c r="O121" s="185">
        <v>20847.310099999999</v>
      </c>
    </row>
    <row r="122" spans="2:15">
      <c r="B122" s="183" t="s">
        <v>129</v>
      </c>
      <c r="C122" s="185">
        <v>-210.517944</v>
      </c>
      <c r="D122" s="185">
        <v>-141.61362500000001</v>
      </c>
      <c r="E122" s="185">
        <v>-157.40858299999999</v>
      </c>
      <c r="F122" s="185">
        <v>-122.319526</v>
      </c>
      <c r="G122" s="185">
        <v>-229.38049699999999</v>
      </c>
      <c r="H122" s="185">
        <v>-352.86669000000001</v>
      </c>
      <c r="I122" s="185">
        <v>-342.59280999999999</v>
      </c>
      <c r="J122" s="185">
        <v>-433.831684</v>
      </c>
      <c r="K122" s="185">
        <v>-560.18740600000001</v>
      </c>
      <c r="L122" s="185">
        <v>-335.17777599999999</v>
      </c>
      <c r="M122" s="185">
        <v>-335.53738199999998</v>
      </c>
      <c r="N122" s="185">
        <v>-229.06498300000001</v>
      </c>
      <c r="O122" s="185">
        <v>-174.93010000000001</v>
      </c>
    </row>
    <row r="123" spans="2:15">
      <c r="B123" s="183" t="s">
        <v>103</v>
      </c>
      <c r="C123" s="185">
        <v>-124.743759</v>
      </c>
      <c r="D123" s="185">
        <v>-144.84169399999999</v>
      </c>
      <c r="E123" s="185">
        <v>-152.53868</v>
      </c>
      <c r="F123" s="185">
        <v>-109.260447</v>
      </c>
      <c r="G123" s="185">
        <v>-90.882304000000005</v>
      </c>
      <c r="H123" s="185">
        <v>-58.978757000000002</v>
      </c>
      <c r="I123" s="185">
        <v>-85.128666999999993</v>
      </c>
      <c r="J123" s="185">
        <v>-96.651403000000002</v>
      </c>
      <c r="K123" s="185">
        <v>-64.562011999999996</v>
      </c>
      <c r="L123" s="185">
        <v>-78.352012000000002</v>
      </c>
      <c r="M123" s="185">
        <v>-57.068237000000003</v>
      </c>
      <c r="N123" s="185">
        <v>-75.027427000000003</v>
      </c>
      <c r="O123" s="185">
        <v>-113.9962</v>
      </c>
    </row>
    <row r="124" spans="2:15">
      <c r="B124" s="183" t="s">
        <v>130</v>
      </c>
      <c r="C124" s="185">
        <v>1083.2692119999999</v>
      </c>
      <c r="D124" s="185">
        <v>917.73114199999998</v>
      </c>
      <c r="E124" s="185">
        <v>1034.6561139999999</v>
      </c>
      <c r="F124" s="185">
        <v>1130.5906419999999</v>
      </c>
      <c r="G124" s="185">
        <v>-433.77785799999998</v>
      </c>
      <c r="H124" s="185">
        <v>357.21121499999998</v>
      </c>
      <c r="I124" s="185">
        <v>938.722174</v>
      </c>
      <c r="J124" s="185">
        <v>-531.54929800000002</v>
      </c>
      <c r="K124" s="185">
        <v>541.13368700000001</v>
      </c>
      <c r="L124" s="185">
        <v>1457.080766</v>
      </c>
      <c r="M124" s="185">
        <v>1040.959484</v>
      </c>
      <c r="N124" s="185">
        <v>1444.9856</v>
      </c>
      <c r="O124" s="185">
        <v>1121.242</v>
      </c>
    </row>
    <row r="125" spans="2:15">
      <c r="B125" s="183" t="s">
        <v>131</v>
      </c>
      <c r="C125" s="185">
        <v>20247.106799000001</v>
      </c>
      <c r="D125" s="185">
        <v>22233.497061999999</v>
      </c>
      <c r="E125" s="185">
        <v>21447.837417999999</v>
      </c>
      <c r="F125" s="185">
        <v>20824.128949999998</v>
      </c>
      <c r="G125" s="185">
        <v>19823.789255</v>
      </c>
      <c r="H125" s="185">
        <v>20626.056277</v>
      </c>
      <c r="I125" s="185">
        <v>21324.286706999999</v>
      </c>
      <c r="J125" s="185">
        <v>23120.821554999999</v>
      </c>
      <c r="K125" s="185">
        <v>19926.429301</v>
      </c>
      <c r="L125" s="185">
        <v>21118.051475</v>
      </c>
      <c r="M125" s="185">
        <v>18826.359516</v>
      </c>
      <c r="N125" s="185">
        <v>20377.037681000002</v>
      </c>
      <c r="O125" s="185">
        <v>21679.625800000002</v>
      </c>
    </row>
    <row r="127" spans="2:15">
      <c r="B127" s="183" t="s">
        <v>26</v>
      </c>
      <c r="C127" s="185">
        <f t="shared" ref="C127:O127" si="19">SUM(C109,C122*0.7)</f>
        <v>2960.2052341999997</v>
      </c>
      <c r="D127" s="185">
        <f t="shared" si="19"/>
        <v>2262.2407014999999</v>
      </c>
      <c r="E127" s="185">
        <f t="shared" si="19"/>
        <v>2040.6752658999999</v>
      </c>
      <c r="F127" s="185">
        <f t="shared" si="19"/>
        <v>1669.3736128</v>
      </c>
      <c r="G127" s="185">
        <f t="shared" si="19"/>
        <v>1633.4875661000001</v>
      </c>
      <c r="H127" s="185">
        <f t="shared" si="19"/>
        <v>1504.9448259999999</v>
      </c>
      <c r="I127" s="185">
        <f t="shared" si="19"/>
        <v>1855.2950429999999</v>
      </c>
      <c r="J127" s="185">
        <f t="shared" si="19"/>
        <v>2030.4593922000001</v>
      </c>
      <c r="K127" s="185">
        <f t="shared" si="19"/>
        <v>1828.0078478</v>
      </c>
      <c r="L127" s="185">
        <f t="shared" si="19"/>
        <v>2703.1930538000001</v>
      </c>
      <c r="M127" s="185">
        <f t="shared" si="19"/>
        <v>1678.9030256000001</v>
      </c>
      <c r="N127" s="185">
        <f t="shared" si="19"/>
        <v>1923.4660028999999</v>
      </c>
      <c r="O127" s="185">
        <f t="shared" si="19"/>
        <v>1546.3967299999999</v>
      </c>
    </row>
    <row r="129" spans="2:18">
      <c r="B129" s="183" t="s">
        <v>27</v>
      </c>
      <c r="C129" s="185">
        <f>SUM(C109:C110,C122*0.7,C114:C116,C120)</f>
        <v>12988.321234199999</v>
      </c>
      <c r="D129" s="185">
        <f t="shared" ref="D129:O129" si="20">SUM(D109:D110,D122*0.7,D114:D116,D120)</f>
        <v>12915.615701499999</v>
      </c>
      <c r="E129" s="185">
        <f t="shared" si="20"/>
        <v>12777.2952659</v>
      </c>
      <c r="F129" s="185">
        <f t="shared" si="20"/>
        <v>10970.7766128</v>
      </c>
      <c r="G129" s="185">
        <f t="shared" si="20"/>
        <v>10250.962566099999</v>
      </c>
      <c r="H129" s="185">
        <f t="shared" si="20"/>
        <v>10009.755826000001</v>
      </c>
      <c r="I129" s="185">
        <f t="shared" si="20"/>
        <v>9645.4070429999992</v>
      </c>
      <c r="J129" s="185">
        <f t="shared" si="20"/>
        <v>13052.882392200001</v>
      </c>
      <c r="K129" s="185">
        <f t="shared" si="20"/>
        <v>12315.158847799999</v>
      </c>
      <c r="L129" s="185">
        <f t="shared" si="20"/>
        <v>13943.9430538</v>
      </c>
      <c r="M129" s="185">
        <f t="shared" si="20"/>
        <v>12343.475025599999</v>
      </c>
      <c r="N129" s="185">
        <f t="shared" si="20"/>
        <v>11240.003002899999</v>
      </c>
      <c r="O129" s="185">
        <f t="shared" si="20"/>
        <v>10699.616131999999</v>
      </c>
    </row>
    <row r="130" spans="2:18">
      <c r="B130" s="183" t="s">
        <v>28</v>
      </c>
      <c r="C130" s="185">
        <f>SUM(C111:C113,C117:C119)</f>
        <v>6363.2994950000002</v>
      </c>
      <c r="D130" s="185">
        <f t="shared" ref="D130:O130" si="21">SUM(D111:D113,D117:D119)</f>
        <v>8587.8294999999998</v>
      </c>
      <c r="E130" s="185">
        <f t="shared" si="21"/>
        <v>7835.3317930000003</v>
      </c>
      <c r="F130" s="185">
        <f t="shared" si="21"/>
        <v>8868.6659999999993</v>
      </c>
      <c r="G130" s="185">
        <f t="shared" si="21"/>
        <v>10166.251</v>
      </c>
      <c r="H130" s="185">
        <f t="shared" si="21"/>
        <v>10424.1885</v>
      </c>
      <c r="I130" s="185">
        <f t="shared" si="21"/>
        <v>10928.156499999999</v>
      </c>
      <c r="J130" s="185">
        <f t="shared" si="21"/>
        <v>10826.551868999999</v>
      </c>
      <c r="K130" s="185">
        <f t="shared" si="21"/>
        <v>7302.7559999999994</v>
      </c>
      <c r="L130" s="185">
        <f t="shared" si="21"/>
        <v>5896.0219999999999</v>
      </c>
      <c r="M130" s="185">
        <f t="shared" si="21"/>
        <v>5600.0789580000001</v>
      </c>
      <c r="N130" s="185">
        <f t="shared" si="21"/>
        <v>7835.5339999999987</v>
      </c>
      <c r="O130" s="185">
        <f t="shared" si="21"/>
        <v>10024.985798</v>
      </c>
      <c r="R130" s="187"/>
    </row>
    <row r="132" spans="2:18">
      <c r="B132" s="183" t="s">
        <v>29</v>
      </c>
      <c r="C132" s="186">
        <f t="shared" ref="C132:N132" si="22">SUM(ROUND(C127/SUM(C129:C130)*100,1),ROUND(C110/SUM(C129:C130)*100,1),ROUND(C114/SUM(C129:C130)*100,1),ROUND(C115/SUM(C129:C130)*100,1),ROUND(C116/SUM(C129:C130)*100,1),ROUND(C120/SUM(C129:C130)*100,1))</f>
        <v>67.2</v>
      </c>
      <c r="D132" s="186">
        <f t="shared" si="22"/>
        <v>60</v>
      </c>
      <c r="E132" s="186">
        <f t="shared" si="22"/>
        <v>62</v>
      </c>
      <c r="F132" s="186">
        <f t="shared" si="22"/>
        <v>55.300000000000004</v>
      </c>
      <c r="G132" s="186">
        <f t="shared" si="22"/>
        <v>50.2</v>
      </c>
      <c r="H132" s="186">
        <f t="shared" si="22"/>
        <v>49.1</v>
      </c>
      <c r="I132" s="186">
        <f t="shared" si="22"/>
        <v>46.900000000000006</v>
      </c>
      <c r="J132" s="186">
        <f t="shared" si="22"/>
        <v>54.699999999999996</v>
      </c>
      <c r="K132" s="186">
        <f t="shared" si="22"/>
        <v>62.800000000000004</v>
      </c>
      <c r="L132" s="186">
        <f t="shared" si="22"/>
        <v>70.300000000000011</v>
      </c>
      <c r="M132" s="186">
        <f t="shared" si="22"/>
        <v>68.900000000000006</v>
      </c>
      <c r="N132" s="186">
        <f t="shared" si="22"/>
        <v>58.9</v>
      </c>
      <c r="O132" s="186">
        <f>SUM(ROUND(O127/SUM(O129:O130)*100,1),ROUND(O110/SUM(O129:O130)*100,1),ROUND(O114/SUM(O129:O130)*100,1),ROUND(O115/SUM(O129:O130)*100,1),ROUND(O116/SUM(O129:O130)*100,1),ROUND(O120/SUM(O129:O130)*100,1))</f>
        <v>51.699999999999996</v>
      </c>
      <c r="R132" s="183" t="s">
        <v>32</v>
      </c>
    </row>
    <row r="133" spans="2:18">
      <c r="B133" s="183" t="s">
        <v>30</v>
      </c>
      <c r="C133" s="186">
        <f t="shared" ref="C133:N133" si="23">100-C132</f>
        <v>32.799999999999997</v>
      </c>
      <c r="D133" s="186">
        <f t="shared" si="23"/>
        <v>40</v>
      </c>
      <c r="E133" s="186">
        <f t="shared" si="23"/>
        <v>38</v>
      </c>
      <c r="F133" s="186">
        <f t="shared" si="23"/>
        <v>44.699999999999996</v>
      </c>
      <c r="G133" s="186">
        <f t="shared" si="23"/>
        <v>49.8</v>
      </c>
      <c r="H133" s="186">
        <f t="shared" si="23"/>
        <v>50.9</v>
      </c>
      <c r="I133" s="186">
        <f t="shared" si="23"/>
        <v>53.099999999999994</v>
      </c>
      <c r="J133" s="186">
        <f t="shared" si="23"/>
        <v>45.300000000000004</v>
      </c>
      <c r="K133" s="186">
        <f t="shared" si="23"/>
        <v>37.199999999999996</v>
      </c>
      <c r="L133" s="186">
        <f t="shared" si="23"/>
        <v>29.699999999999989</v>
      </c>
      <c r="M133" s="186">
        <f t="shared" si="23"/>
        <v>31.099999999999994</v>
      </c>
      <c r="N133" s="186">
        <f t="shared" si="23"/>
        <v>41.1</v>
      </c>
      <c r="O133" s="186">
        <f>100-O132</f>
        <v>48.300000000000004</v>
      </c>
      <c r="R133" s="183" t="s">
        <v>31</v>
      </c>
    </row>
    <row r="135" spans="2:18">
      <c r="B135" s="161" t="s">
        <v>116</v>
      </c>
      <c r="C135" s="186"/>
      <c r="D135" s="186"/>
      <c r="E135" s="186"/>
      <c r="F135" s="186"/>
      <c r="G135" s="186"/>
      <c r="H135" s="186"/>
      <c r="I135" s="186"/>
      <c r="J135" s="186"/>
      <c r="K135" s="186"/>
      <c r="L135" s="186"/>
      <c r="M135" s="186"/>
      <c r="N135" s="186"/>
      <c r="O135" s="186"/>
    </row>
    <row r="136" spans="2:18">
      <c r="C136" s="184" t="s">
        <v>121</v>
      </c>
      <c r="D136" s="184" t="s">
        <v>121</v>
      </c>
      <c r="E136" s="184" t="s">
        <v>132</v>
      </c>
      <c r="F136" s="184" t="s">
        <v>133</v>
      </c>
      <c r="G136" s="184" t="s">
        <v>134</v>
      </c>
      <c r="H136" s="184" t="s">
        <v>135</v>
      </c>
      <c r="I136" s="184" t="s">
        <v>136</v>
      </c>
      <c r="J136" s="184" t="s">
        <v>137</v>
      </c>
      <c r="K136" s="184" t="s">
        <v>138</v>
      </c>
      <c r="L136" s="184" t="s">
        <v>139</v>
      </c>
      <c r="M136" s="184" t="s">
        <v>132</v>
      </c>
      <c r="N136" s="184" t="s">
        <v>139</v>
      </c>
      <c r="O136" s="184" t="s">
        <v>121</v>
      </c>
    </row>
    <row r="137" spans="2:18">
      <c r="B137" s="183" t="s">
        <v>2</v>
      </c>
      <c r="C137" s="185">
        <v>3107.5677949999999</v>
      </c>
      <c r="D137" s="185">
        <v>2361.3702389999999</v>
      </c>
      <c r="E137" s="185">
        <v>2150.8612739999999</v>
      </c>
      <c r="F137" s="185">
        <v>1754.9972809999999</v>
      </c>
      <c r="G137" s="185">
        <v>1794.0539140000001</v>
      </c>
      <c r="H137" s="185">
        <v>1751.951509</v>
      </c>
      <c r="I137" s="185">
        <v>2095.1100099999999</v>
      </c>
      <c r="J137" s="185">
        <v>2334.1415710000001</v>
      </c>
      <c r="K137" s="185">
        <v>2220.139032</v>
      </c>
      <c r="L137" s="185">
        <v>2937.817497</v>
      </c>
      <c r="M137" s="185">
        <v>1913.7791930000001</v>
      </c>
      <c r="N137" s="185">
        <v>2083.8114909999999</v>
      </c>
      <c r="O137" s="185">
        <v>1668.8478</v>
      </c>
    </row>
    <row r="138" spans="2:18">
      <c r="B138" s="183" t="s">
        <v>3</v>
      </c>
      <c r="C138" s="185">
        <v>4819.2470000000003</v>
      </c>
      <c r="D138" s="185">
        <v>5178.0649999999996</v>
      </c>
      <c r="E138" s="185">
        <v>5151.8209999999999</v>
      </c>
      <c r="F138" s="185">
        <v>5009.8950000000004</v>
      </c>
      <c r="G138" s="185">
        <v>5096.1009999999997</v>
      </c>
      <c r="H138" s="185">
        <v>3774.5970000000002</v>
      </c>
      <c r="I138" s="185">
        <v>4341.1639999999998</v>
      </c>
      <c r="J138" s="185">
        <v>5285.3739999999998</v>
      </c>
      <c r="K138" s="185">
        <v>4768.268</v>
      </c>
      <c r="L138" s="185">
        <v>5270.7340000000004</v>
      </c>
      <c r="M138" s="185">
        <v>4928.7539999999999</v>
      </c>
      <c r="N138" s="185">
        <v>4143.7839999999997</v>
      </c>
      <c r="O138" s="185">
        <v>4062.8218999999999</v>
      </c>
    </row>
    <row r="139" spans="2:18">
      <c r="B139" s="183" t="s">
        <v>4</v>
      </c>
      <c r="C139" s="185">
        <v>2053.3679999999999</v>
      </c>
      <c r="D139" s="185">
        <v>3659.5210000000002</v>
      </c>
      <c r="E139" s="185">
        <v>3398.3910000000001</v>
      </c>
      <c r="F139" s="185">
        <v>4304.2709999999997</v>
      </c>
      <c r="G139" s="185">
        <v>4283.7070000000003</v>
      </c>
      <c r="H139" s="185">
        <v>4457.4279999999999</v>
      </c>
      <c r="I139" s="185">
        <v>5032.9750000000004</v>
      </c>
      <c r="J139" s="185">
        <v>5166.1390000000001</v>
      </c>
      <c r="K139" s="185">
        <v>3326.569</v>
      </c>
      <c r="L139" s="185">
        <v>1791.5029999999999</v>
      </c>
      <c r="M139" s="185">
        <v>1901.8214579999999</v>
      </c>
      <c r="N139" s="185">
        <v>3538.877</v>
      </c>
      <c r="O139" s="185">
        <v>4260.3801999999996</v>
      </c>
    </row>
    <row r="140" spans="2:18">
      <c r="B140" s="183" t="s">
        <v>102</v>
      </c>
      <c r="C140" s="185">
        <v>0</v>
      </c>
      <c r="D140" s="185">
        <v>0</v>
      </c>
      <c r="E140" s="185">
        <v>0</v>
      </c>
      <c r="F140" s="185">
        <v>0</v>
      </c>
      <c r="G140" s="185">
        <v>0</v>
      </c>
      <c r="H140" s="185">
        <v>0</v>
      </c>
      <c r="I140" s="185">
        <v>0</v>
      </c>
      <c r="J140" s="185">
        <v>0</v>
      </c>
      <c r="K140" s="185">
        <v>0</v>
      </c>
      <c r="L140" s="185">
        <v>0</v>
      </c>
      <c r="M140" s="185">
        <v>0</v>
      </c>
      <c r="N140" s="185">
        <v>0</v>
      </c>
      <c r="O140" s="185">
        <v>0</v>
      </c>
    </row>
    <row r="141" spans="2:18">
      <c r="B141" s="183" t="s">
        <v>122</v>
      </c>
      <c r="C141" s="185">
        <v>1891.633495</v>
      </c>
      <c r="D141" s="185">
        <v>2381.915</v>
      </c>
      <c r="E141" s="185">
        <v>2023.2982930000001</v>
      </c>
      <c r="F141" s="185">
        <v>2143.0909999999999</v>
      </c>
      <c r="G141" s="185">
        <v>3301.415</v>
      </c>
      <c r="H141" s="185">
        <v>3431.904</v>
      </c>
      <c r="I141" s="185">
        <v>3306.2860000000001</v>
      </c>
      <c r="J141" s="185">
        <v>2932.246369</v>
      </c>
      <c r="K141" s="185">
        <v>1526.5029999999999</v>
      </c>
      <c r="L141" s="185">
        <v>1448.9780000000001</v>
      </c>
      <c r="M141" s="185">
        <v>1247.3969999999999</v>
      </c>
      <c r="N141" s="185">
        <v>1762.751</v>
      </c>
      <c r="O141" s="185">
        <v>3207.3193000000001</v>
      </c>
    </row>
    <row r="142" spans="2:18">
      <c r="B142" s="183" t="s">
        <v>6</v>
      </c>
      <c r="C142" s="185">
        <v>3226.8980000000001</v>
      </c>
      <c r="D142" s="185">
        <v>3464.9789999999998</v>
      </c>
      <c r="E142" s="185">
        <v>3603.71</v>
      </c>
      <c r="F142" s="185">
        <v>2666.8760000000002</v>
      </c>
      <c r="G142" s="185">
        <v>2376.0590000000002</v>
      </c>
      <c r="H142" s="185">
        <v>3884.41</v>
      </c>
      <c r="I142" s="185">
        <v>2671.9</v>
      </c>
      <c r="J142" s="185">
        <v>4813.0590000000002</v>
      </c>
      <c r="K142" s="185">
        <v>4925.4939999999997</v>
      </c>
      <c r="L142" s="185">
        <v>4685.8450000000003</v>
      </c>
      <c r="M142" s="185">
        <v>4176.95</v>
      </c>
      <c r="N142" s="185">
        <v>3440.3180000000002</v>
      </c>
      <c r="O142" s="185">
        <v>3143.4872019999998</v>
      </c>
    </row>
    <row r="143" spans="2:18">
      <c r="B143" s="183" t="s">
        <v>123</v>
      </c>
      <c r="C143" s="185">
        <v>881.13099999999997</v>
      </c>
      <c r="D143" s="185">
        <v>874.72199999999998</v>
      </c>
      <c r="E143" s="185">
        <v>853.2</v>
      </c>
      <c r="F143" s="185">
        <v>728.55100000000004</v>
      </c>
      <c r="G143" s="185">
        <v>554.50599999999997</v>
      </c>
      <c r="H143" s="185">
        <v>401.935</v>
      </c>
      <c r="I143" s="185">
        <v>353.63099999999997</v>
      </c>
      <c r="J143" s="185">
        <v>448.57600000000002</v>
      </c>
      <c r="K143" s="185">
        <v>415.88799999999998</v>
      </c>
      <c r="L143" s="185">
        <v>674.68799999999999</v>
      </c>
      <c r="M143" s="185">
        <v>791.84500000000003</v>
      </c>
      <c r="N143" s="185">
        <v>826.90899999999999</v>
      </c>
      <c r="O143" s="185">
        <v>850.75019999999995</v>
      </c>
    </row>
    <row r="144" spans="2:18">
      <c r="B144" s="183" t="s">
        <v>124</v>
      </c>
      <c r="C144" s="185">
        <v>813.99099999999999</v>
      </c>
      <c r="D144" s="185">
        <v>825.32500000000005</v>
      </c>
      <c r="E144" s="185">
        <v>801.42399999999998</v>
      </c>
      <c r="F144" s="185">
        <v>588.90700000000004</v>
      </c>
      <c r="G144" s="185">
        <v>284.70299999999997</v>
      </c>
      <c r="H144" s="185">
        <v>139.69999999999999</v>
      </c>
      <c r="I144" s="185">
        <v>118.136</v>
      </c>
      <c r="J144" s="185">
        <v>149.214</v>
      </c>
      <c r="K144" s="185">
        <v>88.742000000000004</v>
      </c>
      <c r="L144" s="185">
        <v>340.83800000000002</v>
      </c>
      <c r="M144" s="185">
        <v>535.255</v>
      </c>
      <c r="N144" s="185">
        <v>607.90700000000004</v>
      </c>
      <c r="O144" s="185">
        <v>784.12919999999997</v>
      </c>
    </row>
    <row r="145" spans="2:15">
      <c r="B145" s="183" t="s">
        <v>10</v>
      </c>
      <c r="C145" s="185">
        <v>2167.7069999999999</v>
      </c>
      <c r="D145" s="185">
        <v>2239.4490000000001</v>
      </c>
      <c r="E145" s="185">
        <v>2110.4879999999998</v>
      </c>
      <c r="F145" s="185">
        <v>2122.3110000000001</v>
      </c>
      <c r="G145" s="185">
        <v>2291.0909999999999</v>
      </c>
      <c r="H145" s="185">
        <v>2264.5340000000001</v>
      </c>
      <c r="I145" s="185">
        <v>2315.5940000000001</v>
      </c>
      <c r="J145" s="185">
        <v>2446.3110000000001</v>
      </c>
      <c r="K145" s="185">
        <v>2202.8009999999999</v>
      </c>
      <c r="L145" s="185">
        <v>2386.413</v>
      </c>
      <c r="M145" s="185">
        <v>2231.1930000000002</v>
      </c>
      <c r="N145" s="185">
        <v>2324.3229999999999</v>
      </c>
      <c r="O145" s="185">
        <v>2274.6043979999999</v>
      </c>
    </row>
    <row r="146" spans="2:15">
      <c r="B146" s="183" t="s">
        <v>125</v>
      </c>
      <c r="C146" s="185">
        <v>195.59100000000001</v>
      </c>
      <c r="D146" s="185">
        <v>242.94450000000001</v>
      </c>
      <c r="E146" s="185">
        <v>243.15450000000001</v>
      </c>
      <c r="F146" s="185">
        <v>236.99299999999999</v>
      </c>
      <c r="G146" s="185">
        <v>230.03800000000001</v>
      </c>
      <c r="H146" s="185">
        <v>205.32249999999999</v>
      </c>
      <c r="I146" s="185">
        <v>203.3015</v>
      </c>
      <c r="J146" s="185">
        <v>216.85550000000001</v>
      </c>
      <c r="K146" s="185">
        <v>190.88300000000001</v>
      </c>
      <c r="L146" s="185">
        <v>209.12799999999999</v>
      </c>
      <c r="M146" s="185">
        <v>172.66749999999999</v>
      </c>
      <c r="N146" s="185">
        <v>175.583</v>
      </c>
      <c r="O146" s="185">
        <v>215.68190000000001</v>
      </c>
    </row>
    <row r="147" spans="2:15">
      <c r="B147" s="183" t="s">
        <v>126</v>
      </c>
      <c r="C147" s="185">
        <v>55</v>
      </c>
      <c r="D147" s="185">
        <v>64</v>
      </c>
      <c r="E147" s="185">
        <v>60</v>
      </c>
      <c r="F147" s="185">
        <v>62</v>
      </c>
      <c r="G147" s="185">
        <v>60</v>
      </c>
      <c r="H147" s="185">
        <v>65</v>
      </c>
      <c r="I147" s="185">
        <v>70</v>
      </c>
      <c r="J147" s="185">
        <v>65</v>
      </c>
      <c r="K147" s="185">
        <v>56</v>
      </c>
      <c r="L147" s="185">
        <v>60</v>
      </c>
      <c r="M147" s="185">
        <v>47</v>
      </c>
      <c r="N147" s="185">
        <v>34</v>
      </c>
      <c r="O147" s="185">
        <v>67</v>
      </c>
    </row>
    <row r="148" spans="2:15">
      <c r="B148" s="183" t="s">
        <v>127</v>
      </c>
      <c r="C148" s="185">
        <v>286.84899999999999</v>
      </c>
      <c r="D148" s="185">
        <v>310.28399999999999</v>
      </c>
      <c r="E148" s="185">
        <v>326.46499999999997</v>
      </c>
      <c r="F148" s="185">
        <v>307.17399999999998</v>
      </c>
      <c r="G148" s="185">
        <v>306.10599999999999</v>
      </c>
      <c r="H148" s="185">
        <v>304.16899999999998</v>
      </c>
      <c r="I148" s="185">
        <v>305.28100000000001</v>
      </c>
      <c r="J148" s="185">
        <v>326.2</v>
      </c>
      <c r="K148" s="185">
        <v>288.75900000000001</v>
      </c>
      <c r="L148" s="185">
        <v>268.64499999999998</v>
      </c>
      <c r="M148" s="185">
        <v>231.768</v>
      </c>
      <c r="N148" s="185">
        <v>297.61900000000003</v>
      </c>
      <c r="O148" s="185">
        <v>312.03089999999997</v>
      </c>
    </row>
    <row r="149" spans="2:15">
      <c r="B149" s="183" t="s">
        <v>128</v>
      </c>
      <c r="C149" s="185">
        <v>19499.099289999998</v>
      </c>
      <c r="D149" s="185">
        <v>21602.221238999999</v>
      </c>
      <c r="E149" s="185">
        <v>20723.128567</v>
      </c>
      <c r="F149" s="185">
        <v>19925.118280999999</v>
      </c>
      <c r="G149" s="185">
        <v>20577.829914000002</v>
      </c>
      <c r="H149" s="185">
        <v>20680.690509</v>
      </c>
      <c r="I149" s="185">
        <v>20813.28601</v>
      </c>
      <c r="J149" s="185">
        <v>24182.853940000001</v>
      </c>
      <c r="K149" s="185">
        <v>20010.045032000002</v>
      </c>
      <c r="L149" s="185">
        <v>20074.500497000001</v>
      </c>
      <c r="M149" s="185">
        <v>18178.005650999999</v>
      </c>
      <c r="N149" s="185">
        <v>19236.144490999999</v>
      </c>
      <c r="O149" s="185">
        <v>20847.310099999999</v>
      </c>
    </row>
    <row r="150" spans="2:15">
      <c r="B150" s="183" t="s">
        <v>129</v>
      </c>
      <c r="C150" s="185">
        <v>-210.517944</v>
      </c>
      <c r="D150" s="185">
        <v>-141.61362500000001</v>
      </c>
      <c r="E150" s="185">
        <v>-157.40858299999999</v>
      </c>
      <c r="F150" s="185">
        <v>-122.319526</v>
      </c>
      <c r="G150" s="185">
        <v>-229.38049699999999</v>
      </c>
      <c r="H150" s="185">
        <v>-352.86669000000001</v>
      </c>
      <c r="I150" s="185">
        <v>-342.59280999999999</v>
      </c>
      <c r="J150" s="185">
        <v>-433.831684</v>
      </c>
      <c r="K150" s="185">
        <v>-560.18740600000001</v>
      </c>
      <c r="L150" s="185">
        <v>-335.17777599999999</v>
      </c>
      <c r="M150" s="185">
        <v>-335.53738199999998</v>
      </c>
      <c r="N150" s="185">
        <v>-229.06498300000001</v>
      </c>
      <c r="O150" s="185">
        <v>-174.93010000000001</v>
      </c>
    </row>
    <row r="151" spans="2:15">
      <c r="B151" s="183" t="s">
        <v>103</v>
      </c>
      <c r="C151" s="185">
        <v>-124.743759</v>
      </c>
      <c r="D151" s="185">
        <v>-144.84169399999999</v>
      </c>
      <c r="E151" s="185">
        <v>-152.53868</v>
      </c>
      <c r="F151" s="185">
        <v>-109.260447</v>
      </c>
      <c r="G151" s="185">
        <v>-90.882304000000005</v>
      </c>
      <c r="H151" s="185">
        <v>-58.978757000000002</v>
      </c>
      <c r="I151" s="185">
        <v>-85.128666999999993</v>
      </c>
      <c r="J151" s="185">
        <v>-96.651403000000002</v>
      </c>
      <c r="K151" s="185">
        <v>-64.562011999999996</v>
      </c>
      <c r="L151" s="185">
        <v>-78.352012000000002</v>
      </c>
      <c r="M151" s="185">
        <v>-57.068237000000003</v>
      </c>
      <c r="N151" s="185">
        <v>-75.027427000000003</v>
      </c>
      <c r="O151" s="185">
        <v>-113.9962</v>
      </c>
    </row>
    <row r="152" spans="2:15">
      <c r="B152" s="183" t="s">
        <v>130</v>
      </c>
      <c r="C152" s="185">
        <v>1083.2692119999999</v>
      </c>
      <c r="D152" s="185">
        <v>917.73114199999998</v>
      </c>
      <c r="E152" s="185">
        <v>1034.6561139999999</v>
      </c>
      <c r="F152" s="185">
        <v>1130.5906419999999</v>
      </c>
      <c r="G152" s="185">
        <v>-433.77785799999998</v>
      </c>
      <c r="H152" s="185">
        <v>357.21121499999998</v>
      </c>
      <c r="I152" s="185">
        <v>938.722174</v>
      </c>
      <c r="J152" s="185">
        <v>-531.54929800000002</v>
      </c>
      <c r="K152" s="185">
        <v>541.13368700000001</v>
      </c>
      <c r="L152" s="185">
        <v>1457.080766</v>
      </c>
      <c r="M152" s="185">
        <v>1040.959484</v>
      </c>
      <c r="N152" s="185">
        <v>1444.9856</v>
      </c>
      <c r="O152" s="185">
        <v>1121.242</v>
      </c>
    </row>
    <row r="153" spans="2:15">
      <c r="B153" s="183" t="s">
        <v>131</v>
      </c>
      <c r="C153" s="185">
        <v>20247.106799000001</v>
      </c>
      <c r="D153" s="185">
        <v>22233.497061999999</v>
      </c>
      <c r="E153" s="185">
        <v>21447.837417999999</v>
      </c>
      <c r="F153" s="185">
        <v>20824.128949999998</v>
      </c>
      <c r="G153" s="185">
        <v>19823.789255</v>
      </c>
      <c r="H153" s="185">
        <v>20626.056277</v>
      </c>
      <c r="I153" s="185">
        <v>21324.286706999999</v>
      </c>
      <c r="J153" s="185">
        <v>23120.821554999999</v>
      </c>
      <c r="K153" s="185">
        <v>19926.429301</v>
      </c>
      <c r="L153" s="185">
        <v>21118.051475</v>
      </c>
      <c r="M153" s="185">
        <v>18826.359516</v>
      </c>
      <c r="N153" s="185">
        <v>20377.037681000002</v>
      </c>
      <c r="O153" s="185">
        <v>21679.625800000002</v>
      </c>
    </row>
    <row r="155" spans="2:15">
      <c r="B155" s="183" t="s">
        <v>26</v>
      </c>
      <c r="C155" s="185">
        <f t="shared" ref="C155:O155" si="24">SUM(C137,C150*0.7)</f>
        <v>2960.2052341999997</v>
      </c>
      <c r="D155" s="185">
        <f t="shared" si="24"/>
        <v>2262.2407014999999</v>
      </c>
      <c r="E155" s="185">
        <f t="shared" si="24"/>
        <v>2040.6752658999999</v>
      </c>
      <c r="F155" s="185">
        <f t="shared" si="24"/>
        <v>1669.3736128</v>
      </c>
      <c r="G155" s="185">
        <f t="shared" si="24"/>
        <v>1633.4875661000001</v>
      </c>
      <c r="H155" s="185">
        <f t="shared" si="24"/>
        <v>1504.9448259999999</v>
      </c>
      <c r="I155" s="185">
        <f t="shared" si="24"/>
        <v>1855.2950429999999</v>
      </c>
      <c r="J155" s="185">
        <f t="shared" si="24"/>
        <v>2030.4593922000001</v>
      </c>
      <c r="K155" s="185">
        <f t="shared" si="24"/>
        <v>1828.0078478</v>
      </c>
      <c r="L155" s="185">
        <f t="shared" si="24"/>
        <v>2703.1930538000001</v>
      </c>
      <c r="M155" s="185">
        <f t="shared" si="24"/>
        <v>1678.9030256000001</v>
      </c>
      <c r="N155" s="185">
        <f t="shared" si="24"/>
        <v>1923.4660028999999</v>
      </c>
      <c r="O155" s="185">
        <f t="shared" si="24"/>
        <v>1546.3967299999999</v>
      </c>
    </row>
    <row r="157" spans="2:15">
      <c r="B157" s="183" t="s">
        <v>22</v>
      </c>
      <c r="C157" s="185">
        <f t="shared" ref="C157:N157" si="25">SUM(C137,C150*0.7,C142:C144,C147:C148)</f>
        <v>8224.0742341999994</v>
      </c>
      <c r="D157" s="185">
        <f t="shared" si="25"/>
        <v>7801.5507014999994</v>
      </c>
      <c r="E157" s="185">
        <f t="shared" si="25"/>
        <v>7685.4742659000003</v>
      </c>
      <c r="F157" s="185">
        <f t="shared" si="25"/>
        <v>6022.8816128000008</v>
      </c>
      <c r="G157" s="185">
        <f t="shared" si="25"/>
        <v>5214.8615661000003</v>
      </c>
      <c r="H157" s="185">
        <f t="shared" si="25"/>
        <v>6300.1588259999999</v>
      </c>
      <c r="I157" s="185">
        <f t="shared" si="25"/>
        <v>5374.2430430000004</v>
      </c>
      <c r="J157" s="185">
        <f t="shared" si="25"/>
        <v>7832.5083922000003</v>
      </c>
      <c r="K157" s="185">
        <f t="shared" si="25"/>
        <v>7602.8908478000003</v>
      </c>
      <c r="L157" s="185">
        <f t="shared" si="25"/>
        <v>8733.2090538000011</v>
      </c>
      <c r="M157" s="185">
        <f t="shared" si="25"/>
        <v>7461.7210255999998</v>
      </c>
      <c r="N157" s="185">
        <f t="shared" si="25"/>
        <v>7130.2190028999994</v>
      </c>
      <c r="O157" s="185">
        <f>SUM(O137,O150*0.7,O142:O144,O147:O148)</f>
        <v>6703.7942319999993</v>
      </c>
    </row>
    <row r="158" spans="2:15">
      <c r="B158" s="183" t="s">
        <v>21</v>
      </c>
      <c r="C158" s="185">
        <f t="shared" ref="C158:N158" si="26">SUM(C138:C141,C145:C146)</f>
        <v>11127.546495000001</v>
      </c>
      <c r="D158" s="185">
        <f t="shared" si="26"/>
        <v>13701.8945</v>
      </c>
      <c r="E158" s="185">
        <f t="shared" si="26"/>
        <v>12927.152792999999</v>
      </c>
      <c r="F158" s="185">
        <f t="shared" si="26"/>
        <v>13816.561000000002</v>
      </c>
      <c r="G158" s="185">
        <f t="shared" si="26"/>
        <v>15202.352000000003</v>
      </c>
      <c r="H158" s="185">
        <f t="shared" si="26"/>
        <v>14133.7855</v>
      </c>
      <c r="I158" s="185">
        <f t="shared" si="26"/>
        <v>15199.3205</v>
      </c>
      <c r="J158" s="185">
        <f t="shared" si="26"/>
        <v>16046.925868999999</v>
      </c>
      <c r="K158" s="185">
        <f t="shared" si="26"/>
        <v>12015.023999999999</v>
      </c>
      <c r="L158" s="185">
        <f t="shared" si="26"/>
        <v>11106.756000000001</v>
      </c>
      <c r="M158" s="185">
        <f t="shared" si="26"/>
        <v>10481.832957999999</v>
      </c>
      <c r="N158" s="185">
        <f t="shared" si="26"/>
        <v>11945.318000000001</v>
      </c>
      <c r="O158" s="185">
        <f>SUM(O138:O141,O145:O146)</f>
        <v>14020.807697999997</v>
      </c>
    </row>
    <row r="160" spans="2:15">
      <c r="B160" s="183" t="s">
        <v>22</v>
      </c>
      <c r="C160" s="186">
        <f t="shared" ref="C160:N160" si="27">(C157/SUM(C157:C158)*100)</f>
        <v>42.498116045601023</v>
      </c>
      <c r="D160" s="186">
        <f t="shared" si="27"/>
        <v>36.280468680227081</v>
      </c>
      <c r="E160" s="186">
        <f t="shared" si="27"/>
        <v>37.285272973401092</v>
      </c>
      <c r="F160" s="186">
        <f t="shared" si="27"/>
        <v>30.358119077973296</v>
      </c>
      <c r="G160" s="186">
        <f t="shared" si="27"/>
        <v>25.541494921513515</v>
      </c>
      <c r="H160" s="186">
        <f t="shared" si="27"/>
        <v>30.831829261586684</v>
      </c>
      <c r="I160" s="186">
        <f t="shared" si="27"/>
        <v>26.12208153326236</v>
      </c>
      <c r="J160" s="186">
        <f t="shared" si="27"/>
        <v>32.800225945580664</v>
      </c>
      <c r="K160" s="186">
        <f t="shared" si="27"/>
        <v>38.754836621449641</v>
      </c>
      <c r="L160" s="186">
        <f t="shared" si="27"/>
        <v>44.018268329193987</v>
      </c>
      <c r="M160" s="186">
        <f t="shared" si="27"/>
        <v>41.584409824385091</v>
      </c>
      <c r="N160" s="186">
        <f t="shared" si="27"/>
        <v>37.378863839146504</v>
      </c>
      <c r="O160" s="186">
        <f>(O157/SUM(O157:O158)*100)</f>
        <v>32.347034961843534</v>
      </c>
    </row>
    <row r="161" spans="2:15">
      <c r="B161" s="183" t="s">
        <v>21</v>
      </c>
      <c r="C161" s="186">
        <f t="shared" ref="C161:O161" si="28">(C158/SUM(C157:C158)*100)</f>
        <v>57.50188395439897</v>
      </c>
      <c r="D161" s="186">
        <f t="shared" si="28"/>
        <v>63.719531319772926</v>
      </c>
      <c r="E161" s="186">
        <f t="shared" si="28"/>
        <v>62.714727026598929</v>
      </c>
      <c r="F161" s="186">
        <f t="shared" si="28"/>
        <v>69.641880922026715</v>
      </c>
      <c r="G161" s="186">
        <f t="shared" si="28"/>
        <v>74.458505078486496</v>
      </c>
      <c r="H161" s="186">
        <f t="shared" si="28"/>
        <v>69.168170738413309</v>
      </c>
      <c r="I161" s="186">
        <f t="shared" si="28"/>
        <v>73.87791846673764</v>
      </c>
      <c r="J161" s="186">
        <f t="shared" si="28"/>
        <v>67.199774054419336</v>
      </c>
      <c r="K161" s="186">
        <f t="shared" si="28"/>
        <v>61.245163378550359</v>
      </c>
      <c r="L161" s="186">
        <f t="shared" si="28"/>
        <v>55.981731670806013</v>
      </c>
      <c r="M161" s="186">
        <f t="shared" si="28"/>
        <v>58.415590175614909</v>
      </c>
      <c r="N161" s="186">
        <f t="shared" si="28"/>
        <v>62.621136160853496</v>
      </c>
      <c r="O161" s="186">
        <f t="shared" si="28"/>
        <v>67.652965038156466</v>
      </c>
    </row>
    <row r="163" spans="2:15">
      <c r="B163" s="183" t="s">
        <v>26</v>
      </c>
      <c r="C163" s="186">
        <f t="shared" ref="C163:O163" si="29">(C155/C$157)*100</f>
        <v>35.994388546371809</v>
      </c>
      <c r="D163" s="186">
        <f t="shared" si="29"/>
        <v>28.997321020615047</v>
      </c>
      <c r="E163" s="186">
        <f t="shared" si="29"/>
        <v>26.552366129886828</v>
      </c>
      <c r="F163" s="186">
        <f t="shared" si="29"/>
        <v>27.717191207149071</v>
      </c>
      <c r="G163" s="186">
        <f t="shared" si="29"/>
        <v>31.323699496046725</v>
      </c>
      <c r="H163" s="186">
        <f t="shared" si="29"/>
        <v>23.887410898107412</v>
      </c>
      <c r="I163" s="186">
        <f t="shared" si="29"/>
        <v>34.521978782045188</v>
      </c>
      <c r="J163" s="186">
        <f t="shared" si="29"/>
        <v>25.923488243204844</v>
      </c>
      <c r="K163" s="186">
        <f t="shared" si="29"/>
        <v>24.043589266166553</v>
      </c>
      <c r="L163" s="186">
        <f t="shared" si="29"/>
        <v>30.953032695625037</v>
      </c>
      <c r="M163" s="186">
        <f t="shared" si="29"/>
        <v>22.500211678243474</v>
      </c>
      <c r="N163" s="186">
        <f t="shared" si="29"/>
        <v>26.97625419524546</v>
      </c>
      <c r="O163" s="186">
        <f t="shared" si="29"/>
        <v>23.067485016446433</v>
      </c>
    </row>
    <row r="164" spans="2:15">
      <c r="B164" s="183" t="s">
        <v>6</v>
      </c>
      <c r="C164" s="186">
        <f t="shared" ref="C164:O164" si="30">(C142/C$157)*100</f>
        <v>39.237218781183557</v>
      </c>
      <c r="D164" s="186">
        <f t="shared" si="30"/>
        <v>44.413977843325306</v>
      </c>
      <c r="E164" s="186">
        <f t="shared" si="30"/>
        <v>46.889884414673674</v>
      </c>
      <c r="F164" s="186">
        <f t="shared" si="30"/>
        <v>44.27907057532525</v>
      </c>
      <c r="G164" s="186">
        <f t="shared" si="30"/>
        <v>45.563222913642285</v>
      </c>
      <c r="H164" s="186">
        <f t="shared" si="30"/>
        <v>61.655747216554381</v>
      </c>
      <c r="I164" s="186">
        <f t="shared" si="30"/>
        <v>49.716769015129927</v>
      </c>
      <c r="J164" s="186">
        <f t="shared" si="30"/>
        <v>61.449777759486125</v>
      </c>
      <c r="K164" s="186">
        <f t="shared" si="30"/>
        <v>64.784489197622221</v>
      </c>
      <c r="L164" s="186">
        <f t="shared" si="30"/>
        <v>53.655477283703533</v>
      </c>
      <c r="M164" s="186">
        <f t="shared" si="30"/>
        <v>55.978372625692344</v>
      </c>
      <c r="N164" s="186">
        <f t="shared" si="30"/>
        <v>48.249822321036078</v>
      </c>
      <c r="O164" s="186">
        <f t="shared" si="30"/>
        <v>46.891164812231665</v>
      </c>
    </row>
    <row r="165" spans="2:15">
      <c r="B165" s="183" t="s">
        <v>7</v>
      </c>
      <c r="C165" s="186">
        <f t="shared" ref="C165:O165" si="31">(C143/C$157)*100</f>
        <v>10.714044826295423</v>
      </c>
      <c r="D165" s="186">
        <f t="shared" si="31"/>
        <v>11.21215555045765</v>
      </c>
      <c r="E165" s="186">
        <f t="shared" si="31"/>
        <v>11.101461933007812</v>
      </c>
      <c r="F165" s="186">
        <f t="shared" si="31"/>
        <v>12.096385863731118</v>
      </c>
      <c r="G165" s="186">
        <f t="shared" si="31"/>
        <v>10.633187342970913</v>
      </c>
      <c r="H165" s="186">
        <f t="shared" si="31"/>
        <v>6.3797597981381431</v>
      </c>
      <c r="I165" s="186">
        <f t="shared" si="31"/>
        <v>6.5801080667650034</v>
      </c>
      <c r="J165" s="186">
        <f t="shared" si="31"/>
        <v>5.7271052584726778</v>
      </c>
      <c r="K165" s="186">
        <f t="shared" si="31"/>
        <v>5.4701298272662013</v>
      </c>
      <c r="L165" s="186">
        <f t="shared" si="31"/>
        <v>7.7255450527252547</v>
      </c>
      <c r="M165" s="186">
        <f t="shared" si="31"/>
        <v>10.612096020251943</v>
      </c>
      <c r="N165" s="186">
        <f t="shared" si="31"/>
        <v>11.597245465583594</v>
      </c>
      <c r="O165" s="186">
        <f t="shared" si="31"/>
        <v>12.690577463416391</v>
      </c>
    </row>
    <row r="166" spans="2:15">
      <c r="B166" s="183" t="s">
        <v>8</v>
      </c>
      <c r="C166" s="186">
        <f t="shared" ref="C166:O166" si="32">(C144/C$157)*100</f>
        <v>9.8976611448252729</v>
      </c>
      <c r="D166" s="186">
        <f t="shared" si="32"/>
        <v>10.578986557650843</v>
      </c>
      <c r="E166" s="186">
        <f t="shared" si="32"/>
        <v>10.427775466712202</v>
      </c>
      <c r="F166" s="186">
        <f t="shared" si="32"/>
        <v>9.7778279212468338</v>
      </c>
      <c r="G166" s="186">
        <f t="shared" si="32"/>
        <v>5.4594546066333782</v>
      </c>
      <c r="H166" s="186">
        <f t="shared" si="32"/>
        <v>2.2174044156390922</v>
      </c>
      <c r="I166" s="186">
        <f t="shared" si="32"/>
        <v>2.1981886389353602</v>
      </c>
      <c r="J166" s="186">
        <f t="shared" si="32"/>
        <v>1.9050601994706409</v>
      </c>
      <c r="K166" s="186">
        <f t="shared" si="32"/>
        <v>1.1672139160813904</v>
      </c>
      <c r="L166" s="186">
        <f t="shared" si="32"/>
        <v>3.9027807292863823</v>
      </c>
      <c r="M166" s="186">
        <f t="shared" si="32"/>
        <v>7.1733451058224196</v>
      </c>
      <c r="N166" s="186">
        <f t="shared" si="32"/>
        <v>8.5257830054413812</v>
      </c>
      <c r="O166" s="186">
        <f t="shared" si="32"/>
        <v>11.696796960995984</v>
      </c>
    </row>
    <row r="167" spans="2:15">
      <c r="B167" s="183" t="s">
        <v>9</v>
      </c>
      <c r="C167" s="186">
        <f t="shared" ref="C167:O167" si="33">(C145/C$157)*100</f>
        <v>26.358067039151241</v>
      </c>
      <c r="D167" s="186">
        <f t="shared" si="33"/>
        <v>28.705177799708746</v>
      </c>
      <c r="E167" s="186">
        <f t="shared" si="33"/>
        <v>27.460738621741427</v>
      </c>
      <c r="F167" s="186">
        <f t="shared" si="33"/>
        <v>35.237468315658141</v>
      </c>
      <c r="G167" s="186">
        <f t="shared" si="33"/>
        <v>43.933879566306899</v>
      </c>
      <c r="H167" s="186">
        <f t="shared" si="33"/>
        <v>35.944077959662543</v>
      </c>
      <c r="I167" s="186">
        <f t="shared" si="33"/>
        <v>43.0868864968078</v>
      </c>
      <c r="J167" s="186">
        <f t="shared" si="33"/>
        <v>31.232791303947504</v>
      </c>
      <c r="K167" s="186">
        <f t="shared" si="33"/>
        <v>28.973203010502385</v>
      </c>
      <c r="L167" s="186">
        <f t="shared" si="33"/>
        <v>27.325728552915173</v>
      </c>
      <c r="M167" s="186">
        <f t="shared" si="33"/>
        <v>29.901854978832969</v>
      </c>
      <c r="N167" s="186">
        <f t="shared" si="33"/>
        <v>32.598199284687503</v>
      </c>
      <c r="O167" s="186">
        <f t="shared" si="33"/>
        <v>33.930104643462457</v>
      </c>
    </row>
    <row r="168" spans="2:15">
      <c r="B168" s="183" t="s">
        <v>20</v>
      </c>
      <c r="C168" s="186">
        <f t="shared" ref="C168:O168" si="34">SUM(C163:C167)</f>
        <v>122.2013803378273</v>
      </c>
      <c r="D168" s="186">
        <f t="shared" si="34"/>
        <v>123.90761877175758</v>
      </c>
      <c r="E168" s="186">
        <f t="shared" si="34"/>
        <v>122.43222656602194</v>
      </c>
      <c r="F168" s="186">
        <f t="shared" si="34"/>
        <v>129.10794388311041</v>
      </c>
      <c r="G168" s="186">
        <f t="shared" si="34"/>
        <v>136.91344392560018</v>
      </c>
      <c r="H168" s="186">
        <f t="shared" si="34"/>
        <v>130.08440028810156</v>
      </c>
      <c r="I168" s="186">
        <f t="shared" si="34"/>
        <v>136.10393099968329</v>
      </c>
      <c r="J168" s="186">
        <f t="shared" si="34"/>
        <v>126.23822276458179</v>
      </c>
      <c r="K168" s="186">
        <f t="shared" si="34"/>
        <v>124.43862521763876</v>
      </c>
      <c r="L168" s="186">
        <f t="shared" si="34"/>
        <v>123.56256431425538</v>
      </c>
      <c r="M168" s="186">
        <f t="shared" si="34"/>
        <v>126.16588040884315</v>
      </c>
      <c r="N168" s="186">
        <f t="shared" si="34"/>
        <v>127.94730427199403</v>
      </c>
      <c r="O168" s="186">
        <f t="shared" si="34"/>
        <v>128.2761288965529</v>
      </c>
    </row>
    <row r="170" spans="2:15">
      <c r="B170" s="183" t="s">
        <v>26</v>
      </c>
      <c r="C170" s="186">
        <f t="shared" ref="C170:O170" si="35">(C155/SUM(C$149,C$150*0.7))*100</f>
        <v>15.296845320003353</v>
      </c>
      <c r="D170" s="186">
        <f t="shared" si="35"/>
        <v>10.52053692047545</v>
      </c>
      <c r="E170" s="186">
        <f t="shared" si="35"/>
        <v>9.8999706619708334</v>
      </c>
      <c r="F170" s="186">
        <f t="shared" si="35"/>
        <v>8.4143958572561495</v>
      </c>
      <c r="G170" s="186">
        <f t="shared" si="35"/>
        <v>8.0005215234238189</v>
      </c>
      <c r="H170" s="186">
        <f t="shared" si="35"/>
        <v>7.3650196352999009</v>
      </c>
      <c r="I170" s="186">
        <f t="shared" si="35"/>
        <v>9.0178999893712763</v>
      </c>
      <c r="J170" s="186">
        <f t="shared" si="35"/>
        <v>8.5030561884863456</v>
      </c>
      <c r="K170" s="186">
        <f t="shared" si="35"/>
        <v>9.3180542130120383</v>
      </c>
      <c r="L170" s="186">
        <f t="shared" si="35"/>
        <v>13.625050108527507</v>
      </c>
      <c r="M170" s="186">
        <f t="shared" si="35"/>
        <v>9.3568015943624303</v>
      </c>
      <c r="N170" s="186">
        <f t="shared" si="35"/>
        <v>10.08327883202997</v>
      </c>
      <c r="O170" s="186">
        <f t="shared" si="35"/>
        <v>7.4615548784265959</v>
      </c>
    </row>
    <row r="171" spans="2:15">
      <c r="B171" s="183" t="s">
        <v>6</v>
      </c>
      <c r="C171" s="186">
        <f t="shared" ref="C171:O171" si="36">(C142/SUM(C$149,C$150*0.7))*100</f>
        <v>16.674978815368579</v>
      </c>
      <c r="D171" s="186">
        <f t="shared" si="36"/>
        <v>16.113864220549701</v>
      </c>
      <c r="E171" s="186">
        <f t="shared" si="36"/>
        <v>17.482753807238623</v>
      </c>
      <c r="F171" s="186">
        <f t="shared" si="36"/>
        <v>13.442257739163333</v>
      </c>
      <c r="G171" s="186">
        <f t="shared" si="36"/>
        <v>11.637499767329802</v>
      </c>
      <c r="H171" s="186">
        <f t="shared" si="36"/>
        <v>19.009837056681096</v>
      </c>
      <c r="I171" s="186">
        <f t="shared" si="36"/>
        <v>12.987113328691796</v>
      </c>
      <c r="J171" s="186">
        <f t="shared" si="36"/>
        <v>20.155887516251649</v>
      </c>
      <c r="K171" s="186">
        <f t="shared" si="36"/>
        <v>25.107124224385132</v>
      </c>
      <c r="L171" s="186">
        <f t="shared" si="36"/>
        <v>23.618317913344541</v>
      </c>
      <c r="M171" s="186">
        <f t="shared" si="36"/>
        <v>23.27882660501184</v>
      </c>
      <c r="N171" s="186">
        <f t="shared" si="36"/>
        <v>18.034987679818737</v>
      </c>
      <c r="O171" s="186">
        <f t="shared" si="36"/>
        <v>15.167713312064926</v>
      </c>
    </row>
    <row r="172" spans="2:15">
      <c r="B172" s="183" t="s">
        <v>7</v>
      </c>
      <c r="C172" s="186">
        <f t="shared" ref="C172:O172" si="37">(C143/SUM(C$149,C$150*0.7))*100</f>
        <v>4.553239909834315</v>
      </c>
      <c r="D172" s="186">
        <f t="shared" si="37"/>
        <v>4.0678894558170988</v>
      </c>
      <c r="E172" s="186">
        <f t="shared" si="37"/>
        <v>4.1391470313471377</v>
      </c>
      <c r="F172" s="186">
        <f t="shared" si="37"/>
        <v>3.6722255995873767</v>
      </c>
      <c r="G172" s="186">
        <f t="shared" si="37"/>
        <v>2.715868354271918</v>
      </c>
      <c r="H172" s="186">
        <f t="shared" si="37"/>
        <v>1.9670217246318276</v>
      </c>
      <c r="I172" s="186">
        <f t="shared" si="37"/>
        <v>1.7188689223169309</v>
      </c>
      <c r="J172" s="186">
        <f t="shared" si="37"/>
        <v>1.8785241150150247</v>
      </c>
      <c r="K172" s="186">
        <f t="shared" si="37"/>
        <v>2.1199399855996339</v>
      </c>
      <c r="L172" s="186">
        <f t="shared" si="37"/>
        <v>3.4006664062337961</v>
      </c>
      <c r="M172" s="186">
        <f t="shared" si="37"/>
        <v>4.4130819025953389</v>
      </c>
      <c r="N172" s="186">
        <f t="shared" si="37"/>
        <v>4.3348590529512769</v>
      </c>
      <c r="O172" s="186">
        <f t="shared" si="37"/>
        <v>4.1049746045003621</v>
      </c>
    </row>
    <row r="173" spans="2:15">
      <c r="B173" s="183" t="s">
        <v>8</v>
      </c>
      <c r="C173" s="186">
        <f t="shared" ref="C173:O173" si="38">(C144/SUM(C$149,C$150*0.7))*100</f>
        <v>4.2062943052122144</v>
      </c>
      <c r="D173" s="186">
        <f t="shared" si="38"/>
        <v>3.8381690012623979</v>
      </c>
      <c r="E173" s="186">
        <f t="shared" si="38"/>
        <v>3.8879650380336943</v>
      </c>
      <c r="F173" s="186">
        <f t="shared" si="38"/>
        <v>2.9683568633852722</v>
      </c>
      <c r="G173" s="186">
        <f t="shared" si="38"/>
        <v>1.3944229062738325</v>
      </c>
      <c r="H173" s="186">
        <f t="shared" si="38"/>
        <v>0.68367505922864713</v>
      </c>
      <c r="I173" s="186">
        <f t="shared" si="38"/>
        <v>0.57421521022430999</v>
      </c>
      <c r="J173" s="186">
        <f t="shared" si="38"/>
        <v>0.62487091885845858</v>
      </c>
      <c r="K173" s="186">
        <f t="shared" si="38"/>
        <v>0.45235186925826848</v>
      </c>
      <c r="L173" s="186">
        <f t="shared" si="38"/>
        <v>1.7179442002346488</v>
      </c>
      <c r="M173" s="186">
        <f t="shared" si="38"/>
        <v>2.9830637988162683</v>
      </c>
      <c r="N173" s="186">
        <f t="shared" si="38"/>
        <v>3.1867970505853145</v>
      </c>
      <c r="O173" s="186">
        <f t="shared" si="38"/>
        <v>3.7835200657574752</v>
      </c>
    </row>
    <row r="174" spans="2:15">
      <c r="B174" s="183" t="s">
        <v>9</v>
      </c>
      <c r="C174" s="186">
        <f t="shared" ref="C174:O174" si="39">(C145/SUM(C$149,C$150*0.7))*100</f>
        <v>11.201614771500735</v>
      </c>
      <c r="D174" s="186">
        <f t="shared" si="39"/>
        <v>10.41454424827562</v>
      </c>
      <c r="E174" s="186">
        <f t="shared" si="39"/>
        <v>10.238654641225688</v>
      </c>
      <c r="F174" s="186">
        <f t="shared" si="39"/>
        <v>10.697404552990642</v>
      </c>
      <c r="G174" s="186">
        <f t="shared" si="39"/>
        <v>11.221342138150357</v>
      </c>
      <c r="H174" s="186">
        <f t="shared" si="39"/>
        <v>11.082358028455873</v>
      </c>
      <c r="I174" s="186">
        <f t="shared" si="39"/>
        <v>11.255242225097776</v>
      </c>
      <c r="J174" s="186">
        <f t="shared" si="39"/>
        <v>10.244538732180324</v>
      </c>
      <c r="K174" s="186">
        <f t="shared" si="39"/>
        <v>11.22851806308155</v>
      </c>
      <c r="L174" s="186">
        <f t="shared" si="39"/>
        <v>12.028366475318387</v>
      </c>
      <c r="M174" s="186">
        <f t="shared" si="39"/>
        <v>12.434804096126644</v>
      </c>
      <c r="N174" s="186">
        <f t="shared" si="39"/>
        <v>12.184669169803291</v>
      </c>
      <c r="O174" s="186">
        <f t="shared" si="39"/>
        <v>10.975246657684986</v>
      </c>
    </row>
    <row r="175" spans="2:15">
      <c r="B175" s="183" t="s">
        <v>20</v>
      </c>
      <c r="C175" s="186">
        <f t="shared" ref="C175:O175" si="40">SUM(C170:C174)</f>
        <v>51.932973121919197</v>
      </c>
      <c r="D175" s="186">
        <f t="shared" si="40"/>
        <v>44.955003846380265</v>
      </c>
      <c r="E175" s="186">
        <f t="shared" si="40"/>
        <v>45.64849117981597</v>
      </c>
      <c r="F175" s="186">
        <f t="shared" si="40"/>
        <v>39.194640612382777</v>
      </c>
      <c r="G175" s="186">
        <f t="shared" si="40"/>
        <v>34.969654689449726</v>
      </c>
      <c r="H175" s="186">
        <f t="shared" si="40"/>
        <v>40.107911504297348</v>
      </c>
      <c r="I175" s="186">
        <f t="shared" si="40"/>
        <v>35.553339675702084</v>
      </c>
      <c r="J175" s="186">
        <f t="shared" si="40"/>
        <v>41.406877470791798</v>
      </c>
      <c r="K175" s="186">
        <f t="shared" si="40"/>
        <v>48.225988355336625</v>
      </c>
      <c r="L175" s="186">
        <f t="shared" si="40"/>
        <v>54.390345103658873</v>
      </c>
      <c r="M175" s="186">
        <f t="shared" si="40"/>
        <v>52.46657799691252</v>
      </c>
      <c r="N175" s="186">
        <f t="shared" si="40"/>
        <v>47.824591785188595</v>
      </c>
      <c r="O175" s="186">
        <f t="shared" si="40"/>
        <v>41.493009518434349</v>
      </c>
    </row>
    <row r="178" spans="2:5">
      <c r="B178" s="161" t="s">
        <v>36</v>
      </c>
    </row>
    <row r="179" spans="2:5">
      <c r="D179" s="238" t="s">
        <v>34</v>
      </c>
      <c r="E179" s="238" t="s">
        <v>35</v>
      </c>
    </row>
    <row r="180" spans="2:5">
      <c r="B180" s="183" t="s">
        <v>24</v>
      </c>
      <c r="C180" s="183" t="s">
        <v>25</v>
      </c>
      <c r="D180" s="238"/>
      <c r="E180" s="238"/>
    </row>
    <row r="181" spans="2:5">
      <c r="B181" s="188">
        <v>42887</v>
      </c>
      <c r="C181" s="183">
        <v>1</v>
      </c>
      <c r="D181" s="189">
        <v>58.254995999999998</v>
      </c>
      <c r="E181" s="190">
        <v>8.5</v>
      </c>
    </row>
    <row r="182" spans="2:5">
      <c r="B182" s="188">
        <v>42888</v>
      </c>
      <c r="C182" s="183">
        <v>2</v>
      </c>
      <c r="D182" s="189">
        <v>78.864919</v>
      </c>
      <c r="E182" s="190">
        <v>11.7</v>
      </c>
    </row>
    <row r="183" spans="2:5">
      <c r="B183" s="188">
        <v>42889</v>
      </c>
      <c r="C183" s="183">
        <v>3</v>
      </c>
      <c r="D183" s="189">
        <v>93.063787000000005</v>
      </c>
      <c r="E183" s="190">
        <v>16.100000000000001</v>
      </c>
    </row>
    <row r="184" spans="2:5">
      <c r="B184" s="188">
        <v>42890</v>
      </c>
      <c r="C184" s="183">
        <v>4</v>
      </c>
      <c r="D184" s="189">
        <v>119.781291</v>
      </c>
      <c r="E184" s="190">
        <v>21.9</v>
      </c>
    </row>
    <row r="185" spans="2:5">
      <c r="B185" s="188">
        <v>42891</v>
      </c>
      <c r="C185" s="183">
        <v>5</v>
      </c>
      <c r="D185" s="189">
        <v>138.18252200000001</v>
      </c>
      <c r="E185" s="190">
        <v>22</v>
      </c>
    </row>
    <row r="186" spans="2:5">
      <c r="B186" s="188">
        <v>42892</v>
      </c>
      <c r="C186" s="183">
        <v>6</v>
      </c>
      <c r="D186" s="189">
        <v>102.826082</v>
      </c>
      <c r="E186" s="190">
        <v>15.7</v>
      </c>
    </row>
    <row r="187" spans="2:5">
      <c r="B187" s="188">
        <v>42893</v>
      </c>
      <c r="C187" s="183">
        <v>7</v>
      </c>
      <c r="D187" s="189">
        <v>76.654707999999999</v>
      </c>
      <c r="E187" s="190">
        <v>11.6</v>
      </c>
    </row>
    <row r="188" spans="2:5">
      <c r="B188" s="188">
        <v>42894</v>
      </c>
      <c r="C188" s="183">
        <v>8</v>
      </c>
      <c r="D188" s="189">
        <v>124.072197</v>
      </c>
      <c r="E188" s="190">
        <v>18.2</v>
      </c>
    </row>
    <row r="189" spans="2:5">
      <c r="B189" s="188">
        <v>42895</v>
      </c>
      <c r="C189" s="183">
        <v>9</v>
      </c>
      <c r="D189" s="189">
        <v>43.538150999999999</v>
      </c>
      <c r="E189" s="190">
        <v>6.6</v>
      </c>
    </row>
    <row r="190" spans="2:5">
      <c r="B190" s="188">
        <v>42896</v>
      </c>
      <c r="C190" s="183">
        <v>10</v>
      </c>
      <c r="D190" s="189">
        <v>58.257781000000001</v>
      </c>
      <c r="E190" s="190">
        <v>9.6999999999999993</v>
      </c>
    </row>
    <row r="191" spans="2:5">
      <c r="B191" s="188">
        <v>42897</v>
      </c>
      <c r="C191" s="183">
        <v>11</v>
      </c>
      <c r="D191" s="189">
        <v>84.938508999999996</v>
      </c>
      <c r="E191" s="190">
        <v>14.8</v>
      </c>
    </row>
    <row r="192" spans="2:5">
      <c r="B192" s="188">
        <v>42898</v>
      </c>
      <c r="C192" s="183">
        <v>12</v>
      </c>
      <c r="D192" s="189">
        <v>128.829767</v>
      </c>
      <c r="E192" s="190">
        <v>18.100000000000001</v>
      </c>
    </row>
    <row r="193" spans="2:5">
      <c r="B193" s="188">
        <v>42899</v>
      </c>
      <c r="C193" s="183">
        <v>13</v>
      </c>
      <c r="D193" s="189">
        <v>110.266434</v>
      </c>
      <c r="E193" s="190">
        <v>14.9</v>
      </c>
    </row>
    <row r="194" spans="2:5">
      <c r="B194" s="188">
        <v>42900</v>
      </c>
      <c r="C194" s="183">
        <v>14</v>
      </c>
      <c r="D194" s="189">
        <v>51.539298000000002</v>
      </c>
      <c r="E194" s="190">
        <v>6.8</v>
      </c>
    </row>
    <row r="195" spans="2:5">
      <c r="B195" s="188">
        <v>42901</v>
      </c>
      <c r="C195" s="183">
        <v>15</v>
      </c>
      <c r="D195" s="189">
        <v>84.763166999999996</v>
      </c>
      <c r="E195" s="190">
        <v>11.3</v>
      </c>
    </row>
    <row r="196" spans="2:5">
      <c r="B196" s="188">
        <v>42902</v>
      </c>
      <c r="C196" s="183">
        <v>16</v>
      </c>
      <c r="D196" s="189">
        <v>120.36793299999999</v>
      </c>
      <c r="E196" s="190">
        <v>15.7</v>
      </c>
    </row>
    <row r="197" spans="2:5">
      <c r="B197" s="188">
        <v>42903</v>
      </c>
      <c r="C197" s="183">
        <v>17</v>
      </c>
      <c r="D197" s="189">
        <v>105.62004</v>
      </c>
      <c r="E197" s="190">
        <v>15.1</v>
      </c>
    </row>
    <row r="198" spans="2:5">
      <c r="B198" s="188">
        <v>42904</v>
      </c>
      <c r="C198" s="183">
        <v>18</v>
      </c>
      <c r="D198" s="189">
        <v>90.881844000000001</v>
      </c>
      <c r="E198" s="190">
        <v>14.1</v>
      </c>
    </row>
    <row r="199" spans="2:5">
      <c r="B199" s="188">
        <v>42905</v>
      </c>
      <c r="C199" s="183">
        <v>19</v>
      </c>
      <c r="D199" s="189">
        <v>136.99530200000001</v>
      </c>
      <c r="E199" s="190">
        <v>17.399999999999999</v>
      </c>
    </row>
    <row r="200" spans="2:5">
      <c r="B200" s="188">
        <v>42906</v>
      </c>
      <c r="C200" s="183">
        <v>20</v>
      </c>
      <c r="D200" s="189">
        <v>86.424620000000004</v>
      </c>
      <c r="E200" s="190">
        <v>10.6</v>
      </c>
    </row>
    <row r="201" spans="2:5">
      <c r="B201" s="188">
        <v>42907</v>
      </c>
      <c r="C201" s="183">
        <v>21</v>
      </c>
      <c r="D201" s="189">
        <v>39.459180000000003</v>
      </c>
      <c r="E201" s="190">
        <v>5</v>
      </c>
    </row>
    <row r="202" spans="2:5">
      <c r="B202" s="188">
        <v>42908</v>
      </c>
      <c r="C202" s="183">
        <v>22</v>
      </c>
      <c r="D202" s="189">
        <v>46.721477</v>
      </c>
      <c r="E202" s="190">
        <v>5.8</v>
      </c>
    </row>
    <row r="203" spans="2:5">
      <c r="B203" s="188">
        <v>42909</v>
      </c>
      <c r="C203" s="183">
        <v>23</v>
      </c>
      <c r="D203" s="189">
        <v>64.700684999999993</v>
      </c>
      <c r="E203" s="190">
        <v>8.3000000000000007</v>
      </c>
    </row>
    <row r="204" spans="2:5">
      <c r="B204" s="188">
        <v>42910</v>
      </c>
      <c r="C204" s="183">
        <v>24</v>
      </c>
      <c r="D204" s="189">
        <v>84.660730000000001</v>
      </c>
      <c r="E204" s="190">
        <v>12.4</v>
      </c>
    </row>
    <row r="205" spans="2:5">
      <c r="B205" s="188">
        <v>42911</v>
      </c>
      <c r="C205" s="183">
        <v>25</v>
      </c>
      <c r="D205" s="189">
        <v>85.589721999999995</v>
      </c>
      <c r="E205" s="190">
        <v>13.9</v>
      </c>
    </row>
    <row r="206" spans="2:5">
      <c r="B206" s="188">
        <v>42912</v>
      </c>
      <c r="C206" s="183">
        <v>26</v>
      </c>
      <c r="D206" s="189">
        <v>65.771317999999994</v>
      </c>
      <c r="E206" s="190">
        <v>9.3000000000000007</v>
      </c>
    </row>
    <row r="207" spans="2:5">
      <c r="B207" s="188">
        <v>42913</v>
      </c>
      <c r="C207" s="183">
        <v>27</v>
      </c>
      <c r="D207" s="189">
        <v>157.80244500000001</v>
      </c>
      <c r="E207" s="190">
        <v>22.4</v>
      </c>
    </row>
    <row r="208" spans="2:5">
      <c r="B208" s="188">
        <v>42914</v>
      </c>
      <c r="C208" s="183">
        <v>28</v>
      </c>
      <c r="D208" s="189">
        <v>297.13715300000001</v>
      </c>
      <c r="E208" s="190">
        <v>42</v>
      </c>
    </row>
    <row r="209" spans="2:27">
      <c r="B209" s="188">
        <v>42915</v>
      </c>
      <c r="C209" s="183">
        <v>29</v>
      </c>
      <c r="D209" s="189">
        <v>233.99607399999999</v>
      </c>
      <c r="E209" s="190">
        <v>35</v>
      </c>
    </row>
    <row r="210" spans="2:27">
      <c r="B210" s="188">
        <v>42916</v>
      </c>
      <c r="C210" s="183">
        <v>30</v>
      </c>
      <c r="D210" s="189">
        <v>173.52507</v>
      </c>
      <c r="E210" s="190">
        <v>26.9</v>
      </c>
    </row>
    <row r="211" spans="2:27">
      <c r="B211" s="188"/>
      <c r="D211" s="189"/>
      <c r="E211" s="190"/>
    </row>
    <row r="212" spans="2:27">
      <c r="B212" s="187"/>
      <c r="D212" s="189"/>
      <c r="E212" s="189"/>
    </row>
    <row r="214" spans="2:27">
      <c r="B214" s="183" t="s">
        <v>37</v>
      </c>
      <c r="D214" s="183">
        <f>MAX(D181:D211)</f>
        <v>297.13715300000001</v>
      </c>
      <c r="E214" s="186">
        <f>MAX(E181:E211)</f>
        <v>42</v>
      </c>
    </row>
    <row r="216" spans="2:27">
      <c r="B216" s="161" t="s">
        <v>93</v>
      </c>
    </row>
    <row r="217" spans="2:27">
      <c r="B217" s="191"/>
      <c r="C217" s="184">
        <v>1</v>
      </c>
      <c r="D217" s="184">
        <v>2</v>
      </c>
      <c r="E217" s="184">
        <v>3</v>
      </c>
      <c r="F217" s="184">
        <v>4</v>
      </c>
      <c r="G217" s="184">
        <v>5</v>
      </c>
      <c r="H217" s="184">
        <v>6</v>
      </c>
      <c r="I217" s="184">
        <v>7</v>
      </c>
      <c r="J217" s="184">
        <v>8</v>
      </c>
      <c r="K217" s="184">
        <v>9</v>
      </c>
      <c r="L217" s="184">
        <v>10</v>
      </c>
      <c r="M217" s="184">
        <v>11</v>
      </c>
      <c r="N217" s="184">
        <v>12</v>
      </c>
      <c r="O217" s="184">
        <v>13</v>
      </c>
      <c r="P217" s="184">
        <v>14</v>
      </c>
      <c r="Q217" s="184">
        <v>15</v>
      </c>
      <c r="R217" s="184">
        <v>16</v>
      </c>
      <c r="S217" s="184">
        <v>17</v>
      </c>
      <c r="T217" s="184">
        <v>18</v>
      </c>
      <c r="U217" s="184">
        <v>19</v>
      </c>
      <c r="V217" s="184">
        <v>20</v>
      </c>
      <c r="W217" s="184">
        <v>21</v>
      </c>
      <c r="X217" s="184">
        <v>22</v>
      </c>
      <c r="Y217" s="184">
        <v>23</v>
      </c>
      <c r="Z217" s="184">
        <v>24</v>
      </c>
      <c r="AA217" s="192" t="s">
        <v>20</v>
      </c>
    </row>
    <row r="218" spans="2:27">
      <c r="B218" s="183" t="s">
        <v>2</v>
      </c>
      <c r="C218" s="183">
        <v>1.5955999999999999</v>
      </c>
      <c r="D218" s="183">
        <v>1.4359000000000002</v>
      </c>
      <c r="E218" s="183">
        <v>1.2697000000000001</v>
      </c>
      <c r="F218" s="183">
        <v>1.2974000000000001</v>
      </c>
      <c r="G218" s="183">
        <v>1.2207999999999999</v>
      </c>
      <c r="H218" s="183">
        <v>1.2472999999999999</v>
      </c>
      <c r="I218" s="183">
        <v>1.5471999999999999</v>
      </c>
      <c r="J218" s="183">
        <v>1.8733</v>
      </c>
      <c r="K218" s="183">
        <v>1.9556</v>
      </c>
      <c r="L218" s="183">
        <v>2.1398000000000001</v>
      </c>
      <c r="M218" s="183">
        <v>2.4516</v>
      </c>
      <c r="N218" s="183">
        <v>2.395</v>
      </c>
      <c r="O218" s="183">
        <v>2.4400999999999997</v>
      </c>
      <c r="P218" s="183">
        <v>1.7123000000000002</v>
      </c>
      <c r="Q218" s="183">
        <v>1.6917</v>
      </c>
      <c r="R218" s="183">
        <v>1.4330999999999998</v>
      </c>
      <c r="S218" s="183">
        <v>1.4164000000000001</v>
      </c>
      <c r="T218" s="183">
        <v>1.4209000000000001</v>
      </c>
      <c r="U218" s="183">
        <v>1.6080000000000001</v>
      </c>
      <c r="V218" s="183">
        <v>1.6298000000000001</v>
      </c>
      <c r="W218" s="183">
        <v>1.7467999999999999</v>
      </c>
      <c r="X218" s="183">
        <v>1.9561999999999997</v>
      </c>
      <c r="Y218" s="183">
        <v>2.2888000000000002</v>
      </c>
      <c r="Z218" s="183">
        <v>1.903</v>
      </c>
      <c r="AA218" s="185">
        <f t="shared" ref="AA218:AA233" si="41">SUM(C218:Z218)</f>
        <v>41.676300000000005</v>
      </c>
    </row>
    <row r="219" spans="2:27">
      <c r="B219" s="183" t="s">
        <v>3</v>
      </c>
      <c r="C219" s="183">
        <v>5.7107000000000001</v>
      </c>
      <c r="D219" s="183">
        <v>5.7096999999999998</v>
      </c>
      <c r="E219" s="183">
        <v>5.7176999999999998</v>
      </c>
      <c r="F219" s="183">
        <v>5.7256999999999998</v>
      </c>
      <c r="G219" s="183">
        <v>5.7256999999999998</v>
      </c>
      <c r="H219" s="183">
        <v>5.7276999999999996</v>
      </c>
      <c r="I219" s="183">
        <v>5.7297000000000002</v>
      </c>
      <c r="J219" s="183">
        <v>5.7286999999999999</v>
      </c>
      <c r="K219" s="183">
        <v>5.7267000000000001</v>
      </c>
      <c r="L219" s="183">
        <v>5.7226999999999997</v>
      </c>
      <c r="M219" s="183">
        <v>5.7806999999999995</v>
      </c>
      <c r="N219" s="183">
        <v>5.7966999999999995</v>
      </c>
      <c r="O219" s="183">
        <v>5.8227000000000002</v>
      </c>
      <c r="P219" s="183">
        <v>5.8536999999999999</v>
      </c>
      <c r="Q219" s="183">
        <v>5.8796999999999997</v>
      </c>
      <c r="R219" s="183">
        <v>5.9116999999999997</v>
      </c>
      <c r="S219" s="183">
        <v>5.8816999999999995</v>
      </c>
      <c r="T219" s="183">
        <v>5.6346999999999996</v>
      </c>
      <c r="U219" s="183">
        <v>5.6246999999999998</v>
      </c>
      <c r="V219" s="183">
        <v>5.6636000000000006</v>
      </c>
      <c r="W219" s="183">
        <v>5.665</v>
      </c>
      <c r="X219" s="183">
        <v>5.6376999999999997</v>
      </c>
      <c r="Y219" s="183">
        <v>5.6387</v>
      </c>
      <c r="Z219" s="183">
        <v>5.6417000000000002</v>
      </c>
      <c r="AA219" s="185">
        <f t="shared" si="41"/>
        <v>137.65800000000002</v>
      </c>
    </row>
    <row r="220" spans="2:27">
      <c r="B220" s="183" t="s">
        <v>4</v>
      </c>
      <c r="C220" s="183">
        <v>4.0895999999999999</v>
      </c>
      <c r="D220" s="183">
        <v>3.3275999999999999</v>
      </c>
      <c r="E220" s="183">
        <v>3.0830000000000002</v>
      </c>
      <c r="F220" s="183">
        <v>3.0104000000000002</v>
      </c>
      <c r="G220" s="183">
        <v>2.9950999999999999</v>
      </c>
      <c r="H220" s="183">
        <v>3.246</v>
      </c>
      <c r="I220" s="183">
        <v>2.9783000000000004</v>
      </c>
      <c r="J220" s="183">
        <v>3.3130999999999999</v>
      </c>
      <c r="K220" s="183">
        <v>3.4539</v>
      </c>
      <c r="L220" s="183">
        <v>3.5019999999999998</v>
      </c>
      <c r="M220" s="183">
        <v>3.3121</v>
      </c>
      <c r="N220" s="183">
        <v>3.4868000000000001</v>
      </c>
      <c r="O220" s="183">
        <v>3.3929999999999998</v>
      </c>
      <c r="P220" s="183">
        <v>3.4940000000000002</v>
      </c>
      <c r="Q220" s="183">
        <v>3.2708000000000004</v>
      </c>
      <c r="R220" s="183">
        <v>3.3088000000000002</v>
      </c>
      <c r="S220" s="183">
        <v>3.0225999999999997</v>
      </c>
      <c r="T220" s="183">
        <v>3.2349999999999999</v>
      </c>
      <c r="U220" s="183">
        <v>3.2090000000000001</v>
      </c>
      <c r="V220" s="183">
        <v>3.2759</v>
      </c>
      <c r="W220" s="183">
        <v>3.5089999999999999</v>
      </c>
      <c r="X220" s="183">
        <v>2.95</v>
      </c>
      <c r="Y220" s="183">
        <v>2.8624000000000001</v>
      </c>
      <c r="Z220" s="183">
        <v>2.8998000000000004</v>
      </c>
      <c r="AA220" s="185">
        <f t="shared" si="41"/>
        <v>78.228200000000001</v>
      </c>
    </row>
    <row r="221" spans="2:27">
      <c r="B221" s="183" t="s">
        <v>5</v>
      </c>
      <c r="C221" s="183">
        <v>0</v>
      </c>
      <c r="D221" s="183">
        <v>0</v>
      </c>
      <c r="E221" s="183">
        <v>0</v>
      </c>
      <c r="F221" s="183">
        <v>0</v>
      </c>
      <c r="G221" s="183">
        <v>0</v>
      </c>
      <c r="H221" s="183">
        <v>0</v>
      </c>
      <c r="I221" s="183">
        <v>0</v>
      </c>
      <c r="J221" s="183">
        <v>0</v>
      </c>
      <c r="K221" s="183">
        <v>0</v>
      </c>
      <c r="L221" s="183">
        <v>0</v>
      </c>
      <c r="M221" s="183">
        <v>0</v>
      </c>
      <c r="N221" s="183">
        <v>0</v>
      </c>
      <c r="O221" s="183">
        <v>0</v>
      </c>
      <c r="P221" s="183">
        <v>0</v>
      </c>
      <c r="Q221" s="183">
        <v>0</v>
      </c>
      <c r="R221" s="183">
        <v>0</v>
      </c>
      <c r="S221" s="183">
        <v>0</v>
      </c>
      <c r="T221" s="183">
        <v>0</v>
      </c>
      <c r="U221" s="183">
        <v>0</v>
      </c>
      <c r="V221" s="183">
        <v>0</v>
      </c>
      <c r="W221" s="183">
        <v>0</v>
      </c>
      <c r="X221" s="183">
        <v>0</v>
      </c>
      <c r="Y221" s="183">
        <v>0</v>
      </c>
      <c r="Z221" s="183">
        <v>0</v>
      </c>
      <c r="AA221" s="185">
        <f t="shared" si="41"/>
        <v>0</v>
      </c>
    </row>
    <row r="222" spans="2:27">
      <c r="B222" s="183" t="s">
        <v>14</v>
      </c>
      <c r="C222" s="183">
        <v>1.5467</v>
      </c>
      <c r="D222" s="183">
        <v>1.1660999999999999</v>
      </c>
      <c r="E222" s="183">
        <v>0.93329999999999991</v>
      </c>
      <c r="F222" s="183">
        <v>0.87129999999999996</v>
      </c>
      <c r="G222" s="183">
        <v>0.80400000000000005</v>
      </c>
      <c r="H222" s="183">
        <v>0.82399999999999995</v>
      </c>
      <c r="I222" s="183">
        <v>0.85429999999999995</v>
      </c>
      <c r="J222" s="183">
        <v>1.0278</v>
      </c>
      <c r="K222" s="183">
        <v>1.1617</v>
      </c>
      <c r="L222" s="183">
        <v>1.2564000000000002</v>
      </c>
      <c r="M222" s="183">
        <v>1.2270000000000001</v>
      </c>
      <c r="N222" s="183">
        <v>1.3277999999999999</v>
      </c>
      <c r="O222" s="183">
        <v>1.2834000000000001</v>
      </c>
      <c r="P222" s="183">
        <v>1.3112000000000001</v>
      </c>
      <c r="Q222" s="183">
        <v>1.1902000000000001</v>
      </c>
      <c r="R222" s="183">
        <v>1.2222</v>
      </c>
      <c r="S222" s="183">
        <v>1.1473</v>
      </c>
      <c r="T222" s="183">
        <v>1.0668</v>
      </c>
      <c r="U222" s="183">
        <v>0.99309999999999998</v>
      </c>
      <c r="V222" s="183">
        <v>1.0697999999999999</v>
      </c>
      <c r="W222" s="183">
        <v>1.278</v>
      </c>
      <c r="X222" s="183">
        <v>1.0710999999999999</v>
      </c>
      <c r="Y222" s="183">
        <v>1.1145999999999998</v>
      </c>
      <c r="Z222" s="183">
        <v>1.1738</v>
      </c>
      <c r="AA222" s="185">
        <f t="shared" si="41"/>
        <v>26.921900000000001</v>
      </c>
    </row>
    <row r="223" spans="2:27">
      <c r="B223" s="183" t="s">
        <v>6</v>
      </c>
      <c r="C223" s="183">
        <v>9.9786122450099999</v>
      </c>
      <c r="D223" s="183">
        <v>9.7717714949600012</v>
      </c>
      <c r="E223" s="183">
        <v>9.4673465131099981</v>
      </c>
      <c r="F223" s="183">
        <v>9.6064357473399991</v>
      </c>
      <c r="G223" s="183">
        <v>9.603355714260001</v>
      </c>
      <c r="H223" s="183">
        <v>9.840330904950001</v>
      </c>
      <c r="I223" s="183">
        <v>9.88155302897</v>
      </c>
      <c r="J223" s="183">
        <v>9.9984795735599974</v>
      </c>
      <c r="K223" s="183">
        <v>10.69042804065</v>
      </c>
      <c r="L223" s="183">
        <v>11.69003024033</v>
      </c>
      <c r="M223" s="183">
        <v>12.684007520909999</v>
      </c>
      <c r="N223" s="183">
        <v>13.33677769939</v>
      </c>
      <c r="O223" s="183">
        <v>13.703476656380001</v>
      </c>
      <c r="P223" s="183">
        <v>14.35556650581</v>
      </c>
      <c r="Q223" s="183">
        <v>14.789380598699999</v>
      </c>
      <c r="R223" s="183">
        <v>15.53561123183</v>
      </c>
      <c r="S223" s="183">
        <v>15.33245598769</v>
      </c>
      <c r="T223" s="183">
        <v>15.56417116375</v>
      </c>
      <c r="U223" s="183">
        <v>15.334545346680001</v>
      </c>
      <c r="V223" s="183">
        <v>15.01953325549</v>
      </c>
      <c r="W223" s="183">
        <v>14.17889997749</v>
      </c>
      <c r="X223" s="183">
        <v>13.260259771599999</v>
      </c>
      <c r="Y223" s="183">
        <v>11.952031449120001</v>
      </c>
      <c r="Z223" s="183">
        <v>11.5619168202</v>
      </c>
      <c r="AA223" s="185">
        <f t="shared" si="41"/>
        <v>297.13697748817992</v>
      </c>
    </row>
    <row r="224" spans="2:27">
      <c r="B224" s="183" t="s">
        <v>7</v>
      </c>
      <c r="C224" s="183">
        <v>1.1000000000000001E-3</v>
      </c>
      <c r="D224" s="183">
        <v>4.0000000000000002E-4</v>
      </c>
      <c r="E224" s="183">
        <v>4.0000000000000002E-4</v>
      </c>
      <c r="F224" s="183">
        <v>4.0000000000000002E-4</v>
      </c>
      <c r="G224" s="183">
        <v>4.0000000000000002E-4</v>
      </c>
      <c r="H224" s="183">
        <v>4.0000000000000002E-4</v>
      </c>
      <c r="I224" s="183">
        <v>9.6999999999999986E-3</v>
      </c>
      <c r="J224" s="183">
        <v>0.23019999999999999</v>
      </c>
      <c r="K224" s="183">
        <v>0.76739999999999997</v>
      </c>
      <c r="L224" s="183">
        <v>1.4124000000000001</v>
      </c>
      <c r="M224" s="183">
        <v>1.9641999999999999</v>
      </c>
      <c r="N224" s="183">
        <v>2.4126999999999996</v>
      </c>
      <c r="O224" s="183">
        <v>2.6659999999999999</v>
      </c>
      <c r="P224" s="183">
        <v>2.7784</v>
      </c>
      <c r="Q224" s="183">
        <v>2.8084000000000002</v>
      </c>
      <c r="R224" s="183">
        <v>2.6656</v>
      </c>
      <c r="S224" s="183">
        <v>2.4464000000000001</v>
      </c>
      <c r="T224" s="183">
        <v>2.1104000000000003</v>
      </c>
      <c r="U224" s="183">
        <v>1.6089</v>
      </c>
      <c r="V224" s="183">
        <v>1.1072</v>
      </c>
      <c r="W224" s="183">
        <v>0.46760000000000002</v>
      </c>
      <c r="X224" s="183">
        <v>5.7000000000000002E-2</v>
      </c>
      <c r="Y224" s="183">
        <v>4.0000000000000002E-4</v>
      </c>
      <c r="Z224" s="183">
        <v>4.0000000000000002E-4</v>
      </c>
      <c r="AA224" s="185">
        <f t="shared" si="41"/>
        <v>25.516399999999997</v>
      </c>
    </row>
    <row r="225" spans="2:27">
      <c r="B225" s="183" t="s">
        <v>8</v>
      </c>
      <c r="C225" s="183">
        <v>0.42199999999999999</v>
      </c>
      <c r="D225" s="183">
        <v>0.35199999999999998</v>
      </c>
      <c r="E225" s="183">
        <v>0.3</v>
      </c>
      <c r="F225" s="183">
        <v>0.20899999999999999</v>
      </c>
      <c r="G225" s="183">
        <v>0.161</v>
      </c>
      <c r="H225" s="183">
        <v>0.13100000000000001</v>
      </c>
      <c r="I225" s="183">
        <v>8.8999999999999996E-2</v>
      </c>
      <c r="J225" s="183">
        <v>4.6299999999999994E-2</v>
      </c>
      <c r="K225" s="183">
        <v>0.1406</v>
      </c>
      <c r="L225" s="183">
        <v>0.75829999999999997</v>
      </c>
      <c r="M225" s="183">
        <v>1.1773</v>
      </c>
      <c r="N225" s="183">
        <v>1.2149000000000001</v>
      </c>
      <c r="O225" s="183">
        <v>1.2310000000000001</v>
      </c>
      <c r="P225" s="183">
        <v>1.2692999999999999</v>
      </c>
      <c r="Q225" s="183">
        <v>1.2265999999999999</v>
      </c>
      <c r="R225" s="183">
        <v>1.2184999999999999</v>
      </c>
      <c r="S225" s="183">
        <v>1.3740999999999999</v>
      </c>
      <c r="T225" s="183">
        <v>1.5099</v>
      </c>
      <c r="U225" s="183">
        <v>1.5318000000000001</v>
      </c>
      <c r="V225" s="183">
        <v>1.3865999999999998</v>
      </c>
      <c r="W225" s="183">
        <v>1.0580999999999998</v>
      </c>
      <c r="X225" s="183">
        <v>0.62809999999999999</v>
      </c>
      <c r="Y225" s="183">
        <v>0.37880000000000003</v>
      </c>
      <c r="Z225" s="183">
        <v>0.3145</v>
      </c>
      <c r="AA225" s="185">
        <f t="shared" si="41"/>
        <v>18.128699999999998</v>
      </c>
    </row>
    <row r="226" spans="2:27">
      <c r="B226" s="183" t="s">
        <v>9</v>
      </c>
      <c r="C226" s="183">
        <v>0.44060000000000005</v>
      </c>
      <c r="D226" s="183">
        <v>0.44110000000000005</v>
      </c>
      <c r="E226" s="183">
        <v>0.439</v>
      </c>
      <c r="F226" s="183">
        <v>0.438</v>
      </c>
      <c r="G226" s="183">
        <v>0.43689999999999996</v>
      </c>
      <c r="H226" s="183">
        <v>0.43760000000000004</v>
      </c>
      <c r="I226" s="183">
        <v>0.439</v>
      </c>
      <c r="J226" s="183">
        <v>0.43819999999999998</v>
      </c>
      <c r="K226" s="183">
        <v>0.44130000000000003</v>
      </c>
      <c r="L226" s="183">
        <v>0.44280000000000003</v>
      </c>
      <c r="M226" s="183">
        <v>0.44350000000000001</v>
      </c>
      <c r="N226" s="183">
        <v>0.44030000000000002</v>
      </c>
      <c r="O226" s="183">
        <v>0.44119999999999998</v>
      </c>
      <c r="P226" s="183">
        <v>0.44010000000000005</v>
      </c>
      <c r="Q226" s="183">
        <v>0.43919999999999998</v>
      </c>
      <c r="R226" s="183">
        <v>0.44230000000000003</v>
      </c>
      <c r="S226" s="183">
        <v>0.44230000000000003</v>
      </c>
      <c r="T226" s="183">
        <v>0.44439999999999996</v>
      </c>
      <c r="U226" s="183">
        <v>0.44989999999999997</v>
      </c>
      <c r="V226" s="183">
        <v>0.44969999999999999</v>
      </c>
      <c r="W226" s="183">
        <v>0.45030000000000003</v>
      </c>
      <c r="X226" s="183">
        <v>0.4269</v>
      </c>
      <c r="Y226" s="183">
        <v>0.42769999999999997</v>
      </c>
      <c r="Z226" s="183">
        <v>0.42349999999999999</v>
      </c>
      <c r="AA226" s="185">
        <f t="shared" si="41"/>
        <v>10.555800000000001</v>
      </c>
    </row>
    <row r="227" spans="2:27">
      <c r="B227" s="183" t="s">
        <v>10</v>
      </c>
      <c r="C227" s="183">
        <v>3.7269999087976515</v>
      </c>
      <c r="D227" s="183">
        <v>3.7030034616841423</v>
      </c>
      <c r="E227" s="183">
        <v>3.6883159811232882</v>
      </c>
      <c r="F227" s="183">
        <v>3.6888331459317691</v>
      </c>
      <c r="G227" s="183">
        <v>3.6550105674571247</v>
      </c>
      <c r="H227" s="183">
        <v>3.6512869808360633</v>
      </c>
      <c r="I227" s="183">
        <v>3.6583204222314025</v>
      </c>
      <c r="J227" s="183">
        <v>3.7381706686608362</v>
      </c>
      <c r="K227" s="183">
        <v>3.8069535881887808</v>
      </c>
      <c r="L227" s="183">
        <v>3.781509079611526</v>
      </c>
      <c r="M227" s="183">
        <v>3.7763374315267177</v>
      </c>
      <c r="N227" s="183">
        <v>3.7608224872722946</v>
      </c>
      <c r="O227" s="183">
        <v>3.7532718810684749</v>
      </c>
      <c r="P227" s="183">
        <v>3.7669250320123679</v>
      </c>
      <c r="Q227" s="183">
        <v>3.7620636828126486</v>
      </c>
      <c r="R227" s="183">
        <v>3.7623739816977371</v>
      </c>
      <c r="S227" s="183">
        <v>3.762994579467914</v>
      </c>
      <c r="T227" s="183">
        <v>3.8103668759247542</v>
      </c>
      <c r="U227" s="183">
        <v>3.838086909659324</v>
      </c>
      <c r="V227" s="183">
        <v>3.8552567813008864</v>
      </c>
      <c r="W227" s="183">
        <v>3.8765639714102949</v>
      </c>
      <c r="X227" s="183">
        <v>3.869220231129868</v>
      </c>
      <c r="Y227" s="183">
        <v>3.8552567813008864</v>
      </c>
      <c r="Z227" s="183">
        <v>3.8401555688932474</v>
      </c>
      <c r="AA227" s="185">
        <f t="shared" si="41"/>
        <v>90.388099999999994</v>
      </c>
    </row>
    <row r="228" spans="2:27">
      <c r="B228" s="183" t="s">
        <v>11</v>
      </c>
      <c r="C228" s="183">
        <v>0</v>
      </c>
      <c r="D228" s="183">
        <v>0</v>
      </c>
      <c r="E228" s="183">
        <v>0</v>
      </c>
      <c r="F228" s="183">
        <v>0</v>
      </c>
      <c r="G228" s="183">
        <v>0</v>
      </c>
      <c r="H228" s="183">
        <v>0</v>
      </c>
      <c r="I228" s="183">
        <v>0</v>
      </c>
      <c r="J228" s="183">
        <v>0</v>
      </c>
      <c r="K228" s="183">
        <v>0</v>
      </c>
      <c r="L228" s="183">
        <v>0</v>
      </c>
      <c r="M228" s="183">
        <v>0</v>
      </c>
      <c r="N228" s="183">
        <v>0</v>
      </c>
      <c r="O228" s="183">
        <v>0</v>
      </c>
      <c r="P228" s="183">
        <v>0</v>
      </c>
      <c r="Q228" s="183">
        <v>0</v>
      </c>
      <c r="R228" s="183">
        <v>0</v>
      </c>
      <c r="S228" s="183">
        <v>0</v>
      </c>
      <c r="T228" s="183">
        <v>0</v>
      </c>
      <c r="U228" s="183">
        <v>0</v>
      </c>
      <c r="V228" s="183">
        <v>0</v>
      </c>
      <c r="W228" s="183">
        <v>0</v>
      </c>
      <c r="X228" s="183">
        <v>0</v>
      </c>
      <c r="Y228" s="183">
        <v>0</v>
      </c>
      <c r="Z228" s="183">
        <v>0</v>
      </c>
      <c r="AA228" s="185">
        <f t="shared" si="41"/>
        <v>0</v>
      </c>
    </row>
    <row r="229" spans="2:27">
      <c r="B229" s="183" t="s">
        <v>12</v>
      </c>
      <c r="C229" s="185">
        <f>SUM(C218:C228)</f>
        <v>27.511912153807653</v>
      </c>
      <c r="D229" s="185">
        <f t="shared" ref="D229:Z229" si="42">SUM(D218:D228)</f>
        <v>25.90757495664414</v>
      </c>
      <c r="E229" s="185">
        <f t="shared" si="42"/>
        <v>24.898762494233285</v>
      </c>
      <c r="F229" s="185">
        <f t="shared" si="42"/>
        <v>24.847468893271767</v>
      </c>
      <c r="G229" s="185">
        <f t="shared" si="42"/>
        <v>24.602266281717128</v>
      </c>
      <c r="H229" s="185">
        <f t="shared" si="42"/>
        <v>25.105617885786064</v>
      </c>
      <c r="I229" s="185">
        <f t="shared" si="42"/>
        <v>25.1870734512014</v>
      </c>
      <c r="J229" s="185">
        <f t="shared" si="42"/>
        <v>26.394250242220831</v>
      </c>
      <c r="K229" s="185">
        <f t="shared" si="42"/>
        <v>28.144581628838775</v>
      </c>
      <c r="L229" s="185">
        <f t="shared" si="42"/>
        <v>30.705939319941521</v>
      </c>
      <c r="M229" s="185">
        <f t="shared" si="42"/>
        <v>32.816744952436714</v>
      </c>
      <c r="N229" s="185">
        <f t="shared" si="42"/>
        <v>34.171800186662296</v>
      </c>
      <c r="O229" s="185">
        <f t="shared" si="42"/>
        <v>34.734148537448476</v>
      </c>
      <c r="P229" s="185">
        <f t="shared" si="42"/>
        <v>34.981491537822372</v>
      </c>
      <c r="Q229" s="185">
        <f t="shared" si="42"/>
        <v>35.05804428151265</v>
      </c>
      <c r="R229" s="185">
        <f t="shared" si="42"/>
        <v>35.500185213527736</v>
      </c>
      <c r="S229" s="185">
        <f t="shared" si="42"/>
        <v>34.826250567157913</v>
      </c>
      <c r="T229" s="185">
        <f t="shared" si="42"/>
        <v>34.796638039674761</v>
      </c>
      <c r="U229" s="185">
        <f t="shared" si="42"/>
        <v>34.198032256339317</v>
      </c>
      <c r="V229" s="185">
        <f t="shared" si="42"/>
        <v>33.457390036790891</v>
      </c>
      <c r="W229" s="185">
        <f t="shared" si="42"/>
        <v>32.230263948900294</v>
      </c>
      <c r="X229" s="185">
        <f t="shared" si="42"/>
        <v>29.856480002729867</v>
      </c>
      <c r="Y229" s="185">
        <f t="shared" si="42"/>
        <v>28.518688230420885</v>
      </c>
      <c r="Z229" s="185">
        <f t="shared" si="42"/>
        <v>27.758772389093249</v>
      </c>
      <c r="AA229" s="185">
        <f t="shared" si="41"/>
        <v>726.21037748818003</v>
      </c>
    </row>
    <row r="230" spans="2:27">
      <c r="B230" s="183" t="s">
        <v>100</v>
      </c>
      <c r="C230" s="183">
        <v>-0.4723</v>
      </c>
      <c r="D230" s="183">
        <v>-0.92100000000000004</v>
      </c>
      <c r="E230" s="183">
        <v>-1.339</v>
      </c>
      <c r="F230" s="183">
        <v>-1.802</v>
      </c>
      <c r="G230" s="183">
        <v>-2.008</v>
      </c>
      <c r="H230" s="183">
        <v>-1.8732</v>
      </c>
      <c r="I230" s="183">
        <v>-1.143</v>
      </c>
      <c r="J230" s="183">
        <v>-0.35549999999999998</v>
      </c>
      <c r="K230" s="183">
        <v>0</v>
      </c>
      <c r="L230" s="183">
        <v>-7.3000000000000001E-3</v>
      </c>
      <c r="M230" s="183">
        <v>-0.56399999999999995</v>
      </c>
      <c r="N230" s="183">
        <v>-0.56399999999999995</v>
      </c>
      <c r="O230" s="183">
        <v>-0.85539999999999994</v>
      </c>
      <c r="P230" s="183">
        <v>-0.76690000000000003</v>
      </c>
      <c r="Q230" s="183">
        <v>-1.3680999999999999</v>
      </c>
      <c r="R230" s="183">
        <v>-1.7940999999999998</v>
      </c>
      <c r="S230" s="183">
        <v>-2.2591000000000001</v>
      </c>
      <c r="T230" s="183">
        <v>-1.8092999999999999</v>
      </c>
      <c r="U230" s="183">
        <v>-1.7475999999999998</v>
      </c>
      <c r="V230" s="183">
        <v>-1.5354000000000001</v>
      </c>
      <c r="W230" s="183">
        <v>-0.89329999999999998</v>
      </c>
      <c r="X230" s="183">
        <v>-0.90100000000000002</v>
      </c>
      <c r="Y230" s="183">
        <v>-0.54700000000000004</v>
      </c>
      <c r="Z230" s="183">
        <v>-0.53949999999999998</v>
      </c>
      <c r="AA230" s="185">
        <f t="shared" si="41"/>
        <v>-26.065999999999999</v>
      </c>
    </row>
    <row r="231" spans="2:27">
      <c r="B231" s="183" t="s">
        <v>104</v>
      </c>
      <c r="C231" s="183">
        <v>-9.3200000000000005E-2</v>
      </c>
      <c r="D231" s="183">
        <v>-8.1099999999999992E-2</v>
      </c>
      <c r="E231" s="183">
        <v>-6.1200000000000004E-2</v>
      </c>
      <c r="F231" s="183">
        <v>-6.1200000000000004E-2</v>
      </c>
      <c r="G231" s="183">
        <v>-6.1200000000000004E-2</v>
      </c>
      <c r="H231" s="183">
        <v>-6.1200000000000004E-2</v>
      </c>
      <c r="I231" s="183">
        <v>-6.1200000000000004E-2</v>
      </c>
      <c r="J231" s="183">
        <v>-9.3299999999999994E-2</v>
      </c>
      <c r="K231" s="183">
        <v>-0.19350000000000001</v>
      </c>
      <c r="L231" s="183">
        <v>-0.25680000000000003</v>
      </c>
      <c r="M231" s="183">
        <v>-0.28149999999999997</v>
      </c>
      <c r="N231" s="183">
        <v>-0.2283</v>
      </c>
      <c r="O231" s="183">
        <v>-0.24280000000000002</v>
      </c>
      <c r="P231" s="183">
        <v>-0.28570000000000001</v>
      </c>
      <c r="Q231" s="183">
        <v>-0.26589999999999997</v>
      </c>
      <c r="R231" s="183">
        <v>-0.2419</v>
      </c>
      <c r="S231" s="183">
        <v>-0.2419</v>
      </c>
      <c r="T231" s="183">
        <v>-0.25730000000000003</v>
      </c>
      <c r="U231" s="183">
        <v>-0.28179999999999999</v>
      </c>
      <c r="V231" s="183">
        <v>-0.28570000000000001</v>
      </c>
      <c r="W231" s="183">
        <v>-0.27710000000000001</v>
      </c>
      <c r="X231" s="183">
        <v>-0.25430000000000003</v>
      </c>
      <c r="Y231" s="183">
        <v>-0.19850000000000001</v>
      </c>
      <c r="Z231" s="183">
        <v>-0.18240000000000001</v>
      </c>
      <c r="AA231" s="185">
        <f t="shared" si="41"/>
        <v>-4.5489999999999995</v>
      </c>
    </row>
    <row r="232" spans="2:27">
      <c r="B232" s="193" t="s">
        <v>105</v>
      </c>
      <c r="C232" s="183">
        <v>1.3532999999999999</v>
      </c>
      <c r="D232" s="183">
        <v>1.3203</v>
      </c>
      <c r="E232" s="183">
        <v>1.4596</v>
      </c>
      <c r="F232" s="183">
        <v>1.76</v>
      </c>
      <c r="G232" s="183">
        <v>1.9947000000000001</v>
      </c>
      <c r="H232" s="183">
        <v>2.1024000000000003</v>
      </c>
      <c r="I232" s="183">
        <v>2.7218</v>
      </c>
      <c r="J232" s="183">
        <v>3.0663</v>
      </c>
      <c r="K232" s="183">
        <v>3.3580000000000001</v>
      </c>
      <c r="L232" s="183">
        <v>2.8586</v>
      </c>
      <c r="M232" s="183">
        <v>2.3263000000000003</v>
      </c>
      <c r="N232" s="183">
        <v>1.1332</v>
      </c>
      <c r="O232" s="183">
        <v>1.6850000000000001</v>
      </c>
      <c r="P232" s="183">
        <v>1.9275</v>
      </c>
      <c r="Q232" s="183">
        <v>1.2422</v>
      </c>
      <c r="R232" s="183">
        <v>0.62020000000000008</v>
      </c>
      <c r="S232" s="183">
        <v>1.2078</v>
      </c>
      <c r="T232" s="183">
        <v>1.1476999999999999</v>
      </c>
      <c r="U232" s="183">
        <v>0.57089999999999996</v>
      </c>
      <c r="V232" s="183">
        <v>0.93879999999999997</v>
      </c>
      <c r="W232" s="183">
        <v>0.96460000000000001</v>
      </c>
      <c r="X232" s="183">
        <v>2.2629999999999999</v>
      </c>
      <c r="Y232" s="183">
        <v>2.5813999999999999</v>
      </c>
      <c r="Z232" s="183">
        <v>1.5424</v>
      </c>
      <c r="AA232" s="193">
        <f t="shared" si="41"/>
        <v>42.146000000000001</v>
      </c>
    </row>
    <row r="233" spans="2:27">
      <c r="B233" s="183" t="s">
        <v>13</v>
      </c>
      <c r="C233" s="185">
        <f>SUM(C229:C232)</f>
        <v>28.299712153807654</v>
      </c>
      <c r="D233" s="185">
        <f t="shared" ref="D233:Z233" si="43">SUM(D229:D232)</f>
        <v>26.225774956644141</v>
      </c>
      <c r="E233" s="185">
        <f t="shared" si="43"/>
        <v>24.958162494233285</v>
      </c>
      <c r="F233" s="185">
        <f t="shared" si="43"/>
        <v>24.744268893271769</v>
      </c>
      <c r="G233" s="185">
        <f t="shared" si="43"/>
        <v>24.527766281717131</v>
      </c>
      <c r="H233" s="185">
        <f t="shared" si="43"/>
        <v>25.273617885786063</v>
      </c>
      <c r="I233" s="185">
        <f t="shared" si="43"/>
        <v>26.704673451201401</v>
      </c>
      <c r="J233" s="185">
        <f t="shared" si="43"/>
        <v>29.011750242220835</v>
      </c>
      <c r="K233" s="185">
        <f t="shared" si="43"/>
        <v>31.309081628838776</v>
      </c>
      <c r="L233" s="185">
        <f t="shared" si="43"/>
        <v>33.300439319941525</v>
      </c>
      <c r="M233" s="185">
        <f t="shared" si="43"/>
        <v>34.297544952436716</v>
      </c>
      <c r="N233" s="185">
        <f t="shared" si="43"/>
        <v>34.5127001866623</v>
      </c>
      <c r="O233" s="185">
        <f t="shared" si="43"/>
        <v>35.320948537448473</v>
      </c>
      <c r="P233" s="185">
        <f t="shared" si="43"/>
        <v>35.856391537822375</v>
      </c>
      <c r="Q233" s="185">
        <f t="shared" si="43"/>
        <v>34.666244281512647</v>
      </c>
      <c r="R233" s="185">
        <f t="shared" si="43"/>
        <v>34.084385213527732</v>
      </c>
      <c r="S233" s="185">
        <f t="shared" si="43"/>
        <v>33.533050567157908</v>
      </c>
      <c r="T233" s="185">
        <f t="shared" si="43"/>
        <v>33.87773803967476</v>
      </c>
      <c r="U233" s="185">
        <f t="shared" si="43"/>
        <v>32.739532256339324</v>
      </c>
      <c r="V233" s="185">
        <f t="shared" si="43"/>
        <v>32.57509003679089</v>
      </c>
      <c r="W233" s="185">
        <f t="shared" si="43"/>
        <v>32.024463948900291</v>
      </c>
      <c r="X233" s="185">
        <f t="shared" si="43"/>
        <v>30.964180002729869</v>
      </c>
      <c r="Y233" s="185">
        <f t="shared" si="43"/>
        <v>30.354588230420884</v>
      </c>
      <c r="Z233" s="185">
        <f t="shared" si="43"/>
        <v>28.579272389093248</v>
      </c>
      <c r="AA233" s="185">
        <f t="shared" si="41"/>
        <v>737.74137748818021</v>
      </c>
    </row>
    <row r="235" spans="2:27">
      <c r="B235" s="183" t="s">
        <v>82</v>
      </c>
      <c r="C235" s="183">
        <f t="shared" ref="C235:Z235" si="44">SUM(C229,C230*0.7)</f>
        <v>27.181302153807653</v>
      </c>
      <c r="D235" s="183">
        <f t="shared" si="44"/>
        <v>25.26287495664414</v>
      </c>
      <c r="E235" s="183">
        <f t="shared" si="44"/>
        <v>23.961462494233285</v>
      </c>
      <c r="F235" s="183">
        <f t="shared" si="44"/>
        <v>23.586068893271769</v>
      </c>
      <c r="G235" s="183">
        <f t="shared" si="44"/>
        <v>23.196666281717128</v>
      </c>
      <c r="H235" s="183">
        <f t="shared" si="44"/>
        <v>23.794377885786062</v>
      </c>
      <c r="I235" s="183">
        <f t="shared" si="44"/>
        <v>24.386973451201399</v>
      </c>
      <c r="J235" s="183">
        <f t="shared" si="44"/>
        <v>26.14540024222083</v>
      </c>
      <c r="K235" s="183">
        <f t="shared" si="44"/>
        <v>28.144581628838775</v>
      </c>
      <c r="L235" s="183">
        <f t="shared" si="44"/>
        <v>30.700829319941523</v>
      </c>
      <c r="M235" s="183">
        <f t="shared" si="44"/>
        <v>32.421944952436718</v>
      </c>
      <c r="N235" s="183">
        <f t="shared" si="44"/>
        <v>33.777000186662299</v>
      </c>
      <c r="O235" s="183">
        <f t="shared" si="44"/>
        <v>34.135368537448478</v>
      </c>
      <c r="P235" s="183">
        <f t="shared" si="44"/>
        <v>34.44466153782237</v>
      </c>
      <c r="Q235" s="183">
        <f t="shared" si="44"/>
        <v>34.10037428151265</v>
      </c>
      <c r="R235" s="183">
        <f t="shared" si="44"/>
        <v>34.244315213527734</v>
      </c>
      <c r="S235" s="183">
        <f t="shared" si="44"/>
        <v>33.244880567157914</v>
      </c>
      <c r="T235" s="183">
        <f t="shared" si="44"/>
        <v>33.530128039674764</v>
      </c>
      <c r="U235" s="183">
        <f t="shared" si="44"/>
        <v>32.974712256339316</v>
      </c>
      <c r="V235" s="183">
        <f t="shared" si="44"/>
        <v>32.382610036790894</v>
      </c>
      <c r="W235" s="183">
        <f t="shared" si="44"/>
        <v>31.604953948900295</v>
      </c>
      <c r="X235" s="183">
        <f t="shared" si="44"/>
        <v>29.225780002729866</v>
      </c>
      <c r="Y235" s="183">
        <f t="shared" si="44"/>
        <v>28.135788230420886</v>
      </c>
      <c r="Z235" s="183">
        <f t="shared" si="44"/>
        <v>27.38112238909325</v>
      </c>
      <c r="AA235" s="183">
        <f>SUM(C235:Z235)</f>
        <v>707.96417748817987</v>
      </c>
    </row>
    <row r="236" spans="2:27">
      <c r="B236" s="183" t="s">
        <v>81</v>
      </c>
      <c r="C236" s="194">
        <f t="shared" ref="C236:AA236" si="45">C223/C235*100</f>
        <v>36.711310549234156</v>
      </c>
      <c r="D236" s="194">
        <f t="shared" si="45"/>
        <v>38.68036204006949</v>
      </c>
      <c r="E236" s="194">
        <f t="shared" si="45"/>
        <v>39.510720664018187</v>
      </c>
      <c r="F236" s="194">
        <f t="shared" si="45"/>
        <v>40.729278756920614</v>
      </c>
      <c r="G236" s="194">
        <f t="shared" si="45"/>
        <v>41.399723553505012</v>
      </c>
      <c r="H236" s="194">
        <f t="shared" si="45"/>
        <v>41.355697350794259</v>
      </c>
      <c r="I236" s="194">
        <f t="shared" si="45"/>
        <v>40.51980065809763</v>
      </c>
      <c r="J236" s="194">
        <f t="shared" si="45"/>
        <v>38.241830229907819</v>
      </c>
      <c r="K236" s="194">
        <f t="shared" si="45"/>
        <v>37.983965019028346</v>
      </c>
      <c r="L236" s="194">
        <f t="shared" si="45"/>
        <v>38.077245791978712</v>
      </c>
      <c r="M236" s="194">
        <f t="shared" si="45"/>
        <v>39.121673729066998</v>
      </c>
      <c r="N236" s="194">
        <f t="shared" si="45"/>
        <v>39.484790317928713</v>
      </c>
      <c r="O236" s="194">
        <f t="shared" si="45"/>
        <v>40.144510645451192</v>
      </c>
      <c r="P236" s="194">
        <f t="shared" si="45"/>
        <v>41.677188466626966</v>
      </c>
      <c r="Q236" s="194">
        <f t="shared" si="45"/>
        <v>43.370141560932922</v>
      </c>
      <c r="R236" s="194">
        <f t="shared" si="45"/>
        <v>45.366978825416474</v>
      </c>
      <c r="S236" s="194">
        <f t="shared" si="45"/>
        <v>46.119750548409819</v>
      </c>
      <c r="T236" s="194">
        <f t="shared" si="45"/>
        <v>46.418466238284516</v>
      </c>
      <c r="U236" s="194">
        <f t="shared" si="45"/>
        <v>46.503954992759546</v>
      </c>
      <c r="V236" s="194">
        <f t="shared" si="45"/>
        <v>46.381478325637865</v>
      </c>
      <c r="W236" s="194">
        <f t="shared" si="45"/>
        <v>44.862903456258188</v>
      </c>
      <c r="X236" s="194">
        <f t="shared" si="45"/>
        <v>45.371790831113522</v>
      </c>
      <c r="Y236" s="194">
        <f t="shared" si="45"/>
        <v>42.47981734592836</v>
      </c>
      <c r="Z236" s="194">
        <f t="shared" si="45"/>
        <v>42.225868815390385</v>
      </c>
      <c r="AA236" s="194">
        <f t="shared" si="45"/>
        <v>41.970623223113698</v>
      </c>
    </row>
  </sheetData>
  <mergeCells count="2">
    <mergeCell ref="D179:D180"/>
    <mergeCell ref="E179:E18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2:J449"/>
  <sheetViews>
    <sheetView showGridLines="0" showRowColHeaders="0" topLeftCell="A4" workbookViewId="0"/>
  </sheetViews>
  <sheetFormatPr baseColWidth="10" defaultRowHeight="11.25"/>
  <cols>
    <col min="1" max="2" width="11.42578125" style="183"/>
    <col min="3" max="3" width="13.42578125" style="183" bestFit="1" customWidth="1"/>
    <col min="4" max="9" width="11.42578125" style="183"/>
    <col min="10" max="10" width="11.42578125" style="184"/>
    <col min="11" max="16384" width="11.42578125" style="183"/>
  </cols>
  <sheetData>
    <row r="2" spans="2:10">
      <c r="B2" s="161" t="s">
        <v>39</v>
      </c>
    </row>
    <row r="3" spans="2:10" ht="22.5">
      <c r="B3" s="199" t="s">
        <v>43</v>
      </c>
      <c r="C3" s="200" t="s">
        <v>44</v>
      </c>
      <c r="D3" s="200" t="s">
        <v>117</v>
      </c>
      <c r="E3" s="201" t="s">
        <v>45</v>
      </c>
      <c r="F3" s="201" t="s">
        <v>46</v>
      </c>
      <c r="G3" s="200" t="s">
        <v>47</v>
      </c>
      <c r="H3" s="202"/>
      <c r="I3" s="203"/>
      <c r="J3" s="204"/>
    </row>
    <row r="4" spans="2:10">
      <c r="B4" s="197" t="s">
        <v>141</v>
      </c>
      <c r="C4" s="205" t="s">
        <v>142</v>
      </c>
      <c r="D4" s="206"/>
      <c r="E4" s="207">
        <v>99.880377299998486</v>
      </c>
      <c r="F4" s="208">
        <v>67.229143600833325</v>
      </c>
      <c r="G4" s="209">
        <v>67.229143600833325</v>
      </c>
      <c r="H4" s="210"/>
      <c r="I4" s="198"/>
      <c r="J4" s="204"/>
    </row>
    <row r="5" spans="2:10">
      <c r="B5" s="206"/>
      <c r="C5" s="205" t="s">
        <v>143</v>
      </c>
      <c r="D5" s="206"/>
      <c r="E5" s="207">
        <v>112.5136224000009</v>
      </c>
      <c r="F5" s="208">
        <v>67.229143600833325</v>
      </c>
      <c r="G5" s="209">
        <v>67.229143600833325</v>
      </c>
      <c r="H5" s="210"/>
      <c r="I5" s="198"/>
      <c r="J5" s="204"/>
    </row>
    <row r="6" spans="2:10">
      <c r="B6" s="197"/>
      <c r="C6" s="205" t="s">
        <v>144</v>
      </c>
      <c r="D6" s="197"/>
      <c r="E6" s="207">
        <v>90.040693600000296</v>
      </c>
      <c r="F6" s="207">
        <v>67.229143600833325</v>
      </c>
      <c r="G6" s="209">
        <v>67.229143600833325</v>
      </c>
      <c r="H6" s="210"/>
      <c r="I6" s="198"/>
      <c r="J6" s="204"/>
    </row>
    <row r="7" spans="2:10">
      <c r="B7" s="197"/>
      <c r="C7" s="205" t="s">
        <v>145</v>
      </c>
      <c r="D7" s="197"/>
      <c r="E7" s="207">
        <v>101.75586519999915</v>
      </c>
      <c r="F7" s="207">
        <v>67.229143600833325</v>
      </c>
      <c r="G7" s="209">
        <v>67.229143600833325</v>
      </c>
      <c r="H7" s="210"/>
      <c r="I7" s="198"/>
      <c r="J7" s="204"/>
    </row>
    <row r="8" spans="2:10">
      <c r="B8" s="197"/>
      <c r="C8" s="205" t="s">
        <v>146</v>
      </c>
      <c r="D8" s="197"/>
      <c r="E8" s="207">
        <v>87.221784499999686</v>
      </c>
      <c r="F8" s="207">
        <v>67.229143600833325</v>
      </c>
      <c r="G8" s="209">
        <v>67.229143600833325</v>
      </c>
      <c r="H8" s="210"/>
      <c r="I8" s="198"/>
      <c r="J8" s="204"/>
    </row>
    <row r="9" spans="2:10">
      <c r="B9" s="197"/>
      <c r="C9" s="205" t="s">
        <v>147</v>
      </c>
      <c r="D9" s="197"/>
      <c r="E9" s="207">
        <v>92.553254200000509</v>
      </c>
      <c r="F9" s="207">
        <v>67.229143600833325</v>
      </c>
      <c r="G9" s="209">
        <v>67.229143600833325</v>
      </c>
      <c r="H9" s="210"/>
      <c r="I9" s="198"/>
      <c r="J9" s="204"/>
    </row>
    <row r="10" spans="2:10">
      <c r="B10" s="197"/>
      <c r="C10" s="205" t="s">
        <v>148</v>
      </c>
      <c r="D10" s="197"/>
      <c r="E10" s="207">
        <v>80.817115399999295</v>
      </c>
      <c r="F10" s="207">
        <v>67.229143600833325</v>
      </c>
      <c r="G10" s="209">
        <v>67.229143600833325</v>
      </c>
      <c r="H10" s="210"/>
      <c r="I10" s="198"/>
      <c r="J10" s="204"/>
    </row>
    <row r="11" spans="2:10">
      <c r="B11" s="197"/>
      <c r="C11" s="205" t="s">
        <v>149</v>
      </c>
      <c r="D11" s="197"/>
      <c r="E11" s="207">
        <v>78.463784800001505</v>
      </c>
      <c r="F11" s="207">
        <v>67.229143600833325</v>
      </c>
      <c r="G11" s="209">
        <v>67.229143600833325</v>
      </c>
      <c r="H11" s="210"/>
      <c r="I11" s="198"/>
      <c r="J11" s="204"/>
    </row>
    <row r="12" spans="2:10">
      <c r="B12" s="197"/>
      <c r="C12" s="205" t="s">
        <v>150</v>
      </c>
      <c r="D12" s="197"/>
      <c r="E12" s="207">
        <v>83.341640799998601</v>
      </c>
      <c r="F12" s="207">
        <v>67.229143600833325</v>
      </c>
      <c r="G12" s="209">
        <v>67.229143600833325</v>
      </c>
      <c r="H12" s="210"/>
      <c r="I12" s="198"/>
      <c r="J12" s="204"/>
    </row>
    <row r="13" spans="2:10">
      <c r="B13" s="197"/>
      <c r="C13" s="205" t="s">
        <v>151</v>
      </c>
      <c r="D13" s="197"/>
      <c r="E13" s="207">
        <v>75.3791056000004</v>
      </c>
      <c r="F13" s="207">
        <v>67.229143600833325</v>
      </c>
      <c r="G13" s="209">
        <v>67.229143600833325</v>
      </c>
      <c r="H13" s="210"/>
      <c r="I13" s="198"/>
      <c r="J13" s="204"/>
    </row>
    <row r="14" spans="2:10">
      <c r="B14" s="197"/>
      <c r="C14" s="205" t="s">
        <v>152</v>
      </c>
      <c r="D14" s="197"/>
      <c r="E14" s="207">
        <v>77.110366400000473</v>
      </c>
      <c r="F14" s="207">
        <v>67.229143600833325</v>
      </c>
      <c r="G14" s="209">
        <v>67.229143600833325</v>
      </c>
      <c r="H14" s="210"/>
      <c r="I14" s="198"/>
      <c r="J14" s="204"/>
    </row>
    <row r="15" spans="2:10">
      <c r="B15" s="197"/>
      <c r="C15" s="205" t="s">
        <v>153</v>
      </c>
      <c r="D15" s="197"/>
      <c r="E15" s="207">
        <v>61.993361599999595</v>
      </c>
      <c r="F15" s="207">
        <v>67.229143600833325</v>
      </c>
      <c r="G15" s="209">
        <v>61.993361599999595</v>
      </c>
      <c r="H15" s="210"/>
      <c r="I15" s="198"/>
      <c r="J15" s="204"/>
    </row>
    <row r="16" spans="2:10">
      <c r="B16" s="197"/>
      <c r="C16" s="205" t="s">
        <v>154</v>
      </c>
      <c r="D16" s="197"/>
      <c r="E16" s="207">
        <v>67.848778100000942</v>
      </c>
      <c r="F16" s="207">
        <v>67.229143600833325</v>
      </c>
      <c r="G16" s="209">
        <v>67.229143600833325</v>
      </c>
      <c r="H16" s="210"/>
      <c r="I16" s="198"/>
      <c r="J16" s="204"/>
    </row>
    <row r="17" spans="2:10">
      <c r="B17" s="197"/>
      <c r="C17" s="205" t="s">
        <v>155</v>
      </c>
      <c r="D17" s="197"/>
      <c r="E17" s="207">
        <v>63.079721799998708</v>
      </c>
      <c r="F17" s="207">
        <v>67.229143600833325</v>
      </c>
      <c r="G17" s="209">
        <v>63.079721799998708</v>
      </c>
      <c r="H17" s="210"/>
      <c r="I17" s="198"/>
      <c r="J17" s="204"/>
    </row>
    <row r="18" spans="2:10">
      <c r="B18" s="197"/>
      <c r="C18" s="205" t="s">
        <v>156</v>
      </c>
      <c r="D18" s="197"/>
      <c r="E18" s="207">
        <v>82.292772900001495</v>
      </c>
      <c r="F18" s="207">
        <v>67.229143600833325</v>
      </c>
      <c r="G18" s="209">
        <v>67.229143600833325</v>
      </c>
      <c r="H18" s="210"/>
      <c r="I18" s="198" t="s">
        <v>121</v>
      </c>
      <c r="J18" s="204">
        <v>67.229143600833325</v>
      </c>
    </row>
    <row r="19" spans="2:10">
      <c r="B19" s="197"/>
      <c r="C19" s="205" t="s">
        <v>157</v>
      </c>
      <c r="D19" s="197"/>
      <c r="E19" s="207">
        <v>70.889169299999892</v>
      </c>
      <c r="F19" s="207">
        <v>67.229143600833325</v>
      </c>
      <c r="G19" s="209">
        <v>67.229143600833325</v>
      </c>
      <c r="H19" s="210"/>
      <c r="I19" s="198"/>
      <c r="J19" s="204"/>
    </row>
    <row r="20" spans="2:10">
      <c r="B20" s="197"/>
      <c r="C20" s="205" t="s">
        <v>158</v>
      </c>
      <c r="D20" s="197"/>
      <c r="E20" s="207">
        <v>80.792281799998605</v>
      </c>
      <c r="F20" s="207">
        <v>67.229143600833325</v>
      </c>
      <c r="G20" s="209">
        <v>67.229143600833325</v>
      </c>
      <c r="H20" s="210"/>
      <c r="I20" s="198"/>
      <c r="J20" s="204"/>
    </row>
    <row r="21" spans="2:10">
      <c r="B21" s="197"/>
      <c r="C21" s="205" t="s">
        <v>159</v>
      </c>
      <c r="D21" s="197"/>
      <c r="E21" s="207">
        <v>71.128741699999878</v>
      </c>
      <c r="F21" s="207">
        <v>67.229143600833325</v>
      </c>
      <c r="G21" s="209">
        <v>67.229143600833325</v>
      </c>
      <c r="H21" s="210"/>
      <c r="I21" s="198"/>
      <c r="J21" s="204"/>
    </row>
    <row r="22" spans="2:10">
      <c r="B22" s="197"/>
      <c r="C22" s="205" t="s">
        <v>160</v>
      </c>
      <c r="D22" s="197"/>
      <c r="E22" s="207">
        <v>64.81662009999998</v>
      </c>
      <c r="F22" s="207">
        <v>67.229143600833325</v>
      </c>
      <c r="G22" s="209">
        <v>64.81662009999998</v>
      </c>
      <c r="H22" s="210"/>
      <c r="I22" s="198"/>
      <c r="J22" s="204"/>
    </row>
    <row r="23" spans="2:10">
      <c r="B23" s="197"/>
      <c r="C23" s="205" t="s">
        <v>161</v>
      </c>
      <c r="D23" s="197"/>
      <c r="E23" s="207">
        <v>49.13203500000143</v>
      </c>
      <c r="F23" s="207">
        <v>67.229143600833325</v>
      </c>
      <c r="G23" s="209">
        <v>49.13203500000143</v>
      </c>
      <c r="H23" s="210"/>
      <c r="I23" s="198"/>
      <c r="J23" s="204"/>
    </row>
    <row r="24" spans="2:10">
      <c r="B24" s="197"/>
      <c r="C24" s="205" t="s">
        <v>162</v>
      </c>
      <c r="D24" s="197"/>
      <c r="E24" s="207">
        <v>65.879812799999314</v>
      </c>
      <c r="F24" s="207">
        <v>67.229143600833325</v>
      </c>
      <c r="G24" s="209">
        <v>65.879812799999314</v>
      </c>
      <c r="H24" s="210"/>
      <c r="I24" s="198"/>
      <c r="J24" s="204"/>
    </row>
    <row r="25" spans="2:10">
      <c r="B25" s="197"/>
      <c r="C25" s="205" t="s">
        <v>163</v>
      </c>
      <c r="D25" s="197"/>
      <c r="E25" s="207">
        <v>52.725169999999686</v>
      </c>
      <c r="F25" s="207">
        <v>67.229143600833325</v>
      </c>
      <c r="G25" s="209">
        <v>52.725169999999686</v>
      </c>
      <c r="H25" s="210"/>
      <c r="I25" s="198"/>
      <c r="J25" s="204"/>
    </row>
    <row r="26" spans="2:10">
      <c r="B26" s="197"/>
      <c r="C26" s="205" t="s">
        <v>164</v>
      </c>
      <c r="D26" s="197"/>
      <c r="E26" s="207">
        <v>66.841831200001124</v>
      </c>
      <c r="F26" s="207">
        <v>67.229143600833325</v>
      </c>
      <c r="G26" s="209">
        <v>66.841831200001124</v>
      </c>
      <c r="H26" s="210"/>
      <c r="I26" s="198"/>
      <c r="J26" s="204"/>
    </row>
    <row r="27" spans="2:10">
      <c r="B27" s="197"/>
      <c r="C27" s="205" t="s">
        <v>165</v>
      </c>
      <c r="D27" s="197"/>
      <c r="E27" s="207">
        <v>59.937582999999954</v>
      </c>
      <c r="F27" s="207">
        <v>67.229143600833325</v>
      </c>
      <c r="G27" s="209">
        <v>59.937582999999954</v>
      </c>
      <c r="H27" s="210"/>
      <c r="I27" s="198"/>
      <c r="J27" s="204"/>
    </row>
    <row r="28" spans="2:10">
      <c r="B28" s="197"/>
      <c r="C28" s="205" t="s">
        <v>166</v>
      </c>
      <c r="D28" s="197"/>
      <c r="E28" s="207">
        <v>52.851819700000021</v>
      </c>
      <c r="F28" s="207">
        <v>67.229143600833325</v>
      </c>
      <c r="G28" s="209">
        <v>52.851819700000021</v>
      </c>
      <c r="H28" s="210"/>
      <c r="I28" s="198"/>
      <c r="J28" s="204"/>
    </row>
    <row r="29" spans="2:10">
      <c r="B29" s="197"/>
      <c r="C29" s="205" t="s">
        <v>167</v>
      </c>
      <c r="D29" s="197"/>
      <c r="E29" s="207">
        <v>51.925315100000205</v>
      </c>
      <c r="F29" s="207">
        <v>67.229143600833325</v>
      </c>
      <c r="G29" s="209">
        <v>51.925315100000205</v>
      </c>
      <c r="H29" s="210"/>
      <c r="I29" s="198"/>
      <c r="J29" s="204"/>
    </row>
    <row r="30" spans="2:10">
      <c r="B30" s="197"/>
      <c r="C30" s="205" t="s">
        <v>168</v>
      </c>
      <c r="D30" s="197"/>
      <c r="E30" s="207">
        <v>58.840872299998964</v>
      </c>
      <c r="F30" s="207">
        <v>67.229143600833325</v>
      </c>
      <c r="G30" s="209">
        <v>58.840872299998964</v>
      </c>
      <c r="H30" s="210"/>
      <c r="I30" s="198"/>
      <c r="J30" s="204"/>
    </row>
    <row r="31" spans="2:10">
      <c r="B31" s="197"/>
      <c r="C31" s="205" t="s">
        <v>169</v>
      </c>
      <c r="D31" s="197"/>
      <c r="E31" s="207">
        <v>44.597761800000178</v>
      </c>
      <c r="F31" s="207">
        <v>67.229143600833325</v>
      </c>
      <c r="G31" s="209">
        <v>44.597761800000178</v>
      </c>
      <c r="H31" s="210"/>
      <c r="I31" s="198"/>
      <c r="J31" s="204"/>
    </row>
    <row r="32" spans="2:10">
      <c r="B32" s="197"/>
      <c r="C32" s="205" t="s">
        <v>170</v>
      </c>
      <c r="D32" s="197"/>
      <c r="E32" s="207">
        <v>48.191650400000334</v>
      </c>
      <c r="F32" s="207">
        <v>67.229143600833325</v>
      </c>
      <c r="G32" s="209">
        <v>48.191650400000334</v>
      </c>
      <c r="H32" s="197"/>
      <c r="I32" s="198"/>
      <c r="J32" s="204"/>
    </row>
    <row r="33" spans="2:10">
      <c r="B33" s="197"/>
      <c r="C33" s="205" t="s">
        <v>171</v>
      </c>
      <c r="D33" s="197"/>
      <c r="E33" s="207">
        <v>40.855308399999494</v>
      </c>
      <c r="F33" s="207">
        <v>67.229143600833325</v>
      </c>
      <c r="G33" s="209">
        <v>40.855308399999494</v>
      </c>
      <c r="H33" s="197"/>
      <c r="I33" s="198"/>
      <c r="J33" s="204"/>
    </row>
    <row r="34" spans="2:10">
      <c r="B34" s="206" t="s">
        <v>172</v>
      </c>
      <c r="C34" s="211" t="s">
        <v>173</v>
      </c>
      <c r="D34" s="206"/>
      <c r="E34" s="207">
        <v>47.105762000000375</v>
      </c>
      <c r="F34" s="208">
        <v>29.793255381129036</v>
      </c>
      <c r="G34" s="209">
        <v>29.793255381129036</v>
      </c>
      <c r="H34" s="197"/>
      <c r="I34" s="198"/>
      <c r="J34" s="204"/>
    </row>
    <row r="35" spans="2:10">
      <c r="B35" s="197"/>
      <c r="C35" s="205" t="s">
        <v>174</v>
      </c>
      <c r="D35" s="206"/>
      <c r="E35" s="207">
        <v>41.668182999999424</v>
      </c>
      <c r="F35" s="208">
        <v>29.793255381129036</v>
      </c>
      <c r="G35" s="209">
        <v>29.793255381129036</v>
      </c>
      <c r="H35" s="210"/>
      <c r="I35" s="198"/>
      <c r="J35" s="204"/>
    </row>
    <row r="36" spans="2:10">
      <c r="B36" s="206"/>
      <c r="C36" s="205" t="s">
        <v>175</v>
      </c>
      <c r="D36" s="206"/>
      <c r="E36" s="207">
        <v>41.890552500000013</v>
      </c>
      <c r="F36" s="208">
        <v>29.793255381129036</v>
      </c>
      <c r="G36" s="209">
        <v>29.793255381129036</v>
      </c>
      <c r="H36" s="210"/>
      <c r="I36" s="198"/>
      <c r="J36" s="204"/>
    </row>
    <row r="37" spans="2:10">
      <c r="B37" s="197"/>
      <c r="C37" s="205" t="s">
        <v>176</v>
      </c>
      <c r="D37" s="197"/>
      <c r="E37" s="207">
        <v>34.815041999999544</v>
      </c>
      <c r="F37" s="207">
        <v>29.793255381129036</v>
      </c>
      <c r="G37" s="209">
        <v>29.793255381129036</v>
      </c>
      <c r="H37" s="210"/>
      <c r="I37" s="198"/>
      <c r="J37" s="204"/>
    </row>
    <row r="38" spans="2:10">
      <c r="B38" s="197"/>
      <c r="C38" s="205" t="s">
        <v>177</v>
      </c>
      <c r="D38" s="197"/>
      <c r="E38" s="207">
        <v>43.810612000001363</v>
      </c>
      <c r="F38" s="207">
        <v>29.793255381129036</v>
      </c>
      <c r="G38" s="209">
        <v>29.793255381129036</v>
      </c>
      <c r="H38" s="210"/>
      <c r="I38" s="198"/>
      <c r="J38" s="204"/>
    </row>
    <row r="39" spans="2:10">
      <c r="B39" s="197"/>
      <c r="C39" s="205" t="s">
        <v>178</v>
      </c>
      <c r="D39" s="197"/>
      <c r="E39" s="207">
        <v>44.984415999998923</v>
      </c>
      <c r="F39" s="207">
        <v>29.793255381129036</v>
      </c>
      <c r="G39" s="209">
        <v>29.793255381129036</v>
      </c>
      <c r="H39" s="210"/>
      <c r="I39" s="198"/>
      <c r="J39" s="204"/>
    </row>
    <row r="40" spans="2:10">
      <c r="B40" s="197"/>
      <c r="C40" s="205" t="s">
        <v>179</v>
      </c>
      <c r="D40" s="197"/>
      <c r="E40" s="207">
        <v>47.099996000000708</v>
      </c>
      <c r="F40" s="207">
        <v>29.793255381129036</v>
      </c>
      <c r="G40" s="209">
        <v>29.793255381129036</v>
      </c>
      <c r="H40" s="210"/>
      <c r="I40" s="198"/>
      <c r="J40" s="204"/>
    </row>
    <row r="41" spans="2:10">
      <c r="B41" s="197"/>
      <c r="C41" s="205" t="s">
        <v>180</v>
      </c>
      <c r="D41" s="197"/>
      <c r="E41" s="207">
        <v>53.64972199999972</v>
      </c>
      <c r="F41" s="207">
        <v>29.793255381129036</v>
      </c>
      <c r="G41" s="209">
        <v>29.793255381129036</v>
      </c>
      <c r="H41" s="210"/>
      <c r="I41" s="198"/>
      <c r="J41" s="204"/>
    </row>
    <row r="42" spans="2:10">
      <c r="B42" s="197"/>
      <c r="C42" s="205" t="s">
        <v>181</v>
      </c>
      <c r="D42" s="197"/>
      <c r="E42" s="207">
        <v>40.866523999999544</v>
      </c>
      <c r="F42" s="207">
        <v>29.793255381129036</v>
      </c>
      <c r="G42" s="209">
        <v>29.793255381129036</v>
      </c>
      <c r="H42" s="210"/>
      <c r="I42" s="198"/>
      <c r="J42" s="204"/>
    </row>
    <row r="43" spans="2:10">
      <c r="B43" s="197"/>
      <c r="C43" s="205" t="s">
        <v>182</v>
      </c>
      <c r="D43" s="197"/>
      <c r="E43" s="207">
        <v>37.607897000001131</v>
      </c>
      <c r="F43" s="207">
        <v>29.793255381129036</v>
      </c>
      <c r="G43" s="209">
        <v>29.793255381129036</v>
      </c>
      <c r="H43" s="210"/>
      <c r="I43" s="198"/>
      <c r="J43" s="204"/>
    </row>
    <row r="44" spans="2:10">
      <c r="B44" s="197"/>
      <c r="C44" s="205" t="s">
        <v>183</v>
      </c>
      <c r="D44" s="197"/>
      <c r="E44" s="207">
        <v>37.803241000000092</v>
      </c>
      <c r="F44" s="207">
        <v>29.793255381129036</v>
      </c>
      <c r="G44" s="209">
        <v>29.793255381129036</v>
      </c>
      <c r="H44" s="210"/>
      <c r="I44" s="198"/>
      <c r="J44" s="204"/>
    </row>
    <row r="45" spans="2:10">
      <c r="B45" s="197"/>
      <c r="C45" s="205" t="s">
        <v>184</v>
      </c>
      <c r="D45" s="197"/>
      <c r="E45" s="207">
        <v>20.676127999999796</v>
      </c>
      <c r="F45" s="207">
        <v>29.793255381129036</v>
      </c>
      <c r="G45" s="209">
        <v>20.676127999999796</v>
      </c>
      <c r="H45" s="210"/>
      <c r="I45" s="198"/>
      <c r="J45" s="204"/>
    </row>
    <row r="46" spans="2:10">
      <c r="B46" s="197"/>
      <c r="C46" s="205" t="s">
        <v>185</v>
      </c>
      <c r="D46" s="197"/>
      <c r="E46" s="207">
        <v>33.331569999999658</v>
      </c>
      <c r="F46" s="207">
        <v>29.793255381129036</v>
      </c>
      <c r="G46" s="209">
        <v>29.793255381129036</v>
      </c>
      <c r="H46" s="210"/>
      <c r="I46" s="198"/>
      <c r="J46" s="204"/>
    </row>
    <row r="47" spans="2:10">
      <c r="B47" s="197"/>
      <c r="C47" s="205" t="s">
        <v>186</v>
      </c>
      <c r="D47" s="197"/>
      <c r="E47" s="207">
        <v>25.262428000000487</v>
      </c>
      <c r="F47" s="207">
        <v>29.793255381129036</v>
      </c>
      <c r="G47" s="209">
        <v>25.262428000000487</v>
      </c>
      <c r="H47" s="210"/>
      <c r="I47" s="198"/>
      <c r="J47" s="204"/>
    </row>
    <row r="48" spans="2:10">
      <c r="B48" s="197"/>
      <c r="C48" s="205" t="s">
        <v>187</v>
      </c>
      <c r="D48" s="197"/>
      <c r="E48" s="207">
        <v>23.096857999998775</v>
      </c>
      <c r="F48" s="207">
        <v>29.793255381129036</v>
      </c>
      <c r="G48" s="209">
        <v>23.096857999998775</v>
      </c>
      <c r="H48" s="210"/>
      <c r="I48" s="198" t="s">
        <v>121</v>
      </c>
      <c r="J48" s="204">
        <v>29.793255381129036</v>
      </c>
    </row>
    <row r="49" spans="2:10">
      <c r="B49" s="197"/>
      <c r="C49" s="205" t="s">
        <v>188</v>
      </c>
      <c r="D49" s="197"/>
      <c r="E49" s="207">
        <v>21.819075000000787</v>
      </c>
      <c r="F49" s="207">
        <v>29.793255381129036</v>
      </c>
      <c r="G49" s="209">
        <v>21.819075000000787</v>
      </c>
      <c r="H49" s="210"/>
      <c r="I49" s="198"/>
      <c r="J49" s="204"/>
    </row>
    <row r="50" spans="2:10">
      <c r="B50" s="197"/>
      <c r="C50" s="205" t="s">
        <v>189</v>
      </c>
      <c r="D50" s="197"/>
      <c r="E50" s="207">
        <v>26.404219999999206</v>
      </c>
      <c r="F50" s="207">
        <v>29.793255381129036</v>
      </c>
      <c r="G50" s="209">
        <v>26.404219999999206</v>
      </c>
      <c r="H50" s="210"/>
      <c r="I50" s="198"/>
      <c r="J50" s="204"/>
    </row>
    <row r="51" spans="2:10">
      <c r="B51" s="197"/>
      <c r="C51" s="205" t="s">
        <v>190</v>
      </c>
      <c r="D51" s="197"/>
      <c r="E51" s="207">
        <v>17.018622000000523</v>
      </c>
      <c r="F51" s="207">
        <v>29.793255381129036</v>
      </c>
      <c r="G51" s="209">
        <v>17.018622000000523</v>
      </c>
      <c r="H51" s="210"/>
      <c r="I51" s="198"/>
      <c r="J51" s="204"/>
    </row>
    <row r="52" spans="2:10">
      <c r="B52" s="197"/>
      <c r="C52" s="205" t="s">
        <v>191</v>
      </c>
      <c r="D52" s="197"/>
      <c r="E52" s="207">
        <v>16.824136000000312</v>
      </c>
      <c r="F52" s="207">
        <v>29.793255381129036</v>
      </c>
      <c r="G52" s="209">
        <v>16.824136000000312</v>
      </c>
      <c r="H52" s="210"/>
      <c r="I52" s="198"/>
      <c r="J52" s="204"/>
    </row>
    <row r="53" spans="2:10">
      <c r="B53" s="197"/>
      <c r="C53" s="205" t="s">
        <v>192</v>
      </c>
      <c r="D53" s="197"/>
      <c r="E53" s="207">
        <v>29.883474999999152</v>
      </c>
      <c r="F53" s="207">
        <v>29.793255381129036</v>
      </c>
      <c r="G53" s="209">
        <v>29.793255381129036</v>
      </c>
      <c r="H53" s="210"/>
      <c r="I53" s="198"/>
      <c r="J53" s="204"/>
    </row>
    <row r="54" spans="2:10">
      <c r="B54" s="197"/>
      <c r="C54" s="205" t="s">
        <v>193</v>
      </c>
      <c r="D54" s="197"/>
      <c r="E54" s="207">
        <v>13.67170800000158</v>
      </c>
      <c r="F54" s="207">
        <v>29.793255381129036</v>
      </c>
      <c r="G54" s="209">
        <v>13.67170800000158</v>
      </c>
      <c r="H54" s="210"/>
      <c r="I54" s="198"/>
      <c r="J54" s="204"/>
    </row>
    <row r="55" spans="2:10">
      <c r="B55" s="197"/>
      <c r="C55" s="205" t="s">
        <v>194</v>
      </c>
      <c r="D55" s="197"/>
      <c r="E55" s="207">
        <v>22.005176999998479</v>
      </c>
      <c r="F55" s="207">
        <v>29.793255381129036</v>
      </c>
      <c r="G55" s="209">
        <v>22.005176999998479</v>
      </c>
      <c r="H55" s="210"/>
      <c r="I55" s="198"/>
      <c r="J55" s="204"/>
    </row>
    <row r="56" spans="2:10">
      <c r="B56" s="197"/>
      <c r="C56" s="205" t="s">
        <v>195</v>
      </c>
      <c r="D56" s="197"/>
      <c r="E56" s="207">
        <v>22.978953000001031</v>
      </c>
      <c r="F56" s="207">
        <v>29.793255381129036</v>
      </c>
      <c r="G56" s="209">
        <v>22.978953000001031</v>
      </c>
      <c r="H56" s="210"/>
      <c r="I56" s="198"/>
      <c r="J56" s="204"/>
    </row>
    <row r="57" spans="2:10">
      <c r="B57" s="197"/>
      <c r="C57" s="205" t="s">
        <v>196</v>
      </c>
      <c r="D57" s="197"/>
      <c r="E57" s="207">
        <v>21.883307999999793</v>
      </c>
      <c r="F57" s="207">
        <v>29.793255381129036</v>
      </c>
      <c r="G57" s="209">
        <v>21.883307999999793</v>
      </c>
      <c r="H57" s="210"/>
      <c r="I57" s="198"/>
      <c r="J57" s="204"/>
    </row>
    <row r="58" spans="2:10">
      <c r="B58" s="197"/>
      <c r="C58" s="205" t="s">
        <v>197</v>
      </c>
      <c r="D58" s="197"/>
      <c r="E58" s="207">
        <v>15.383677999999223</v>
      </c>
      <c r="F58" s="207">
        <v>29.793255381129036</v>
      </c>
      <c r="G58" s="209">
        <v>15.383677999999223</v>
      </c>
      <c r="H58" s="210"/>
      <c r="I58" s="198"/>
      <c r="J58" s="204"/>
    </row>
    <row r="59" spans="2:10">
      <c r="B59" s="197"/>
      <c r="C59" s="205" t="s">
        <v>198</v>
      </c>
      <c r="D59" s="197"/>
      <c r="E59" s="207">
        <v>18.145058000000969</v>
      </c>
      <c r="F59" s="207">
        <v>29.793255381129036</v>
      </c>
      <c r="G59" s="209">
        <v>18.145058000000969</v>
      </c>
      <c r="H59" s="210"/>
      <c r="I59" s="198"/>
      <c r="J59" s="204"/>
    </row>
    <row r="60" spans="2:10">
      <c r="B60" s="197"/>
      <c r="C60" s="205" t="s">
        <v>199</v>
      </c>
      <c r="D60" s="197"/>
      <c r="E60" s="207">
        <v>22.053706999999225</v>
      </c>
      <c r="F60" s="207">
        <v>29.793255381129036</v>
      </c>
      <c r="G60" s="209">
        <v>22.053706999999225</v>
      </c>
      <c r="H60" s="210"/>
      <c r="I60" s="198"/>
      <c r="J60" s="204"/>
    </row>
    <row r="61" spans="2:10">
      <c r="B61" s="197"/>
      <c r="C61" s="205" t="s">
        <v>200</v>
      </c>
      <c r="D61" s="197"/>
      <c r="E61" s="207">
        <v>18.89587000000008</v>
      </c>
      <c r="F61" s="207">
        <v>29.793255381129036</v>
      </c>
      <c r="G61" s="209">
        <v>18.89587000000008</v>
      </c>
      <c r="H61" s="210"/>
      <c r="I61" s="198"/>
      <c r="J61" s="204"/>
    </row>
    <row r="62" spans="2:10">
      <c r="B62" s="197"/>
      <c r="C62" s="205" t="s">
        <v>201</v>
      </c>
      <c r="D62" s="197"/>
      <c r="E62" s="207">
        <v>23.962126000000062</v>
      </c>
      <c r="F62" s="207">
        <v>29.793255381129036</v>
      </c>
      <c r="G62" s="209">
        <v>23.962126000000062</v>
      </c>
      <c r="H62" s="210"/>
      <c r="I62" s="198"/>
      <c r="J62" s="204"/>
    </row>
    <row r="63" spans="2:10">
      <c r="B63" s="197"/>
      <c r="C63" s="205" t="s">
        <v>202</v>
      </c>
      <c r="D63" s="197"/>
      <c r="E63" s="207">
        <v>33.286708000000928</v>
      </c>
      <c r="F63" s="207">
        <v>29.793255381129036</v>
      </c>
      <c r="G63" s="209">
        <v>29.793255381129036</v>
      </c>
      <c r="H63" s="197"/>
      <c r="I63" s="198"/>
      <c r="J63" s="204"/>
    </row>
    <row r="64" spans="2:10">
      <c r="B64" s="197"/>
      <c r="C64" s="205" t="s">
        <v>203</v>
      </c>
      <c r="D64" s="197"/>
      <c r="E64" s="207">
        <v>14.06814199999909</v>
      </c>
      <c r="F64" s="207">
        <v>29.793255381129036</v>
      </c>
      <c r="G64" s="209">
        <v>14.06814199999909</v>
      </c>
      <c r="H64" s="197"/>
      <c r="I64" s="198"/>
      <c r="J64" s="204"/>
    </row>
    <row r="65" spans="2:10">
      <c r="B65" s="197" t="s">
        <v>204</v>
      </c>
      <c r="C65" s="205" t="s">
        <v>205</v>
      </c>
      <c r="D65" s="206"/>
      <c r="E65" s="207">
        <v>34.573757500000809</v>
      </c>
      <c r="F65" s="208">
        <v>18.962486280806452</v>
      </c>
      <c r="G65" s="209">
        <v>18.962486280806452</v>
      </c>
      <c r="H65" s="210"/>
      <c r="I65" s="198"/>
      <c r="J65" s="204"/>
    </row>
    <row r="66" spans="2:10">
      <c r="B66" s="206"/>
      <c r="C66" s="205" t="s">
        <v>206</v>
      </c>
      <c r="D66" s="206"/>
      <c r="E66" s="207">
        <v>30.935209299998938</v>
      </c>
      <c r="F66" s="208">
        <v>18.962486280806452</v>
      </c>
      <c r="G66" s="209">
        <v>18.962486280806452</v>
      </c>
      <c r="H66" s="210"/>
      <c r="I66" s="198"/>
      <c r="J66" s="204"/>
    </row>
    <row r="67" spans="2:10">
      <c r="B67" s="197"/>
      <c r="C67" s="205" t="s">
        <v>207</v>
      </c>
      <c r="D67" s="197"/>
      <c r="E67" s="207">
        <v>3.6857601000002127</v>
      </c>
      <c r="F67" s="207">
        <v>18.962486280806452</v>
      </c>
      <c r="G67" s="209">
        <v>3.6857601000002127</v>
      </c>
      <c r="H67" s="210"/>
      <c r="I67" s="198"/>
      <c r="J67" s="204"/>
    </row>
    <row r="68" spans="2:10">
      <c r="B68" s="197"/>
      <c r="C68" s="205" t="s">
        <v>208</v>
      </c>
      <c r="D68" s="197"/>
      <c r="E68" s="207">
        <v>3.7718249999999727</v>
      </c>
      <c r="F68" s="207">
        <v>18.962486280806452</v>
      </c>
      <c r="G68" s="209">
        <v>3.7718249999999727</v>
      </c>
      <c r="H68" s="210"/>
      <c r="I68" s="198"/>
      <c r="J68" s="204"/>
    </row>
    <row r="69" spans="2:10">
      <c r="B69" s="197"/>
      <c r="C69" s="205" t="s">
        <v>209</v>
      </c>
      <c r="D69" s="197"/>
      <c r="E69" s="207">
        <v>3.1332461000002603</v>
      </c>
      <c r="F69" s="207">
        <v>18.962486280806452</v>
      </c>
      <c r="G69" s="209">
        <v>3.1332461000002603</v>
      </c>
      <c r="H69" s="210"/>
      <c r="I69" s="198"/>
      <c r="J69" s="204"/>
    </row>
    <row r="70" spans="2:10">
      <c r="B70" s="197"/>
      <c r="C70" s="205" t="s">
        <v>210</v>
      </c>
      <c r="D70" s="197"/>
      <c r="E70" s="207">
        <v>3.2297368000006426</v>
      </c>
      <c r="F70" s="207">
        <v>18.962486280806452</v>
      </c>
      <c r="G70" s="209">
        <v>3.2297368000006426</v>
      </c>
      <c r="H70" s="210"/>
      <c r="I70" s="198"/>
      <c r="J70" s="204"/>
    </row>
    <row r="71" spans="2:10">
      <c r="B71" s="197"/>
      <c r="C71" s="205" t="s">
        <v>211</v>
      </c>
      <c r="D71" s="197"/>
      <c r="E71" s="207">
        <v>4.2531275999986029</v>
      </c>
      <c r="F71" s="207">
        <v>18.962486280806452</v>
      </c>
      <c r="G71" s="209">
        <v>4.2531275999986029</v>
      </c>
      <c r="H71" s="210"/>
      <c r="I71" s="198"/>
      <c r="J71" s="204"/>
    </row>
    <row r="72" spans="2:10">
      <c r="B72" s="197"/>
      <c r="C72" s="205" t="s">
        <v>212</v>
      </c>
      <c r="D72" s="197"/>
      <c r="E72" s="207">
        <v>3.7511000000012529</v>
      </c>
      <c r="F72" s="207">
        <v>18.962486280806452</v>
      </c>
      <c r="G72" s="209">
        <v>3.7511000000012529</v>
      </c>
      <c r="H72" s="210"/>
      <c r="I72" s="198"/>
      <c r="J72" s="204"/>
    </row>
    <row r="73" spans="2:10">
      <c r="B73" s="197"/>
      <c r="C73" s="205" t="s">
        <v>213</v>
      </c>
      <c r="D73" s="197"/>
      <c r="E73" s="207">
        <v>3.3039460000000744</v>
      </c>
      <c r="F73" s="207">
        <v>18.962486280806452</v>
      </c>
      <c r="G73" s="209">
        <v>3.3039460000000744</v>
      </c>
      <c r="H73" s="210"/>
      <c r="I73" s="198"/>
      <c r="J73" s="204"/>
    </row>
    <row r="74" spans="2:10">
      <c r="B74" s="197"/>
      <c r="C74" s="205" t="s">
        <v>214</v>
      </c>
      <c r="D74" s="197"/>
      <c r="E74" s="207">
        <v>3.9935255999996864</v>
      </c>
      <c r="F74" s="207">
        <v>18.962486280806452</v>
      </c>
      <c r="G74" s="209">
        <v>3.9935255999996864</v>
      </c>
      <c r="H74" s="210"/>
      <c r="I74" s="198"/>
      <c r="J74" s="204"/>
    </row>
    <row r="75" spans="2:10">
      <c r="B75" s="197"/>
      <c r="C75" s="205" t="s">
        <v>215</v>
      </c>
      <c r="D75" s="197"/>
      <c r="E75" s="207">
        <v>9.1744090999994512</v>
      </c>
      <c r="F75" s="207">
        <v>18.962486280806452</v>
      </c>
      <c r="G75" s="209">
        <v>9.1744090999994512</v>
      </c>
      <c r="H75" s="210"/>
      <c r="I75" s="198"/>
      <c r="J75" s="204"/>
    </row>
    <row r="76" spans="2:10">
      <c r="B76" s="197"/>
      <c r="C76" s="205" t="s">
        <v>216</v>
      </c>
      <c r="D76" s="197"/>
      <c r="E76" s="207">
        <v>13.105909800000068</v>
      </c>
      <c r="F76" s="207">
        <v>18.962486280806452</v>
      </c>
      <c r="G76" s="209">
        <v>13.105909800000068</v>
      </c>
      <c r="H76" s="210"/>
      <c r="I76" s="198"/>
      <c r="J76" s="204"/>
    </row>
    <row r="77" spans="2:10">
      <c r="B77" s="197"/>
      <c r="C77" s="205" t="s">
        <v>217</v>
      </c>
      <c r="D77" s="197"/>
      <c r="E77" s="207">
        <v>27.502193399999712</v>
      </c>
      <c r="F77" s="207">
        <v>18.962486280806452</v>
      </c>
      <c r="G77" s="209">
        <v>18.962486280806452</v>
      </c>
      <c r="H77" s="210"/>
      <c r="I77" s="198"/>
      <c r="J77" s="204"/>
    </row>
    <row r="78" spans="2:10">
      <c r="B78" s="197"/>
      <c r="C78" s="205" t="s">
        <v>218</v>
      </c>
      <c r="D78" s="197"/>
      <c r="E78" s="207">
        <v>12.734181499999885</v>
      </c>
      <c r="F78" s="207">
        <v>18.962486280806452</v>
      </c>
      <c r="G78" s="209">
        <v>12.734181499999885</v>
      </c>
      <c r="H78" s="210"/>
      <c r="I78" s="198"/>
      <c r="J78" s="204"/>
    </row>
    <row r="79" spans="2:10">
      <c r="B79" s="197"/>
      <c r="C79" s="205" t="s">
        <v>219</v>
      </c>
      <c r="D79" s="197"/>
      <c r="E79" s="207">
        <v>13.937328300000907</v>
      </c>
      <c r="F79" s="207">
        <v>18.962486280806452</v>
      </c>
      <c r="G79" s="209">
        <v>13.937328300000907</v>
      </c>
      <c r="H79" s="210"/>
      <c r="I79" s="198" t="s">
        <v>132</v>
      </c>
      <c r="J79" s="204">
        <v>18.962486280806452</v>
      </c>
    </row>
    <row r="80" spans="2:10">
      <c r="B80" s="197"/>
      <c r="C80" s="205" t="s">
        <v>220</v>
      </c>
      <c r="D80" s="197"/>
      <c r="E80" s="207">
        <v>4.320892999999689</v>
      </c>
      <c r="F80" s="207">
        <v>18.962486280806452</v>
      </c>
      <c r="G80" s="209">
        <v>4.320892999999689</v>
      </c>
      <c r="H80" s="210"/>
      <c r="I80" s="198"/>
      <c r="J80" s="204"/>
    </row>
    <row r="81" spans="2:10">
      <c r="B81" s="197"/>
      <c r="C81" s="205" t="s">
        <v>221</v>
      </c>
      <c r="D81" s="197"/>
      <c r="E81" s="207">
        <v>22.399602700000703</v>
      </c>
      <c r="F81" s="207">
        <v>18.962486280806452</v>
      </c>
      <c r="G81" s="209">
        <v>18.962486280806452</v>
      </c>
      <c r="H81" s="210"/>
      <c r="I81" s="198"/>
      <c r="J81" s="204"/>
    </row>
    <row r="82" spans="2:10">
      <c r="B82" s="197"/>
      <c r="C82" s="205" t="s">
        <v>222</v>
      </c>
      <c r="D82" s="197"/>
      <c r="E82" s="207">
        <v>27.715525999999095</v>
      </c>
      <c r="F82" s="207">
        <v>18.962486280806452</v>
      </c>
      <c r="G82" s="209">
        <v>18.962486280806452</v>
      </c>
      <c r="H82" s="210"/>
      <c r="I82" s="198"/>
      <c r="J82" s="204"/>
    </row>
    <row r="83" spans="2:10">
      <c r="B83" s="197"/>
      <c r="C83" s="205" t="s">
        <v>223</v>
      </c>
      <c r="D83" s="197"/>
      <c r="E83" s="207">
        <v>3.1642419000006474</v>
      </c>
      <c r="F83" s="207">
        <v>18.962486280806452</v>
      </c>
      <c r="G83" s="209">
        <v>3.1642419000006474</v>
      </c>
      <c r="H83" s="210"/>
      <c r="I83" s="198"/>
      <c r="J83" s="204"/>
    </row>
    <row r="84" spans="2:10">
      <c r="B84" s="197"/>
      <c r="C84" s="205" t="s">
        <v>224</v>
      </c>
      <c r="D84" s="197"/>
      <c r="E84" s="207">
        <v>13.80393869999887</v>
      </c>
      <c r="F84" s="207">
        <v>18.962486280806452</v>
      </c>
      <c r="G84" s="209">
        <v>13.80393869999887</v>
      </c>
      <c r="H84" s="210"/>
      <c r="I84" s="198"/>
      <c r="J84" s="204"/>
    </row>
    <row r="85" spans="2:10">
      <c r="B85" s="197"/>
      <c r="C85" s="205" t="s">
        <v>225</v>
      </c>
      <c r="D85" s="197"/>
      <c r="E85" s="207">
        <v>24.71693530000055</v>
      </c>
      <c r="F85" s="207">
        <v>18.962486280806452</v>
      </c>
      <c r="G85" s="209">
        <v>18.962486280806452</v>
      </c>
      <c r="H85" s="210"/>
      <c r="I85" s="198"/>
      <c r="J85" s="204"/>
    </row>
    <row r="86" spans="2:10">
      <c r="B86" s="197"/>
      <c r="C86" s="205" t="s">
        <v>226</v>
      </c>
      <c r="D86" s="197"/>
      <c r="E86" s="207">
        <v>3.5798801999992866</v>
      </c>
      <c r="F86" s="207">
        <v>18.962486280806452</v>
      </c>
      <c r="G86" s="209">
        <v>3.5798801999992866</v>
      </c>
      <c r="H86" s="210"/>
      <c r="I86" s="198"/>
      <c r="J86" s="204"/>
    </row>
    <row r="87" spans="2:10">
      <c r="B87" s="197"/>
      <c r="C87" s="205" t="s">
        <v>227</v>
      </c>
      <c r="D87" s="197"/>
      <c r="E87" s="207">
        <v>6.2373117000015421</v>
      </c>
      <c r="F87" s="207">
        <v>18.962486280806452</v>
      </c>
      <c r="G87" s="209">
        <v>6.2373117000015421</v>
      </c>
      <c r="H87" s="210"/>
      <c r="I87" s="198"/>
      <c r="J87" s="204"/>
    </row>
    <row r="88" spans="2:10">
      <c r="B88" s="197"/>
      <c r="C88" s="205" t="s">
        <v>228</v>
      </c>
      <c r="D88" s="197"/>
      <c r="E88" s="207">
        <v>3.6008124999988169</v>
      </c>
      <c r="F88" s="207">
        <v>18.962486280806452</v>
      </c>
      <c r="G88" s="209">
        <v>3.6008124999988169</v>
      </c>
      <c r="H88" s="210"/>
      <c r="I88" s="198"/>
      <c r="J88" s="204"/>
    </row>
    <row r="89" spans="2:10">
      <c r="B89" s="197"/>
      <c r="C89" s="205" t="s">
        <v>229</v>
      </c>
      <c r="D89" s="197"/>
      <c r="E89" s="207">
        <v>9.0605389000001857</v>
      </c>
      <c r="F89" s="207">
        <v>18.962486280806452</v>
      </c>
      <c r="G89" s="209">
        <v>9.0605389000001857</v>
      </c>
      <c r="H89" s="210"/>
      <c r="I89" s="198"/>
      <c r="J89" s="204"/>
    </row>
    <row r="90" spans="2:10">
      <c r="B90" s="197"/>
      <c r="C90" s="205" t="s">
        <v>230</v>
      </c>
      <c r="D90" s="197"/>
      <c r="E90" s="207">
        <v>23.617785800000309</v>
      </c>
      <c r="F90" s="207">
        <v>18.962486280806452</v>
      </c>
      <c r="G90" s="209">
        <v>18.962486280806452</v>
      </c>
      <c r="H90" s="210"/>
      <c r="I90" s="198"/>
      <c r="J90" s="204"/>
    </row>
    <row r="91" spans="2:10">
      <c r="B91" s="197"/>
      <c r="C91" s="205" t="s">
        <v>231</v>
      </c>
      <c r="D91" s="197"/>
      <c r="E91" s="207">
        <v>19.182291100000999</v>
      </c>
      <c r="F91" s="207">
        <v>18.962486280806452</v>
      </c>
      <c r="G91" s="209">
        <v>18.962486280806452</v>
      </c>
      <c r="H91" s="210"/>
      <c r="I91" s="198"/>
      <c r="J91" s="204"/>
    </row>
    <row r="92" spans="2:10">
      <c r="B92" s="197"/>
      <c r="C92" s="205" t="s">
        <v>232</v>
      </c>
      <c r="D92" s="197"/>
      <c r="E92" s="207">
        <v>8.3242665999991239</v>
      </c>
      <c r="F92" s="207">
        <v>18.962486280806452</v>
      </c>
      <c r="G92" s="209">
        <v>8.3242665999991239</v>
      </c>
      <c r="H92" s="210"/>
      <c r="I92" s="198"/>
      <c r="J92" s="204"/>
    </row>
    <row r="93" spans="2:10">
      <c r="B93" s="197"/>
      <c r="C93" s="205" t="s">
        <v>233</v>
      </c>
      <c r="D93" s="197"/>
      <c r="E93" s="207">
        <v>4.1167545999994815</v>
      </c>
      <c r="F93" s="207">
        <v>18.962486280806452</v>
      </c>
      <c r="G93" s="209">
        <v>4.1167545999994815</v>
      </c>
      <c r="H93" s="210"/>
      <c r="I93" s="198"/>
      <c r="J93" s="204"/>
    </row>
    <row r="94" spans="2:10">
      <c r="B94" s="197"/>
      <c r="C94" s="205" t="s">
        <v>234</v>
      </c>
      <c r="D94" s="197"/>
      <c r="E94" s="207">
        <v>15.736151200000226</v>
      </c>
      <c r="F94" s="207">
        <v>18.962486280806452</v>
      </c>
      <c r="G94" s="209">
        <v>15.736151200000226</v>
      </c>
      <c r="H94" s="197"/>
      <c r="I94" s="198"/>
      <c r="J94" s="204"/>
    </row>
    <row r="95" spans="2:10">
      <c r="B95" s="206"/>
      <c r="C95" s="211" t="s">
        <v>235</v>
      </c>
      <c r="D95" s="206"/>
      <c r="E95" s="207">
        <v>6.1179926000006883</v>
      </c>
      <c r="F95" s="208">
        <v>18.962486280806452</v>
      </c>
      <c r="G95" s="209">
        <v>6.1179926000006883</v>
      </c>
      <c r="H95" s="197"/>
      <c r="I95" s="198"/>
      <c r="J95" s="204"/>
    </row>
    <row r="96" spans="2:10">
      <c r="B96" s="197" t="s">
        <v>236</v>
      </c>
      <c r="C96" s="205" t="s">
        <v>237</v>
      </c>
      <c r="D96" s="206"/>
      <c r="E96" s="207">
        <v>2.7187974999992588</v>
      </c>
      <c r="F96" s="208">
        <v>24.385312575500016</v>
      </c>
      <c r="G96" s="209">
        <v>2.7187974999992588</v>
      </c>
      <c r="H96" s="210"/>
      <c r="I96" s="198"/>
      <c r="J96" s="204"/>
    </row>
    <row r="97" spans="2:10">
      <c r="B97" s="206"/>
      <c r="C97" s="205" t="s">
        <v>238</v>
      </c>
      <c r="D97" s="206"/>
      <c r="E97" s="207">
        <v>10.480694400000178</v>
      </c>
      <c r="F97" s="208">
        <v>24.385312575500016</v>
      </c>
      <c r="G97" s="209">
        <v>10.480694400000178</v>
      </c>
      <c r="H97" s="210"/>
      <c r="I97" s="198"/>
      <c r="J97" s="204"/>
    </row>
    <row r="98" spans="2:10">
      <c r="B98" s="197"/>
      <c r="C98" s="205" t="s">
        <v>239</v>
      </c>
      <c r="D98" s="197"/>
      <c r="E98" s="207">
        <v>31.797486900000326</v>
      </c>
      <c r="F98" s="207">
        <v>24.385312575500016</v>
      </c>
      <c r="G98" s="209">
        <v>24.385312575500016</v>
      </c>
      <c r="H98" s="210"/>
      <c r="I98" s="198"/>
      <c r="J98" s="204"/>
    </row>
    <row r="99" spans="2:10">
      <c r="B99" s="197"/>
      <c r="C99" s="205" t="s">
        <v>240</v>
      </c>
      <c r="D99" s="197"/>
      <c r="E99" s="207">
        <v>12.585051999999937</v>
      </c>
      <c r="F99" s="207">
        <v>24.385312575500016</v>
      </c>
      <c r="G99" s="209">
        <v>12.585051999999937</v>
      </c>
      <c r="H99" s="210"/>
      <c r="I99" s="198"/>
      <c r="J99" s="204"/>
    </row>
    <row r="100" spans="2:10">
      <c r="B100" s="197"/>
      <c r="C100" s="205" t="s">
        <v>241</v>
      </c>
      <c r="D100" s="197"/>
      <c r="E100" s="207">
        <v>17.182304500000456</v>
      </c>
      <c r="F100" s="207">
        <v>24.385312575500016</v>
      </c>
      <c r="G100" s="209">
        <v>17.182304500000456</v>
      </c>
      <c r="H100" s="210"/>
      <c r="I100" s="198"/>
      <c r="J100" s="204"/>
    </row>
    <row r="101" spans="2:10">
      <c r="B101" s="197"/>
      <c r="C101" s="205" t="s">
        <v>242</v>
      </c>
      <c r="D101" s="197"/>
      <c r="E101" s="207">
        <v>12.685900699998802</v>
      </c>
      <c r="F101" s="207">
        <v>24.385312575500016</v>
      </c>
      <c r="G101" s="209">
        <v>12.685900699998802</v>
      </c>
      <c r="H101" s="210"/>
      <c r="I101" s="198"/>
      <c r="J101" s="204"/>
    </row>
    <row r="102" spans="2:10">
      <c r="B102" s="197"/>
      <c r="C102" s="205" t="s">
        <v>243</v>
      </c>
      <c r="D102" s="197"/>
      <c r="E102" s="207">
        <v>10.236020899999703</v>
      </c>
      <c r="F102" s="207">
        <v>24.385312575500016</v>
      </c>
      <c r="G102" s="209">
        <v>10.236020899999703</v>
      </c>
      <c r="H102" s="210"/>
      <c r="I102" s="198"/>
      <c r="J102" s="204"/>
    </row>
    <row r="103" spans="2:10">
      <c r="B103" s="197"/>
      <c r="C103" s="205" t="s">
        <v>244</v>
      </c>
      <c r="D103" s="197"/>
      <c r="E103" s="207">
        <v>16.04967860000103</v>
      </c>
      <c r="F103" s="207">
        <v>24.385312575500016</v>
      </c>
      <c r="G103" s="209">
        <v>16.04967860000103</v>
      </c>
      <c r="H103" s="210"/>
      <c r="I103" s="198"/>
      <c r="J103" s="204"/>
    </row>
    <row r="104" spans="2:10">
      <c r="B104" s="197"/>
      <c r="C104" s="205" t="s">
        <v>245</v>
      </c>
      <c r="D104" s="197"/>
      <c r="E104" s="207">
        <v>12.245081000000553</v>
      </c>
      <c r="F104" s="207">
        <v>24.385312575500016</v>
      </c>
      <c r="G104" s="209">
        <v>12.245081000000553</v>
      </c>
      <c r="H104" s="210"/>
      <c r="I104" s="198"/>
      <c r="J104" s="204"/>
    </row>
    <row r="105" spans="2:10">
      <c r="B105" s="197"/>
      <c r="C105" s="205" t="s">
        <v>246</v>
      </c>
      <c r="D105" s="197"/>
      <c r="E105" s="207">
        <v>13.134689700000163</v>
      </c>
      <c r="F105" s="207">
        <v>24.385312575500016</v>
      </c>
      <c r="G105" s="209">
        <v>13.134689700000163</v>
      </c>
      <c r="H105" s="210"/>
      <c r="I105" s="198"/>
      <c r="J105" s="204"/>
    </row>
    <row r="106" spans="2:10">
      <c r="B106" s="197"/>
      <c r="C106" s="205" t="s">
        <v>247</v>
      </c>
      <c r="D106" s="197"/>
      <c r="E106" s="207">
        <v>10.692835099998378</v>
      </c>
      <c r="F106" s="207">
        <v>24.385312575500016</v>
      </c>
      <c r="G106" s="209">
        <v>10.692835099998378</v>
      </c>
      <c r="H106" s="210"/>
      <c r="I106" s="198"/>
      <c r="J106" s="204"/>
    </row>
    <row r="107" spans="2:10">
      <c r="B107" s="197"/>
      <c r="C107" s="205" t="s">
        <v>248</v>
      </c>
      <c r="D107" s="197"/>
      <c r="E107" s="207">
        <v>1.6288443000001183</v>
      </c>
      <c r="F107" s="207">
        <v>24.385312575500016</v>
      </c>
      <c r="G107" s="209">
        <v>1.6288443000001183</v>
      </c>
      <c r="H107" s="210"/>
      <c r="I107" s="198"/>
      <c r="J107" s="204"/>
    </row>
    <row r="108" spans="2:10">
      <c r="B108" s="197"/>
      <c r="C108" s="205" t="s">
        <v>249</v>
      </c>
      <c r="D108" s="197"/>
      <c r="E108" s="207">
        <v>25.806367400001207</v>
      </c>
      <c r="F108" s="207">
        <v>24.385312575500016</v>
      </c>
      <c r="G108" s="209">
        <v>24.385312575500016</v>
      </c>
      <c r="H108" s="210"/>
      <c r="I108" s="198"/>
      <c r="J108" s="204"/>
    </row>
    <row r="109" spans="2:10">
      <c r="B109" s="197"/>
      <c r="C109" s="205" t="s">
        <v>250</v>
      </c>
      <c r="D109" s="197"/>
      <c r="E109" s="207">
        <v>20.331133800000071</v>
      </c>
      <c r="F109" s="207">
        <v>24.385312575500016</v>
      </c>
      <c r="G109" s="209">
        <v>20.331133800000071</v>
      </c>
      <c r="H109" s="210"/>
      <c r="I109" s="198"/>
      <c r="J109" s="204"/>
    </row>
    <row r="110" spans="2:10">
      <c r="B110" s="197"/>
      <c r="C110" s="205" t="s">
        <v>251</v>
      </c>
      <c r="D110" s="197"/>
      <c r="E110" s="207">
        <v>24.179094500000183</v>
      </c>
      <c r="F110" s="207">
        <v>24.385312575500016</v>
      </c>
      <c r="G110" s="209">
        <v>24.179094500000183</v>
      </c>
      <c r="H110" s="210"/>
      <c r="I110" s="198" t="s">
        <v>133</v>
      </c>
      <c r="J110" s="204">
        <v>24.385312575500016</v>
      </c>
    </row>
    <row r="111" spans="2:10">
      <c r="B111" s="197"/>
      <c r="C111" s="205" t="s">
        <v>252</v>
      </c>
      <c r="D111" s="197"/>
      <c r="E111" s="207">
        <v>14.040705899999152</v>
      </c>
      <c r="F111" s="207">
        <v>24.385312575500016</v>
      </c>
      <c r="G111" s="209">
        <v>14.040705899999152</v>
      </c>
      <c r="H111" s="210"/>
      <c r="I111" s="198"/>
      <c r="J111" s="204"/>
    </row>
    <row r="112" spans="2:10">
      <c r="B112" s="197"/>
      <c r="C112" s="205" t="s">
        <v>253</v>
      </c>
      <c r="D112" s="197"/>
      <c r="E112" s="207">
        <v>26.855073700000002</v>
      </c>
      <c r="F112" s="207">
        <v>24.385312575500016</v>
      </c>
      <c r="G112" s="209">
        <v>24.385312575500016</v>
      </c>
      <c r="H112" s="210"/>
      <c r="I112" s="198"/>
      <c r="J112" s="204"/>
    </row>
    <row r="113" spans="2:10">
      <c r="B113" s="197"/>
      <c r="C113" s="205" t="s">
        <v>254</v>
      </c>
      <c r="D113" s="197"/>
      <c r="E113" s="207">
        <v>17.903582299999744</v>
      </c>
      <c r="F113" s="207">
        <v>24.385312575500016</v>
      </c>
      <c r="G113" s="209">
        <v>17.903582299999744</v>
      </c>
      <c r="H113" s="210"/>
      <c r="I113" s="198"/>
      <c r="J113" s="204"/>
    </row>
    <row r="114" spans="2:10">
      <c r="B114" s="197"/>
      <c r="C114" s="205" t="s">
        <v>255</v>
      </c>
      <c r="D114" s="197"/>
      <c r="E114" s="207">
        <v>10.312757300000507</v>
      </c>
      <c r="F114" s="207">
        <v>24.385312575500016</v>
      </c>
      <c r="G114" s="209">
        <v>10.312757300000507</v>
      </c>
      <c r="H114" s="210"/>
      <c r="I114" s="198"/>
      <c r="J114" s="204"/>
    </row>
    <row r="115" spans="2:10">
      <c r="B115" s="197"/>
      <c r="C115" s="205" t="s">
        <v>256</v>
      </c>
      <c r="D115" s="197"/>
      <c r="E115" s="207">
        <v>18.05505189999948</v>
      </c>
      <c r="F115" s="207">
        <v>24.385312575500016</v>
      </c>
      <c r="G115" s="209">
        <v>18.05505189999948</v>
      </c>
      <c r="H115" s="210"/>
      <c r="I115" s="198"/>
      <c r="J115" s="204"/>
    </row>
    <row r="116" spans="2:10">
      <c r="B116" s="197"/>
      <c r="C116" s="205" t="s">
        <v>257</v>
      </c>
      <c r="D116" s="197"/>
      <c r="E116" s="207">
        <v>19.631993399999647</v>
      </c>
      <c r="F116" s="207">
        <v>24.385312575500016</v>
      </c>
      <c r="G116" s="209">
        <v>19.631993399999647</v>
      </c>
      <c r="H116" s="210"/>
      <c r="I116" s="198"/>
      <c r="J116" s="204"/>
    </row>
    <row r="117" spans="2:10">
      <c r="B117" s="197"/>
      <c r="C117" s="205" t="s">
        <v>258</v>
      </c>
      <c r="D117" s="197"/>
      <c r="E117" s="207">
        <v>21.378290100001539</v>
      </c>
      <c r="F117" s="207">
        <v>24.385312575500016</v>
      </c>
      <c r="G117" s="209">
        <v>21.378290100001539</v>
      </c>
      <c r="H117" s="210"/>
      <c r="I117" s="198"/>
      <c r="J117" s="204"/>
    </row>
    <row r="118" spans="2:10">
      <c r="B118" s="197"/>
      <c r="C118" s="205" t="s">
        <v>259</v>
      </c>
      <c r="D118" s="197"/>
      <c r="E118" s="207">
        <v>18.396476099999209</v>
      </c>
      <c r="F118" s="207">
        <v>24.385312575500016</v>
      </c>
      <c r="G118" s="209">
        <v>18.396476099999209</v>
      </c>
      <c r="H118" s="210"/>
      <c r="I118" s="198"/>
      <c r="J118" s="204"/>
    </row>
    <row r="119" spans="2:10">
      <c r="B119" s="197"/>
      <c r="C119" s="205" t="s">
        <v>260</v>
      </c>
      <c r="D119" s="197"/>
      <c r="E119" s="207">
        <v>17.786152400000432</v>
      </c>
      <c r="F119" s="207">
        <v>24.385312575500016</v>
      </c>
      <c r="G119" s="209">
        <v>17.786152400000432</v>
      </c>
      <c r="H119" s="210"/>
      <c r="I119" s="198"/>
      <c r="J119" s="204"/>
    </row>
    <row r="120" spans="2:10">
      <c r="B120" s="197"/>
      <c r="C120" s="205" t="s">
        <v>261</v>
      </c>
      <c r="D120" s="197"/>
      <c r="E120" s="207">
        <v>12.006596799998732</v>
      </c>
      <c r="F120" s="207">
        <v>24.385312575500016</v>
      </c>
      <c r="G120" s="209">
        <v>12.006596799998732</v>
      </c>
      <c r="H120" s="210"/>
      <c r="I120" s="198"/>
      <c r="J120" s="204"/>
    </row>
    <row r="121" spans="2:10">
      <c r="B121" s="197"/>
      <c r="C121" s="205" t="s">
        <v>262</v>
      </c>
      <c r="D121" s="197"/>
      <c r="E121" s="207">
        <v>16.028893500001548</v>
      </c>
      <c r="F121" s="207">
        <v>24.385312575500016</v>
      </c>
      <c r="G121" s="209">
        <v>16.028893500001548</v>
      </c>
      <c r="H121" s="210"/>
      <c r="I121" s="198"/>
      <c r="J121" s="204"/>
    </row>
    <row r="122" spans="2:10">
      <c r="B122" s="197"/>
      <c r="C122" s="205" t="s">
        <v>263</v>
      </c>
      <c r="D122" s="197"/>
      <c r="E122" s="207">
        <v>22.018397599998686</v>
      </c>
      <c r="F122" s="207">
        <v>24.385312575500016</v>
      </c>
      <c r="G122" s="209">
        <v>22.018397599998686</v>
      </c>
      <c r="H122" s="210"/>
      <c r="I122" s="198"/>
      <c r="J122" s="204"/>
    </row>
    <row r="123" spans="2:10">
      <c r="B123" s="197"/>
      <c r="C123" s="205" t="s">
        <v>264</v>
      </c>
      <c r="D123" s="197"/>
      <c r="E123" s="207">
        <v>14.657177500000612</v>
      </c>
      <c r="F123" s="207">
        <v>24.385312575500016</v>
      </c>
      <c r="G123" s="209">
        <v>14.657177500000612</v>
      </c>
      <c r="H123" s="210"/>
      <c r="I123" s="198"/>
      <c r="J123" s="204"/>
    </row>
    <row r="124" spans="2:10">
      <c r="B124" s="197"/>
      <c r="C124" s="205" t="s">
        <v>265</v>
      </c>
      <c r="D124" s="197"/>
      <c r="E124" s="207">
        <v>15.355227799999419</v>
      </c>
      <c r="F124" s="207">
        <v>24.385312575500016</v>
      </c>
      <c r="G124" s="209">
        <v>15.355227799999419</v>
      </c>
      <c r="H124" s="210"/>
      <c r="I124" s="198"/>
      <c r="J124" s="204"/>
    </row>
    <row r="125" spans="2:10">
      <c r="B125" s="197"/>
      <c r="C125" s="205" t="s">
        <v>266</v>
      </c>
      <c r="D125" s="197"/>
      <c r="E125" s="207">
        <v>19.339086200001162</v>
      </c>
      <c r="F125" s="207">
        <v>24.385312575500016</v>
      </c>
      <c r="G125" s="209">
        <v>19.339086200001162</v>
      </c>
      <c r="H125" s="197"/>
      <c r="I125" s="198"/>
      <c r="J125" s="204"/>
    </row>
    <row r="126" spans="2:10">
      <c r="B126" s="206" t="s">
        <v>267</v>
      </c>
      <c r="C126" s="211" t="s">
        <v>268</v>
      </c>
      <c r="D126" s="206"/>
      <c r="E126" s="207">
        <v>16.500893299999344</v>
      </c>
      <c r="F126" s="208">
        <v>47.595277106612897</v>
      </c>
      <c r="G126" s="209">
        <v>16.500893299999344</v>
      </c>
      <c r="H126" s="197"/>
      <c r="I126" s="198"/>
      <c r="J126" s="204"/>
    </row>
    <row r="127" spans="2:10">
      <c r="B127" s="197"/>
      <c r="C127" s="205" t="s">
        <v>269</v>
      </c>
      <c r="D127" s="206"/>
      <c r="E127" s="207">
        <v>9.8273816999993908</v>
      </c>
      <c r="F127" s="208">
        <v>47.595277106612897</v>
      </c>
      <c r="G127" s="209">
        <v>9.8273816999993908</v>
      </c>
      <c r="H127" s="210"/>
      <c r="I127" s="198"/>
      <c r="J127" s="204"/>
    </row>
    <row r="128" spans="2:10">
      <c r="B128" s="206"/>
      <c r="C128" s="205" t="s">
        <v>270</v>
      </c>
      <c r="D128" s="206"/>
      <c r="E128" s="207">
        <v>12.936475400000612</v>
      </c>
      <c r="F128" s="208">
        <v>47.595277106612897</v>
      </c>
      <c r="G128" s="209">
        <v>12.936475400000612</v>
      </c>
      <c r="H128" s="210"/>
      <c r="I128" s="198"/>
      <c r="J128" s="204"/>
    </row>
    <row r="129" spans="2:10">
      <c r="B129" s="197"/>
      <c r="C129" s="205" t="s">
        <v>271</v>
      </c>
      <c r="D129" s="197"/>
      <c r="E129" s="207">
        <v>26.539056699999431</v>
      </c>
      <c r="F129" s="207">
        <v>47.595277106612897</v>
      </c>
      <c r="G129" s="209">
        <v>26.539056699999431</v>
      </c>
      <c r="H129" s="210"/>
      <c r="I129" s="198"/>
      <c r="J129" s="204"/>
    </row>
    <row r="130" spans="2:10">
      <c r="B130" s="197"/>
      <c r="C130" s="205" t="s">
        <v>272</v>
      </c>
      <c r="D130" s="197"/>
      <c r="E130" s="207">
        <v>11.786875500000665</v>
      </c>
      <c r="F130" s="207">
        <v>47.595277106612897</v>
      </c>
      <c r="G130" s="209">
        <v>11.786875500000665</v>
      </c>
      <c r="H130" s="210"/>
      <c r="I130" s="198"/>
      <c r="J130" s="204"/>
    </row>
    <row r="131" spans="2:10">
      <c r="B131" s="197"/>
      <c r="C131" s="205" t="s">
        <v>273</v>
      </c>
      <c r="D131" s="197"/>
      <c r="E131" s="207">
        <v>21.49425899999946</v>
      </c>
      <c r="F131" s="207">
        <v>47.595277106612897</v>
      </c>
      <c r="G131" s="209">
        <v>21.49425899999946</v>
      </c>
      <c r="H131" s="210"/>
      <c r="I131" s="198"/>
      <c r="J131" s="204"/>
    </row>
    <row r="132" spans="2:10">
      <c r="B132" s="197"/>
      <c r="C132" s="205" t="s">
        <v>274</v>
      </c>
      <c r="D132" s="197"/>
      <c r="E132" s="207">
        <v>20.865327200000014</v>
      </c>
      <c r="F132" s="207">
        <v>47.595277106612897</v>
      </c>
      <c r="G132" s="209">
        <v>20.865327200000014</v>
      </c>
      <c r="H132" s="210"/>
      <c r="I132" s="198"/>
      <c r="J132" s="204"/>
    </row>
    <row r="133" spans="2:10">
      <c r="B133" s="197"/>
      <c r="C133" s="205" t="s">
        <v>275</v>
      </c>
      <c r="D133" s="197"/>
      <c r="E133" s="207">
        <v>12.966246700000141</v>
      </c>
      <c r="F133" s="207">
        <v>47.595277106612897</v>
      </c>
      <c r="G133" s="209">
        <v>12.966246700000141</v>
      </c>
      <c r="H133" s="210"/>
      <c r="I133" s="198"/>
      <c r="J133" s="204"/>
    </row>
    <row r="134" spans="2:10">
      <c r="B134" s="197"/>
      <c r="C134" s="205" t="s">
        <v>276</v>
      </c>
      <c r="D134" s="197"/>
      <c r="E134" s="207">
        <v>7.7706364000003054</v>
      </c>
      <c r="F134" s="207">
        <v>47.595277106612897</v>
      </c>
      <c r="G134" s="209">
        <v>7.7706364000003054</v>
      </c>
      <c r="H134" s="210"/>
      <c r="I134" s="198"/>
      <c r="J134" s="204"/>
    </row>
    <row r="135" spans="2:10">
      <c r="B135" s="197"/>
      <c r="C135" s="205" t="s">
        <v>277</v>
      </c>
      <c r="D135" s="197"/>
      <c r="E135" s="207">
        <v>16.264452999999651</v>
      </c>
      <c r="F135" s="207">
        <v>47.595277106612897</v>
      </c>
      <c r="G135" s="209">
        <v>16.264452999999651</v>
      </c>
      <c r="H135" s="210"/>
      <c r="I135" s="198"/>
      <c r="J135" s="204"/>
    </row>
    <row r="136" spans="2:10">
      <c r="B136" s="197"/>
      <c r="C136" s="205" t="s">
        <v>278</v>
      </c>
      <c r="D136" s="197"/>
      <c r="E136" s="207">
        <v>20.01225910000009</v>
      </c>
      <c r="F136" s="207">
        <v>47.595277106612897</v>
      </c>
      <c r="G136" s="209">
        <v>20.01225910000009</v>
      </c>
      <c r="H136" s="210"/>
      <c r="I136" s="198"/>
      <c r="J136" s="204"/>
    </row>
    <row r="137" spans="2:10">
      <c r="B137" s="197"/>
      <c r="C137" s="205" t="s">
        <v>279</v>
      </c>
      <c r="D137" s="197"/>
      <c r="E137" s="207">
        <v>19.127788600000429</v>
      </c>
      <c r="F137" s="207">
        <v>47.595277106612897</v>
      </c>
      <c r="G137" s="209">
        <v>19.127788600000429</v>
      </c>
      <c r="H137" s="210"/>
      <c r="I137" s="198"/>
      <c r="J137" s="204"/>
    </row>
    <row r="138" spans="2:10">
      <c r="B138" s="197"/>
      <c r="C138" s="205" t="s">
        <v>280</v>
      </c>
      <c r="D138" s="197"/>
      <c r="E138" s="207">
        <v>32.602721499999433</v>
      </c>
      <c r="F138" s="207">
        <v>47.595277106612897</v>
      </c>
      <c r="G138" s="209">
        <v>32.602721499999433</v>
      </c>
      <c r="H138" s="210"/>
      <c r="I138" s="198"/>
      <c r="J138" s="204"/>
    </row>
    <row r="139" spans="2:10">
      <c r="B139" s="197"/>
      <c r="C139" s="205" t="s">
        <v>281</v>
      </c>
      <c r="D139" s="197"/>
      <c r="E139" s="207">
        <v>27.579584900000217</v>
      </c>
      <c r="F139" s="207">
        <v>47.595277106612897</v>
      </c>
      <c r="G139" s="209">
        <v>27.579584900000217</v>
      </c>
      <c r="H139" s="210"/>
      <c r="I139" s="198"/>
      <c r="J139" s="204"/>
    </row>
    <row r="140" spans="2:10">
      <c r="B140" s="197"/>
      <c r="C140" s="205" t="s">
        <v>282</v>
      </c>
      <c r="D140" s="197"/>
      <c r="E140" s="207">
        <v>19.58462170000017</v>
      </c>
      <c r="F140" s="207">
        <v>47.595277106612897</v>
      </c>
      <c r="G140" s="209">
        <v>19.58462170000017</v>
      </c>
      <c r="H140" s="210"/>
      <c r="I140" s="198" t="s">
        <v>134</v>
      </c>
      <c r="J140" s="204">
        <v>47.595277106612897</v>
      </c>
    </row>
    <row r="141" spans="2:10">
      <c r="B141" s="197"/>
      <c r="C141" s="205" t="s">
        <v>283</v>
      </c>
      <c r="D141" s="197"/>
      <c r="E141" s="207">
        <v>15.918661399999692</v>
      </c>
      <c r="F141" s="207">
        <v>47.595277106612897</v>
      </c>
      <c r="G141" s="209">
        <v>15.918661399999692</v>
      </c>
      <c r="H141" s="210"/>
      <c r="I141" s="198"/>
      <c r="J141" s="204"/>
    </row>
    <row r="142" spans="2:10">
      <c r="B142" s="197"/>
      <c r="C142" s="205" t="s">
        <v>284</v>
      </c>
      <c r="D142" s="197"/>
      <c r="E142" s="207">
        <v>29.147903199999931</v>
      </c>
      <c r="F142" s="207">
        <v>47.595277106612897</v>
      </c>
      <c r="G142" s="209">
        <v>29.147903199999931</v>
      </c>
      <c r="H142" s="210"/>
      <c r="I142" s="198"/>
      <c r="J142" s="204"/>
    </row>
    <row r="143" spans="2:10">
      <c r="B143" s="197"/>
      <c r="C143" s="205" t="s">
        <v>285</v>
      </c>
      <c r="D143" s="197"/>
      <c r="E143" s="207">
        <v>35.328679600000768</v>
      </c>
      <c r="F143" s="207">
        <v>47.595277106612897</v>
      </c>
      <c r="G143" s="209">
        <v>35.328679600000768</v>
      </c>
      <c r="H143" s="210"/>
      <c r="I143" s="198"/>
      <c r="J143" s="204"/>
    </row>
    <row r="144" spans="2:10">
      <c r="B144" s="197"/>
      <c r="C144" s="205" t="s">
        <v>286</v>
      </c>
      <c r="D144" s="197"/>
      <c r="E144" s="207">
        <v>28.425235499999914</v>
      </c>
      <c r="F144" s="207">
        <v>47.595277106612897</v>
      </c>
      <c r="G144" s="209">
        <v>28.425235499999914</v>
      </c>
      <c r="H144" s="210"/>
      <c r="I144" s="198"/>
      <c r="J144" s="204"/>
    </row>
    <row r="145" spans="2:10">
      <c r="B145" s="197"/>
      <c r="C145" s="205" t="s">
        <v>287</v>
      </c>
      <c r="D145" s="197"/>
      <c r="E145" s="207">
        <v>23.055633100000044</v>
      </c>
      <c r="F145" s="207">
        <v>47.595277106612897</v>
      </c>
      <c r="G145" s="209">
        <v>23.055633100000044</v>
      </c>
      <c r="H145" s="210"/>
      <c r="I145" s="198"/>
      <c r="J145" s="204"/>
    </row>
    <row r="146" spans="2:10">
      <c r="B146" s="197"/>
      <c r="C146" s="205" t="s">
        <v>288</v>
      </c>
      <c r="D146" s="197"/>
      <c r="E146" s="207">
        <v>22.895728999999886</v>
      </c>
      <c r="F146" s="207">
        <v>47.595277106612897</v>
      </c>
      <c r="G146" s="209">
        <v>22.895728999999886</v>
      </c>
      <c r="H146" s="210"/>
      <c r="I146" s="198"/>
      <c r="J146" s="204"/>
    </row>
    <row r="147" spans="2:10">
      <c r="B147" s="197"/>
      <c r="C147" s="205" t="s">
        <v>289</v>
      </c>
      <c r="D147" s="197"/>
      <c r="E147" s="207">
        <v>30.04235069999946</v>
      </c>
      <c r="F147" s="207">
        <v>47.595277106612897</v>
      </c>
      <c r="G147" s="209">
        <v>30.04235069999946</v>
      </c>
      <c r="H147" s="210"/>
      <c r="I147" s="198"/>
      <c r="J147" s="204"/>
    </row>
    <row r="148" spans="2:10">
      <c r="B148" s="197"/>
      <c r="C148" s="205" t="s">
        <v>290</v>
      </c>
      <c r="D148" s="197"/>
      <c r="E148" s="207">
        <v>22.026359900000102</v>
      </c>
      <c r="F148" s="207">
        <v>47.595277106612897</v>
      </c>
      <c r="G148" s="209">
        <v>22.026359900000102</v>
      </c>
      <c r="H148" s="210"/>
      <c r="I148" s="198"/>
      <c r="J148" s="204"/>
    </row>
    <row r="149" spans="2:10">
      <c r="B149" s="197"/>
      <c r="C149" s="205" t="s">
        <v>291</v>
      </c>
      <c r="D149" s="197"/>
      <c r="E149" s="207">
        <v>33.550839399999916</v>
      </c>
      <c r="F149" s="207">
        <v>47.595277106612897</v>
      </c>
      <c r="G149" s="209">
        <v>33.550839399999916</v>
      </c>
      <c r="H149" s="210"/>
      <c r="I149" s="198"/>
      <c r="J149" s="204"/>
    </row>
    <row r="150" spans="2:10">
      <c r="B150" s="197"/>
      <c r="C150" s="205" t="s">
        <v>292</v>
      </c>
      <c r="D150" s="197"/>
      <c r="E150" s="207">
        <v>59.627479000000186</v>
      </c>
      <c r="F150" s="207">
        <v>47.595277106612897</v>
      </c>
      <c r="G150" s="209">
        <v>47.595277106612897</v>
      </c>
      <c r="H150" s="210"/>
      <c r="I150" s="198"/>
      <c r="J150" s="204"/>
    </row>
    <row r="151" spans="2:10">
      <c r="B151" s="197"/>
      <c r="C151" s="205" t="s">
        <v>293</v>
      </c>
      <c r="D151" s="197"/>
      <c r="E151" s="207">
        <v>47.59649639999985</v>
      </c>
      <c r="F151" s="207">
        <v>47.595277106612897</v>
      </c>
      <c r="G151" s="209">
        <v>47.595277106612897</v>
      </c>
      <c r="H151" s="210"/>
      <c r="I151" s="198"/>
      <c r="J151" s="204"/>
    </row>
    <row r="152" spans="2:10">
      <c r="B152" s="197"/>
      <c r="C152" s="205" t="s">
        <v>294</v>
      </c>
      <c r="D152" s="197"/>
      <c r="E152" s="207">
        <v>38.470325200000019</v>
      </c>
      <c r="F152" s="207">
        <v>47.595277106612897</v>
      </c>
      <c r="G152" s="209">
        <v>38.470325200000019</v>
      </c>
      <c r="H152" s="210"/>
      <c r="I152" s="198"/>
      <c r="J152" s="204"/>
    </row>
    <row r="153" spans="2:10">
      <c r="B153" s="197"/>
      <c r="C153" s="205" t="s">
        <v>295</v>
      </c>
      <c r="D153" s="197"/>
      <c r="E153" s="207">
        <v>33.220038500000413</v>
      </c>
      <c r="F153" s="207">
        <v>47.595277106612897</v>
      </c>
      <c r="G153" s="209">
        <v>33.220038500000413</v>
      </c>
      <c r="H153" s="210"/>
      <c r="I153" s="198"/>
      <c r="J153" s="204"/>
    </row>
    <row r="154" spans="2:10">
      <c r="B154" s="197"/>
      <c r="C154" s="205" t="s">
        <v>296</v>
      </c>
      <c r="D154" s="197"/>
      <c r="E154" s="207">
        <v>17.060764299999612</v>
      </c>
      <c r="F154" s="207">
        <v>47.595277106612897</v>
      </c>
      <c r="G154" s="209">
        <v>17.060764299999612</v>
      </c>
      <c r="H154" s="210"/>
      <c r="I154" s="198"/>
      <c r="J154" s="204"/>
    </row>
    <row r="155" spans="2:10">
      <c r="B155" s="197"/>
      <c r="C155" s="205" t="s">
        <v>297</v>
      </c>
      <c r="D155" s="197"/>
      <c r="E155" s="207">
        <v>15.535573800000016</v>
      </c>
      <c r="F155" s="207">
        <v>47.595277106612897</v>
      </c>
      <c r="G155" s="209">
        <v>15.535573800000016</v>
      </c>
      <c r="H155" s="210"/>
      <c r="I155" s="198"/>
      <c r="J155" s="204"/>
    </row>
    <row r="156" spans="2:10">
      <c r="B156" s="206"/>
      <c r="C156" s="211" t="s">
        <v>298</v>
      </c>
      <c r="D156" s="206"/>
      <c r="E156" s="207">
        <v>2.2711794000001655</v>
      </c>
      <c r="F156" s="208">
        <v>47.595277106612897</v>
      </c>
      <c r="G156" s="209">
        <v>2.2711794000001655</v>
      </c>
      <c r="H156" s="197"/>
      <c r="I156" s="198"/>
      <c r="J156" s="204"/>
    </row>
    <row r="157" spans="2:10">
      <c r="B157" s="197" t="s">
        <v>299</v>
      </c>
      <c r="C157" s="205" t="s">
        <v>300</v>
      </c>
      <c r="D157" s="206"/>
      <c r="E157" s="207">
        <v>14.908949000000392</v>
      </c>
      <c r="F157" s="208">
        <v>91.107235684166668</v>
      </c>
      <c r="G157" s="209">
        <v>14.908949000000392</v>
      </c>
      <c r="H157" s="210"/>
      <c r="I157" s="198"/>
      <c r="J157" s="204"/>
    </row>
    <row r="158" spans="2:10">
      <c r="B158" s="206"/>
      <c r="C158" s="205" t="s">
        <v>301</v>
      </c>
      <c r="D158" s="206"/>
      <c r="E158" s="207">
        <v>26.82828939999925</v>
      </c>
      <c r="F158" s="208">
        <v>91.107235684166668</v>
      </c>
      <c r="G158" s="209">
        <v>26.82828939999925</v>
      </c>
      <c r="H158" s="210"/>
      <c r="I158" s="198"/>
      <c r="J158" s="204"/>
    </row>
    <row r="159" spans="2:10">
      <c r="B159" s="197"/>
      <c r="C159" s="205" t="s">
        <v>302</v>
      </c>
      <c r="D159" s="197"/>
      <c r="E159" s="207">
        <v>38.021882000000183</v>
      </c>
      <c r="F159" s="207">
        <v>91.107235684166668</v>
      </c>
      <c r="G159" s="209">
        <v>38.021882000000183</v>
      </c>
      <c r="H159" s="210"/>
      <c r="I159" s="198"/>
      <c r="J159" s="204"/>
    </row>
    <row r="160" spans="2:10">
      <c r="B160" s="197"/>
      <c r="C160" s="205" t="s">
        <v>303</v>
      </c>
      <c r="D160" s="197"/>
      <c r="E160" s="207">
        <v>26.962314600000131</v>
      </c>
      <c r="F160" s="207">
        <v>91.107235684166668</v>
      </c>
      <c r="G160" s="209">
        <v>26.962314600000131</v>
      </c>
      <c r="H160" s="210"/>
      <c r="I160" s="198"/>
      <c r="J160" s="204"/>
    </row>
    <row r="161" spans="2:10">
      <c r="B161" s="197"/>
      <c r="C161" s="205" t="s">
        <v>304</v>
      </c>
      <c r="D161" s="197"/>
      <c r="E161" s="207">
        <v>39.384980599999572</v>
      </c>
      <c r="F161" s="207">
        <v>91.107235684166668</v>
      </c>
      <c r="G161" s="209">
        <v>39.384980599999572</v>
      </c>
      <c r="H161" s="210"/>
      <c r="I161" s="198"/>
      <c r="J161" s="204"/>
    </row>
    <row r="162" spans="2:10">
      <c r="B162" s="197"/>
      <c r="C162" s="205" t="s">
        <v>305</v>
      </c>
      <c r="D162" s="197"/>
      <c r="E162" s="207">
        <v>38.570273400000431</v>
      </c>
      <c r="F162" s="207">
        <v>91.107235684166668</v>
      </c>
      <c r="G162" s="209">
        <v>38.570273400000431</v>
      </c>
      <c r="H162" s="210"/>
      <c r="I162" s="198"/>
      <c r="J162" s="204"/>
    </row>
    <row r="163" spans="2:10">
      <c r="B163" s="197"/>
      <c r="C163" s="205" t="s">
        <v>306</v>
      </c>
      <c r="D163" s="197"/>
      <c r="E163" s="207">
        <v>62.287645800000021</v>
      </c>
      <c r="F163" s="207">
        <v>91.107235684166668</v>
      </c>
      <c r="G163" s="209">
        <v>62.287645800000021</v>
      </c>
      <c r="H163" s="210"/>
      <c r="I163" s="198"/>
      <c r="J163" s="204"/>
    </row>
    <row r="164" spans="2:10">
      <c r="B164" s="197"/>
      <c r="C164" s="205" t="s">
        <v>307</v>
      </c>
      <c r="D164" s="197"/>
      <c r="E164" s="207">
        <v>35.268675800000167</v>
      </c>
      <c r="F164" s="207">
        <v>91.107235684166668</v>
      </c>
      <c r="G164" s="209">
        <v>35.268675800000167</v>
      </c>
      <c r="H164" s="210"/>
      <c r="I164" s="198"/>
      <c r="J164" s="204"/>
    </row>
    <row r="165" spans="2:10">
      <c r="B165" s="197"/>
      <c r="C165" s="205" t="s">
        <v>308</v>
      </c>
      <c r="D165" s="197"/>
      <c r="E165" s="207">
        <v>44.559848399999531</v>
      </c>
      <c r="F165" s="207">
        <v>91.107235684166668</v>
      </c>
      <c r="G165" s="209">
        <v>44.559848399999531</v>
      </c>
      <c r="H165" s="210"/>
      <c r="I165" s="198"/>
      <c r="J165" s="204"/>
    </row>
    <row r="166" spans="2:10">
      <c r="B166" s="197"/>
      <c r="C166" s="205" t="s">
        <v>309</v>
      </c>
      <c r="D166" s="197"/>
      <c r="E166" s="207">
        <v>39.090727999999913</v>
      </c>
      <c r="F166" s="207">
        <v>91.107235684166668</v>
      </c>
      <c r="G166" s="209">
        <v>39.090727999999913</v>
      </c>
      <c r="H166" s="210"/>
      <c r="I166" s="198"/>
      <c r="J166" s="204"/>
    </row>
    <row r="167" spans="2:10">
      <c r="B167" s="197"/>
      <c r="C167" s="205" t="s">
        <v>310</v>
      </c>
      <c r="D167" s="197"/>
      <c r="E167" s="207">
        <v>36.515699600000787</v>
      </c>
      <c r="F167" s="207">
        <v>91.107235684166668</v>
      </c>
      <c r="G167" s="209">
        <v>36.515699600000787</v>
      </c>
      <c r="H167" s="210"/>
      <c r="I167" s="198"/>
      <c r="J167" s="204"/>
    </row>
    <row r="168" spans="2:10">
      <c r="B168" s="197"/>
      <c r="C168" s="205" t="s">
        <v>311</v>
      </c>
      <c r="D168" s="197"/>
      <c r="E168" s="207">
        <v>32.697831199999875</v>
      </c>
      <c r="F168" s="207">
        <v>91.107235684166668</v>
      </c>
      <c r="G168" s="209">
        <v>32.697831199999875</v>
      </c>
      <c r="H168" s="210"/>
      <c r="I168" s="198"/>
      <c r="J168" s="204"/>
    </row>
    <row r="169" spans="2:10">
      <c r="B169" s="197"/>
      <c r="C169" s="205" t="s">
        <v>312</v>
      </c>
      <c r="D169" s="197"/>
      <c r="E169" s="207">
        <v>27.84173599999945</v>
      </c>
      <c r="F169" s="207">
        <v>91.107235684166668</v>
      </c>
      <c r="G169" s="209">
        <v>27.84173599999945</v>
      </c>
      <c r="H169" s="210"/>
      <c r="I169" s="198"/>
      <c r="J169" s="204"/>
    </row>
    <row r="170" spans="2:10">
      <c r="B170" s="197"/>
      <c r="C170" s="205" t="s">
        <v>313</v>
      </c>
      <c r="D170" s="197"/>
      <c r="E170" s="207">
        <v>39.512920200000323</v>
      </c>
      <c r="F170" s="207">
        <v>91.107235684166668</v>
      </c>
      <c r="G170" s="209">
        <v>39.512920200000323</v>
      </c>
      <c r="H170" s="210"/>
      <c r="I170" s="198"/>
      <c r="J170" s="204"/>
    </row>
    <row r="171" spans="2:10">
      <c r="B171" s="197"/>
      <c r="C171" s="205" t="s">
        <v>314</v>
      </c>
      <c r="D171" s="197"/>
      <c r="E171" s="207">
        <v>30.056953599999957</v>
      </c>
      <c r="F171" s="207">
        <v>91.107235684166668</v>
      </c>
      <c r="G171" s="209">
        <v>30.056953599999957</v>
      </c>
      <c r="H171" s="210"/>
      <c r="I171" s="198" t="s">
        <v>135</v>
      </c>
      <c r="J171" s="204">
        <v>91.107235684166668</v>
      </c>
    </row>
    <row r="172" spans="2:10">
      <c r="B172" s="197"/>
      <c r="C172" s="205" t="s">
        <v>315</v>
      </c>
      <c r="D172" s="197"/>
      <c r="E172" s="207">
        <v>33.464168600000171</v>
      </c>
      <c r="F172" s="207">
        <v>91.107235684166668</v>
      </c>
      <c r="G172" s="209">
        <v>33.464168600000171</v>
      </c>
      <c r="H172" s="210"/>
      <c r="I172" s="198"/>
      <c r="J172" s="204"/>
    </row>
    <row r="173" spans="2:10">
      <c r="B173" s="197"/>
      <c r="C173" s="205" t="s">
        <v>316</v>
      </c>
      <c r="D173" s="197"/>
      <c r="E173" s="207">
        <v>35.347622199999634</v>
      </c>
      <c r="F173" s="207">
        <v>91.107235684166668</v>
      </c>
      <c r="G173" s="209">
        <v>35.347622199999634</v>
      </c>
      <c r="H173" s="210"/>
      <c r="I173" s="198"/>
      <c r="J173" s="204"/>
    </row>
    <row r="174" spans="2:10">
      <c r="B174" s="197"/>
      <c r="C174" s="205" t="s">
        <v>317</v>
      </c>
      <c r="D174" s="197"/>
      <c r="E174" s="207">
        <v>36.711653000000204</v>
      </c>
      <c r="F174" s="207">
        <v>91.107235684166668</v>
      </c>
      <c r="G174" s="209">
        <v>36.711653000000204</v>
      </c>
      <c r="H174" s="210"/>
      <c r="I174" s="198"/>
      <c r="J174" s="204"/>
    </row>
    <row r="175" spans="2:10">
      <c r="B175" s="197"/>
      <c r="C175" s="205" t="s">
        <v>318</v>
      </c>
      <c r="D175" s="197"/>
      <c r="E175" s="207">
        <v>30.09189020000035</v>
      </c>
      <c r="F175" s="207">
        <v>91.107235684166668</v>
      </c>
      <c r="G175" s="209">
        <v>30.09189020000035</v>
      </c>
      <c r="H175" s="210"/>
      <c r="I175" s="198"/>
      <c r="J175" s="204"/>
    </row>
    <row r="176" spans="2:10">
      <c r="B176" s="197"/>
      <c r="C176" s="205" t="s">
        <v>319</v>
      </c>
      <c r="D176" s="197"/>
      <c r="E176" s="207">
        <v>35.478863199999452</v>
      </c>
      <c r="F176" s="207">
        <v>91.107235684166668</v>
      </c>
      <c r="G176" s="209">
        <v>35.478863199999452</v>
      </c>
      <c r="H176" s="210"/>
      <c r="I176" s="198"/>
      <c r="J176" s="204"/>
    </row>
    <row r="177" spans="2:10">
      <c r="B177" s="197"/>
      <c r="C177" s="205" t="s">
        <v>320</v>
      </c>
      <c r="D177" s="197"/>
      <c r="E177" s="207">
        <v>71.255963400000326</v>
      </c>
      <c r="F177" s="207">
        <v>91.107235684166668</v>
      </c>
      <c r="G177" s="209">
        <v>71.255963400000326</v>
      </c>
      <c r="H177" s="210"/>
      <c r="I177" s="198"/>
      <c r="J177" s="204"/>
    </row>
    <row r="178" spans="2:10">
      <c r="B178" s="197"/>
      <c r="C178" s="205" t="s">
        <v>321</v>
      </c>
      <c r="D178" s="197"/>
      <c r="E178" s="207">
        <v>94.474920799999822</v>
      </c>
      <c r="F178" s="207">
        <v>91.107235684166668</v>
      </c>
      <c r="G178" s="209">
        <v>91.107235684166668</v>
      </c>
      <c r="H178" s="210"/>
      <c r="I178" s="198"/>
      <c r="J178" s="204"/>
    </row>
    <row r="179" spans="2:10">
      <c r="B179" s="197"/>
      <c r="C179" s="205" t="s">
        <v>322</v>
      </c>
      <c r="D179" s="197"/>
      <c r="E179" s="207">
        <v>87.404597899999857</v>
      </c>
      <c r="F179" s="207">
        <v>91.107235684166668</v>
      </c>
      <c r="G179" s="209">
        <v>87.404597899999857</v>
      </c>
      <c r="H179" s="210"/>
      <c r="I179" s="198"/>
      <c r="J179" s="204"/>
    </row>
    <row r="180" spans="2:10">
      <c r="B180" s="197"/>
      <c r="C180" s="205" t="s">
        <v>323</v>
      </c>
      <c r="D180" s="197"/>
      <c r="E180" s="207">
        <v>119.19392740000067</v>
      </c>
      <c r="F180" s="207">
        <v>91.107235684166668</v>
      </c>
      <c r="G180" s="209">
        <v>91.107235684166668</v>
      </c>
      <c r="H180" s="210"/>
      <c r="I180" s="198"/>
      <c r="J180" s="204"/>
    </row>
    <row r="181" spans="2:10">
      <c r="B181" s="197"/>
      <c r="C181" s="205" t="s">
        <v>324</v>
      </c>
      <c r="D181" s="197"/>
      <c r="E181" s="207">
        <v>120.04057389999969</v>
      </c>
      <c r="F181" s="207">
        <v>91.107235684166668</v>
      </c>
      <c r="G181" s="209">
        <v>91.107235684166668</v>
      </c>
      <c r="H181" s="210"/>
      <c r="I181" s="198"/>
      <c r="J181" s="204"/>
    </row>
    <row r="182" spans="2:10">
      <c r="B182" s="197"/>
      <c r="C182" s="205" t="s">
        <v>325</v>
      </c>
      <c r="D182" s="197"/>
      <c r="E182" s="207">
        <v>81.163606400000035</v>
      </c>
      <c r="F182" s="207">
        <v>91.107235684166668</v>
      </c>
      <c r="G182" s="209">
        <v>81.163606400000035</v>
      </c>
      <c r="H182" s="210"/>
      <c r="I182" s="198"/>
      <c r="J182" s="204"/>
    </row>
    <row r="183" spans="2:10">
      <c r="B183" s="197"/>
      <c r="C183" s="205" t="s">
        <v>326</v>
      </c>
      <c r="D183" s="197"/>
      <c r="E183" s="207">
        <v>88.884236199999862</v>
      </c>
      <c r="F183" s="207">
        <v>91.107235684166668</v>
      </c>
      <c r="G183" s="209">
        <v>88.884236199999862</v>
      </c>
      <c r="H183" s="210"/>
      <c r="I183" s="198"/>
      <c r="J183" s="204"/>
    </row>
    <row r="184" spans="2:10">
      <c r="B184" s="197"/>
      <c r="C184" s="205" t="s">
        <v>327</v>
      </c>
      <c r="D184" s="197"/>
      <c r="E184" s="207">
        <v>101.82859979999964</v>
      </c>
      <c r="F184" s="207">
        <v>91.107235684166668</v>
      </c>
      <c r="G184" s="209">
        <v>91.107235684166668</v>
      </c>
      <c r="H184" s="210"/>
      <c r="I184" s="198"/>
      <c r="J184" s="204"/>
    </row>
    <row r="185" spans="2:10">
      <c r="B185" s="197"/>
      <c r="C185" s="205" t="s">
        <v>328</v>
      </c>
      <c r="D185" s="197"/>
      <c r="E185" s="207">
        <v>81.426722000000566</v>
      </c>
      <c r="F185" s="207">
        <v>91.107235684166668</v>
      </c>
      <c r="G185" s="209">
        <v>81.426722000000566</v>
      </c>
      <c r="H185" s="210"/>
      <c r="I185" s="198"/>
      <c r="J185" s="204"/>
    </row>
    <row r="186" spans="2:10">
      <c r="B186" s="197"/>
      <c r="C186" s="205" t="s">
        <v>329</v>
      </c>
      <c r="D186" s="197"/>
      <c r="E186" s="207">
        <v>54.018651399999804</v>
      </c>
      <c r="F186" s="207">
        <v>91.107235684166668</v>
      </c>
      <c r="G186" s="209">
        <v>54.018651399999804</v>
      </c>
      <c r="H186" s="210"/>
      <c r="I186" s="198"/>
      <c r="J186" s="204"/>
    </row>
    <row r="187" spans="2:10">
      <c r="B187" s="206" t="s">
        <v>330</v>
      </c>
      <c r="C187" s="211" t="s">
        <v>331</v>
      </c>
      <c r="D187" s="206"/>
      <c r="E187" s="207">
        <v>60.787921000000061</v>
      </c>
      <c r="F187" s="208">
        <v>120.32367583193547</v>
      </c>
      <c r="G187" s="209">
        <v>60.787921000000061</v>
      </c>
      <c r="H187" s="197"/>
      <c r="I187" s="198"/>
      <c r="J187" s="204"/>
    </row>
    <row r="188" spans="2:10">
      <c r="B188" s="197"/>
      <c r="C188" s="205" t="s">
        <v>332</v>
      </c>
      <c r="D188" s="206"/>
      <c r="E188" s="207">
        <v>63.073470999999948</v>
      </c>
      <c r="F188" s="208">
        <v>120.32367583193547</v>
      </c>
      <c r="G188" s="209">
        <v>63.073470999999948</v>
      </c>
      <c r="H188" s="210"/>
      <c r="I188" s="198"/>
      <c r="J188" s="204"/>
    </row>
    <row r="189" spans="2:10">
      <c r="B189" s="206"/>
      <c r="C189" s="205" t="s">
        <v>333</v>
      </c>
      <c r="D189" s="206"/>
      <c r="E189" s="207">
        <v>44.982631000000055</v>
      </c>
      <c r="F189" s="208">
        <v>120.32367583193547</v>
      </c>
      <c r="G189" s="209">
        <v>44.982631000000055</v>
      </c>
      <c r="H189" s="210"/>
      <c r="I189" s="198"/>
      <c r="J189" s="204"/>
    </row>
    <row r="190" spans="2:10">
      <c r="B190" s="197"/>
      <c r="C190" s="205" t="s">
        <v>334</v>
      </c>
      <c r="D190" s="197"/>
      <c r="E190" s="207">
        <v>66.453443600000142</v>
      </c>
      <c r="F190" s="207">
        <v>120.32367583193547</v>
      </c>
      <c r="G190" s="209">
        <v>66.453443600000142</v>
      </c>
      <c r="H190" s="210"/>
      <c r="I190" s="198"/>
      <c r="J190" s="204"/>
    </row>
    <row r="191" spans="2:10">
      <c r="B191" s="197"/>
      <c r="C191" s="205" t="s">
        <v>335</v>
      </c>
      <c r="D191" s="197"/>
      <c r="E191" s="207">
        <v>71.287391999999414</v>
      </c>
      <c r="F191" s="207">
        <v>120.32367583193547</v>
      </c>
      <c r="G191" s="209">
        <v>71.287391999999414</v>
      </c>
      <c r="H191" s="210"/>
      <c r="I191" s="198"/>
      <c r="J191" s="204"/>
    </row>
    <row r="192" spans="2:10">
      <c r="B192" s="197"/>
      <c r="C192" s="205" t="s">
        <v>336</v>
      </c>
      <c r="D192" s="197"/>
      <c r="E192" s="207">
        <v>51.686436000000313</v>
      </c>
      <c r="F192" s="207">
        <v>120.32367583193547</v>
      </c>
      <c r="G192" s="209">
        <v>51.686436000000313</v>
      </c>
      <c r="H192" s="210"/>
      <c r="I192" s="198"/>
      <c r="J192" s="204"/>
    </row>
    <row r="193" spans="2:10">
      <c r="B193" s="197"/>
      <c r="C193" s="205" t="s">
        <v>337</v>
      </c>
      <c r="D193" s="197"/>
      <c r="E193" s="207">
        <v>51.985614000000247</v>
      </c>
      <c r="F193" s="207">
        <v>120.32367583193547</v>
      </c>
      <c r="G193" s="209">
        <v>51.985614000000247</v>
      </c>
      <c r="H193" s="210"/>
      <c r="I193" s="198"/>
      <c r="J193" s="204"/>
    </row>
    <row r="194" spans="2:10">
      <c r="B194" s="197"/>
      <c r="C194" s="205" t="s">
        <v>338</v>
      </c>
      <c r="D194" s="197"/>
      <c r="E194" s="207">
        <v>49.999630999999376</v>
      </c>
      <c r="F194" s="207">
        <v>120.32367583193547</v>
      </c>
      <c r="G194" s="209">
        <v>49.999630999999376</v>
      </c>
      <c r="H194" s="210"/>
      <c r="I194" s="198"/>
      <c r="J194" s="204"/>
    </row>
    <row r="195" spans="2:10">
      <c r="B195" s="197"/>
      <c r="C195" s="205" t="s">
        <v>339</v>
      </c>
      <c r="D195" s="197"/>
      <c r="E195" s="207">
        <v>48.474933200000727</v>
      </c>
      <c r="F195" s="207">
        <v>120.32367583193547</v>
      </c>
      <c r="G195" s="209">
        <v>48.474933200000727</v>
      </c>
      <c r="H195" s="210"/>
      <c r="I195" s="198"/>
      <c r="J195" s="204"/>
    </row>
    <row r="196" spans="2:10">
      <c r="B196" s="197"/>
      <c r="C196" s="205" t="s">
        <v>340</v>
      </c>
      <c r="D196" s="197"/>
      <c r="E196" s="207">
        <v>32.142376399999613</v>
      </c>
      <c r="F196" s="207">
        <v>120.32367583193547</v>
      </c>
      <c r="G196" s="209">
        <v>32.142376399999613</v>
      </c>
      <c r="H196" s="210"/>
      <c r="I196" s="198"/>
      <c r="J196" s="204"/>
    </row>
    <row r="197" spans="2:10">
      <c r="B197" s="197"/>
      <c r="C197" s="205" t="s">
        <v>341</v>
      </c>
      <c r="D197" s="197"/>
      <c r="E197" s="207">
        <v>39.7435359999997</v>
      </c>
      <c r="F197" s="207">
        <v>120.32367583193547</v>
      </c>
      <c r="G197" s="209">
        <v>39.7435359999997</v>
      </c>
      <c r="H197" s="210"/>
      <c r="I197" s="198"/>
      <c r="J197" s="204"/>
    </row>
    <row r="198" spans="2:10">
      <c r="B198" s="197"/>
      <c r="C198" s="205" t="s">
        <v>342</v>
      </c>
      <c r="D198" s="197"/>
      <c r="E198" s="207">
        <v>43.194437999999892</v>
      </c>
      <c r="F198" s="207">
        <v>120.32367583193547</v>
      </c>
      <c r="G198" s="209">
        <v>43.194437999999892</v>
      </c>
      <c r="H198" s="210"/>
      <c r="I198" s="198"/>
      <c r="J198" s="204"/>
    </row>
    <row r="199" spans="2:10">
      <c r="B199" s="197"/>
      <c r="C199" s="205" t="s">
        <v>343</v>
      </c>
      <c r="D199" s="197"/>
      <c r="E199" s="207">
        <v>46.623613000000454</v>
      </c>
      <c r="F199" s="207">
        <v>120.32367583193547</v>
      </c>
      <c r="G199" s="209">
        <v>46.623613000000454</v>
      </c>
      <c r="H199" s="210"/>
      <c r="I199" s="198"/>
      <c r="J199" s="204"/>
    </row>
    <row r="200" spans="2:10">
      <c r="B200" s="197"/>
      <c r="C200" s="205" t="s">
        <v>344</v>
      </c>
      <c r="D200" s="197"/>
      <c r="E200" s="207">
        <v>48.256685999999945</v>
      </c>
      <c r="F200" s="207">
        <v>120.32367583193547</v>
      </c>
      <c r="G200" s="209">
        <v>48.256685999999945</v>
      </c>
      <c r="H200" s="210"/>
      <c r="I200" s="198"/>
      <c r="J200" s="204"/>
    </row>
    <row r="201" spans="2:10">
      <c r="B201" s="197"/>
      <c r="C201" s="205" t="s">
        <v>345</v>
      </c>
      <c r="D201" s="197"/>
      <c r="E201" s="207">
        <v>51.93526899999997</v>
      </c>
      <c r="F201" s="207">
        <v>120.32367583193547</v>
      </c>
      <c r="G201" s="209">
        <v>51.93526899999997</v>
      </c>
      <c r="H201" s="210"/>
      <c r="I201" s="198" t="s">
        <v>136</v>
      </c>
      <c r="J201" s="204">
        <v>120.32367583193547</v>
      </c>
    </row>
    <row r="202" spans="2:10">
      <c r="B202" s="197"/>
      <c r="C202" s="205" t="s">
        <v>346</v>
      </c>
      <c r="D202" s="197"/>
      <c r="E202" s="207">
        <v>59.480881000000487</v>
      </c>
      <c r="F202" s="207">
        <v>120.32367583193547</v>
      </c>
      <c r="G202" s="209">
        <v>59.480881000000487</v>
      </c>
      <c r="H202" s="210"/>
      <c r="I202" s="198"/>
      <c r="J202" s="204"/>
    </row>
    <row r="203" spans="2:10">
      <c r="B203" s="197"/>
      <c r="C203" s="205" t="s">
        <v>347</v>
      </c>
      <c r="D203" s="197"/>
      <c r="E203" s="207">
        <v>46.060560999999275</v>
      </c>
      <c r="F203" s="207">
        <v>120.32367583193547</v>
      </c>
      <c r="G203" s="209">
        <v>46.060560999999275</v>
      </c>
      <c r="H203" s="210"/>
      <c r="I203" s="198"/>
      <c r="J203" s="204"/>
    </row>
    <row r="204" spans="2:10">
      <c r="B204" s="197"/>
      <c r="C204" s="205" t="s">
        <v>348</v>
      </c>
      <c r="D204" s="197"/>
      <c r="E204" s="207">
        <v>30.780466600000061</v>
      </c>
      <c r="F204" s="207">
        <v>120.32367583193547</v>
      </c>
      <c r="G204" s="209">
        <v>30.780466600000061</v>
      </c>
      <c r="H204" s="210"/>
      <c r="I204" s="198"/>
      <c r="J204" s="204"/>
    </row>
    <row r="205" spans="2:10">
      <c r="B205" s="197"/>
      <c r="C205" s="205" t="s">
        <v>349</v>
      </c>
      <c r="D205" s="197"/>
      <c r="E205" s="207">
        <v>55.384156200000191</v>
      </c>
      <c r="F205" s="207">
        <v>120.32367583193547</v>
      </c>
      <c r="G205" s="209">
        <v>55.384156200000191</v>
      </c>
      <c r="H205" s="210"/>
      <c r="I205" s="198"/>
      <c r="J205" s="204"/>
    </row>
    <row r="206" spans="2:10">
      <c r="B206" s="197"/>
      <c r="C206" s="205" t="s">
        <v>350</v>
      </c>
      <c r="D206" s="197"/>
      <c r="E206" s="207">
        <v>43.105860000000334</v>
      </c>
      <c r="F206" s="207">
        <v>120.32367583193547</v>
      </c>
      <c r="G206" s="209">
        <v>43.105860000000334</v>
      </c>
      <c r="H206" s="210"/>
      <c r="I206" s="198"/>
      <c r="J206" s="204"/>
    </row>
    <row r="207" spans="2:10">
      <c r="B207" s="197"/>
      <c r="C207" s="205" t="s">
        <v>351</v>
      </c>
      <c r="D207" s="197"/>
      <c r="E207" s="207">
        <v>49.003270999999906</v>
      </c>
      <c r="F207" s="207">
        <v>120.32367583193547</v>
      </c>
      <c r="G207" s="209">
        <v>49.003270999999906</v>
      </c>
      <c r="H207" s="210"/>
      <c r="I207" s="198"/>
      <c r="J207" s="204"/>
    </row>
    <row r="208" spans="2:10">
      <c r="B208" s="197"/>
      <c r="C208" s="205" t="s">
        <v>352</v>
      </c>
      <c r="D208" s="197"/>
      <c r="E208" s="207">
        <v>43.696128999999722</v>
      </c>
      <c r="F208" s="207">
        <v>120.32367583193547</v>
      </c>
      <c r="G208" s="209">
        <v>43.696128999999722</v>
      </c>
      <c r="H208" s="210"/>
      <c r="I208" s="198"/>
      <c r="J208" s="204"/>
    </row>
    <row r="209" spans="2:10">
      <c r="B209" s="197"/>
      <c r="C209" s="205" t="s">
        <v>353</v>
      </c>
      <c r="D209" s="197"/>
      <c r="E209" s="207">
        <v>38.866797000000254</v>
      </c>
      <c r="F209" s="207">
        <v>120.32367583193547</v>
      </c>
      <c r="G209" s="209">
        <v>38.866797000000254</v>
      </c>
      <c r="H209" s="210"/>
      <c r="I209" s="198"/>
      <c r="J209" s="204"/>
    </row>
    <row r="210" spans="2:10">
      <c r="B210" s="197"/>
      <c r="C210" s="205" t="s">
        <v>354</v>
      </c>
      <c r="D210" s="197"/>
      <c r="E210" s="207">
        <v>28.915811000000314</v>
      </c>
      <c r="F210" s="207">
        <v>120.32367583193547</v>
      </c>
      <c r="G210" s="209">
        <v>28.915811000000314</v>
      </c>
      <c r="H210" s="210"/>
      <c r="I210" s="198"/>
      <c r="J210" s="204"/>
    </row>
    <row r="211" spans="2:10">
      <c r="B211" s="197"/>
      <c r="C211" s="205" t="s">
        <v>355</v>
      </c>
      <c r="D211" s="197"/>
      <c r="E211" s="207">
        <v>24.976265099999139</v>
      </c>
      <c r="F211" s="207">
        <v>120.32367583193547</v>
      </c>
      <c r="G211" s="209">
        <v>24.976265099999139</v>
      </c>
      <c r="H211" s="210"/>
      <c r="I211" s="198"/>
      <c r="J211" s="204"/>
    </row>
    <row r="212" spans="2:10">
      <c r="B212" s="197"/>
      <c r="C212" s="205" t="s">
        <v>356</v>
      </c>
      <c r="D212" s="197"/>
      <c r="E212" s="207">
        <v>33.811384400000605</v>
      </c>
      <c r="F212" s="207">
        <v>120.32367583193547</v>
      </c>
      <c r="G212" s="209">
        <v>33.811384400000605</v>
      </c>
      <c r="H212" s="210"/>
      <c r="I212" s="198"/>
      <c r="J212" s="204"/>
    </row>
    <row r="213" spans="2:10">
      <c r="B213" s="197"/>
      <c r="C213" s="205" t="s">
        <v>357</v>
      </c>
      <c r="D213" s="197"/>
      <c r="E213" s="207">
        <v>40.387135999999913</v>
      </c>
      <c r="F213" s="207">
        <v>120.32367583193547</v>
      </c>
      <c r="G213" s="209">
        <v>40.387135999999913</v>
      </c>
      <c r="H213" s="210"/>
      <c r="I213" s="198"/>
      <c r="J213" s="204"/>
    </row>
    <row r="214" spans="2:10">
      <c r="B214" s="197"/>
      <c r="C214" s="205" t="s">
        <v>358</v>
      </c>
      <c r="D214" s="197"/>
      <c r="E214" s="207">
        <v>40.895014099999621</v>
      </c>
      <c r="F214" s="207">
        <v>120.32367583193547</v>
      </c>
      <c r="G214" s="209">
        <v>40.895014099999621</v>
      </c>
      <c r="H214" s="210"/>
      <c r="I214" s="198"/>
      <c r="J214" s="204"/>
    </row>
    <row r="215" spans="2:10">
      <c r="B215" s="197"/>
      <c r="C215" s="205" t="s">
        <v>359</v>
      </c>
      <c r="D215" s="197"/>
      <c r="E215" s="207">
        <v>20.693976400000128</v>
      </c>
      <c r="F215" s="207">
        <v>120.32367583193547</v>
      </c>
      <c r="G215" s="209">
        <v>20.693976400000128</v>
      </c>
      <c r="H215" s="210"/>
      <c r="I215" s="198"/>
      <c r="J215" s="204"/>
    </row>
    <row r="216" spans="2:10">
      <c r="B216" s="197"/>
      <c r="C216" s="205" t="s">
        <v>360</v>
      </c>
      <c r="D216" s="197"/>
      <c r="E216" s="207">
        <v>30.971397000000252</v>
      </c>
      <c r="F216" s="207">
        <v>120.32367583193547</v>
      </c>
      <c r="G216" s="209">
        <v>30.971397000000252</v>
      </c>
      <c r="H216" s="210"/>
      <c r="I216" s="198"/>
      <c r="J216" s="204"/>
    </row>
    <row r="217" spans="2:10">
      <c r="B217" s="206"/>
      <c r="C217" s="211" t="s">
        <v>361</v>
      </c>
      <c r="D217" s="206"/>
      <c r="E217" s="207">
        <v>31.649996000000133</v>
      </c>
      <c r="F217" s="208">
        <v>120.32367583193547</v>
      </c>
      <c r="G217" s="209">
        <v>31.649996000000133</v>
      </c>
      <c r="H217" s="197"/>
      <c r="I217" s="198"/>
      <c r="J217" s="204"/>
    </row>
    <row r="218" spans="2:10">
      <c r="B218" s="206" t="s">
        <v>362</v>
      </c>
      <c r="C218" s="211" t="s">
        <v>363</v>
      </c>
      <c r="D218" s="206"/>
      <c r="E218" s="207">
        <v>26.033349999999363</v>
      </c>
      <c r="F218" s="208">
        <v>134.47298598193549</v>
      </c>
      <c r="G218" s="209">
        <v>26.033349999999363</v>
      </c>
      <c r="H218" s="197"/>
      <c r="I218" s="198"/>
      <c r="J218" s="204"/>
    </row>
    <row r="219" spans="2:10">
      <c r="B219" s="197"/>
      <c r="C219" s="205" t="s">
        <v>364</v>
      </c>
      <c r="D219" s="206"/>
      <c r="E219" s="208">
        <v>37.41059760000018</v>
      </c>
      <c r="F219" s="208">
        <v>134.47298598193549</v>
      </c>
      <c r="G219" s="209">
        <v>37.41059760000018</v>
      </c>
      <c r="H219" s="210"/>
      <c r="I219" s="198"/>
      <c r="J219" s="204"/>
    </row>
    <row r="220" spans="2:10">
      <c r="B220" s="206"/>
      <c r="C220" s="205" t="s">
        <v>365</v>
      </c>
      <c r="D220" s="206"/>
      <c r="E220" s="208">
        <v>20.648526200000518</v>
      </c>
      <c r="F220" s="208">
        <v>134.47298598193549</v>
      </c>
      <c r="G220" s="209">
        <v>20.648526200000518</v>
      </c>
      <c r="H220" s="210"/>
      <c r="I220" s="198"/>
      <c r="J220" s="204"/>
    </row>
    <row r="221" spans="2:10">
      <c r="B221" s="197"/>
      <c r="C221" s="205" t="s">
        <v>366</v>
      </c>
      <c r="D221" s="197"/>
      <c r="E221" s="208">
        <v>23.761762599999514</v>
      </c>
      <c r="F221" s="207">
        <v>134.47298598193549</v>
      </c>
      <c r="G221" s="209">
        <v>23.761762599999514</v>
      </c>
      <c r="H221" s="210"/>
      <c r="I221" s="198"/>
      <c r="J221" s="204"/>
    </row>
    <row r="222" spans="2:10">
      <c r="B222" s="197"/>
      <c r="C222" s="205" t="s">
        <v>367</v>
      </c>
      <c r="D222" s="197"/>
      <c r="E222" s="208">
        <v>29.173499200000567</v>
      </c>
      <c r="F222" s="207">
        <v>134.47298598193549</v>
      </c>
      <c r="G222" s="209">
        <v>29.173499200000567</v>
      </c>
      <c r="H222" s="210"/>
      <c r="I222" s="198"/>
      <c r="J222" s="204"/>
    </row>
    <row r="223" spans="2:10">
      <c r="B223" s="197"/>
      <c r="C223" s="205" t="s">
        <v>368</v>
      </c>
      <c r="D223" s="197"/>
      <c r="E223" s="208">
        <v>28.928403999999805</v>
      </c>
      <c r="F223" s="207">
        <v>134.47298598193549</v>
      </c>
      <c r="G223" s="209">
        <v>28.928403999999805</v>
      </c>
      <c r="H223" s="210"/>
      <c r="I223" s="198"/>
      <c r="J223" s="204"/>
    </row>
    <row r="224" spans="2:10">
      <c r="B224" s="197"/>
      <c r="C224" s="205" t="s">
        <v>369</v>
      </c>
      <c r="D224" s="197"/>
      <c r="E224" s="208">
        <v>24.305094599999805</v>
      </c>
      <c r="F224" s="207">
        <v>134.47298598193549</v>
      </c>
      <c r="G224" s="209">
        <v>24.305094599999805</v>
      </c>
      <c r="H224" s="210"/>
      <c r="I224" s="198"/>
      <c r="J224" s="204"/>
    </row>
    <row r="225" spans="2:10">
      <c r="B225" s="197"/>
      <c r="C225" s="205" t="s">
        <v>370</v>
      </c>
      <c r="D225" s="197"/>
      <c r="E225" s="208">
        <v>26.502738999999668</v>
      </c>
      <c r="F225" s="207">
        <v>134.47298598193549</v>
      </c>
      <c r="G225" s="209">
        <v>26.502738999999668</v>
      </c>
      <c r="H225" s="210"/>
      <c r="I225" s="198"/>
      <c r="J225" s="204"/>
    </row>
    <row r="226" spans="2:10">
      <c r="B226" s="197"/>
      <c r="C226" s="205" t="s">
        <v>371</v>
      </c>
      <c r="D226" s="197"/>
      <c r="E226" s="208">
        <v>32.742697400000807</v>
      </c>
      <c r="F226" s="207">
        <v>134.47298598193549</v>
      </c>
      <c r="G226" s="209">
        <v>32.742697400000807</v>
      </c>
      <c r="H226" s="210"/>
      <c r="I226" s="198"/>
      <c r="J226" s="204"/>
    </row>
    <row r="227" spans="2:10">
      <c r="B227" s="197"/>
      <c r="C227" s="205" t="s">
        <v>372</v>
      </c>
      <c r="D227" s="197"/>
      <c r="E227" s="208">
        <v>34.636562799999169</v>
      </c>
      <c r="F227" s="207">
        <v>134.47298598193549</v>
      </c>
      <c r="G227" s="209">
        <v>34.636562799999169</v>
      </c>
      <c r="H227" s="210"/>
      <c r="I227" s="198"/>
      <c r="J227" s="204"/>
    </row>
    <row r="228" spans="2:10">
      <c r="B228" s="197"/>
      <c r="C228" s="205" t="s">
        <v>373</v>
      </c>
      <c r="D228" s="197"/>
      <c r="E228" s="208">
        <v>32.358930400000595</v>
      </c>
      <c r="F228" s="207">
        <v>134.47298598193549</v>
      </c>
      <c r="G228" s="209">
        <v>32.358930400000595</v>
      </c>
      <c r="H228" s="210"/>
      <c r="I228" s="198"/>
      <c r="J228" s="204"/>
    </row>
    <row r="229" spans="2:10">
      <c r="B229" s="197"/>
      <c r="C229" s="205" t="s">
        <v>374</v>
      </c>
      <c r="D229" s="197"/>
      <c r="E229" s="208">
        <v>33.99258419999942</v>
      </c>
      <c r="F229" s="207">
        <v>134.47298598193549</v>
      </c>
      <c r="G229" s="209">
        <v>33.99258419999942</v>
      </c>
      <c r="H229" s="210"/>
      <c r="I229" s="198"/>
      <c r="J229" s="204"/>
    </row>
    <row r="230" spans="2:10">
      <c r="B230" s="197"/>
      <c r="C230" s="205" t="s">
        <v>375</v>
      </c>
      <c r="D230" s="197"/>
      <c r="E230" s="208">
        <v>32.880387000000248</v>
      </c>
      <c r="F230" s="207">
        <v>134.47298598193549</v>
      </c>
      <c r="G230" s="209">
        <v>32.880387000000248</v>
      </c>
      <c r="H230" s="210"/>
      <c r="I230" s="198"/>
      <c r="J230" s="204"/>
    </row>
    <row r="231" spans="2:10">
      <c r="B231" s="197"/>
      <c r="C231" s="205" t="s">
        <v>376</v>
      </c>
      <c r="D231" s="197"/>
      <c r="E231" s="208">
        <v>36.95369879999987</v>
      </c>
      <c r="F231" s="207">
        <v>134.47298598193549</v>
      </c>
      <c r="G231" s="209">
        <v>36.95369879999987</v>
      </c>
      <c r="H231" s="210"/>
      <c r="I231" s="198"/>
      <c r="J231" s="204"/>
    </row>
    <row r="232" spans="2:10">
      <c r="B232" s="197"/>
      <c r="C232" s="205" t="s">
        <v>377</v>
      </c>
      <c r="D232" s="197"/>
      <c r="E232" s="208">
        <v>38.84967119999979</v>
      </c>
      <c r="F232" s="207">
        <v>134.47298598193549</v>
      </c>
      <c r="G232" s="209">
        <v>38.84967119999979</v>
      </c>
      <c r="H232" s="210"/>
      <c r="I232" s="198" t="s">
        <v>137</v>
      </c>
      <c r="J232" s="204">
        <v>134.47298598193549</v>
      </c>
    </row>
    <row r="233" spans="2:10">
      <c r="B233" s="197"/>
      <c r="C233" s="205" t="s">
        <v>378</v>
      </c>
      <c r="D233" s="197"/>
      <c r="E233" s="208">
        <v>57.7375092000009</v>
      </c>
      <c r="F233" s="207">
        <v>134.47298598193549</v>
      </c>
      <c r="G233" s="209">
        <v>57.7375092000009</v>
      </c>
      <c r="H233" s="210"/>
      <c r="I233" s="198"/>
      <c r="J233" s="204"/>
    </row>
    <row r="234" spans="2:10">
      <c r="B234" s="197"/>
      <c r="C234" s="205" t="s">
        <v>379</v>
      </c>
      <c r="D234" s="197"/>
      <c r="E234" s="208">
        <v>42.806305799999912</v>
      </c>
      <c r="F234" s="207">
        <v>134.47298598193549</v>
      </c>
      <c r="G234" s="209">
        <v>42.806305799999912</v>
      </c>
      <c r="H234" s="210"/>
      <c r="I234" s="198"/>
      <c r="J234" s="204"/>
    </row>
    <row r="235" spans="2:10">
      <c r="B235" s="197"/>
      <c r="C235" s="205" t="s">
        <v>380</v>
      </c>
      <c r="D235" s="197"/>
      <c r="E235" s="208">
        <v>45.639465999999267</v>
      </c>
      <c r="F235" s="207">
        <v>134.47298598193549</v>
      </c>
      <c r="G235" s="209">
        <v>45.639465999999267</v>
      </c>
      <c r="H235" s="210"/>
      <c r="I235" s="198"/>
      <c r="J235" s="204"/>
    </row>
    <row r="236" spans="2:10">
      <c r="B236" s="197"/>
      <c r="C236" s="205" t="s">
        <v>381</v>
      </c>
      <c r="D236" s="197"/>
      <c r="E236" s="208">
        <v>42.897817200000411</v>
      </c>
      <c r="F236" s="207">
        <v>134.47298598193549</v>
      </c>
      <c r="G236" s="209">
        <v>42.897817200000411</v>
      </c>
      <c r="H236" s="210"/>
      <c r="I236" s="198"/>
      <c r="J236" s="204"/>
    </row>
    <row r="237" spans="2:10">
      <c r="B237" s="197"/>
      <c r="C237" s="205" t="s">
        <v>382</v>
      </c>
      <c r="D237" s="197"/>
      <c r="E237" s="208">
        <v>51.275038800000381</v>
      </c>
      <c r="F237" s="207">
        <v>134.47298598193549</v>
      </c>
      <c r="G237" s="209">
        <v>51.275038800000381</v>
      </c>
      <c r="H237" s="210"/>
      <c r="I237" s="198"/>
      <c r="J237" s="204"/>
    </row>
    <row r="238" spans="2:10">
      <c r="B238" s="197"/>
      <c r="C238" s="205" t="s">
        <v>383</v>
      </c>
      <c r="D238" s="197"/>
      <c r="E238" s="208">
        <v>34.5241007999999</v>
      </c>
      <c r="F238" s="207">
        <v>134.47298598193549</v>
      </c>
      <c r="G238" s="209">
        <v>34.5241007999999</v>
      </c>
      <c r="H238" s="210"/>
      <c r="I238" s="198"/>
      <c r="J238" s="204"/>
    </row>
    <row r="239" spans="2:10">
      <c r="B239" s="197"/>
      <c r="C239" s="205" t="s">
        <v>384</v>
      </c>
      <c r="D239" s="197"/>
      <c r="E239" s="208">
        <v>42.067952599999941</v>
      </c>
      <c r="F239" s="207">
        <v>134.47298598193549</v>
      </c>
      <c r="G239" s="209">
        <v>42.067952599999941</v>
      </c>
      <c r="H239" s="210"/>
      <c r="I239" s="198"/>
      <c r="J239" s="204"/>
    </row>
    <row r="240" spans="2:10">
      <c r="B240" s="197"/>
      <c r="C240" s="205" t="s">
        <v>385</v>
      </c>
      <c r="D240" s="197"/>
      <c r="E240" s="208">
        <v>30.038121999999923</v>
      </c>
      <c r="F240" s="207">
        <v>134.47298598193549</v>
      </c>
      <c r="G240" s="209">
        <v>30.038121999999923</v>
      </c>
      <c r="H240" s="210"/>
      <c r="I240" s="198"/>
      <c r="J240" s="204"/>
    </row>
    <row r="241" spans="2:10">
      <c r="B241" s="197"/>
      <c r="C241" s="205" t="s">
        <v>386</v>
      </c>
      <c r="D241" s="197"/>
      <c r="E241" s="208">
        <v>30.039489399999734</v>
      </c>
      <c r="F241" s="207">
        <v>134.47298598193549</v>
      </c>
      <c r="G241" s="209">
        <v>30.039489399999734</v>
      </c>
      <c r="H241" s="210"/>
      <c r="I241" s="198"/>
      <c r="J241" s="204"/>
    </row>
    <row r="242" spans="2:10">
      <c r="B242" s="197"/>
      <c r="C242" s="205" t="s">
        <v>387</v>
      </c>
      <c r="D242" s="197"/>
      <c r="E242" s="208">
        <v>30.453637200000543</v>
      </c>
      <c r="F242" s="207">
        <v>134.47298598193549</v>
      </c>
      <c r="G242" s="209">
        <v>30.453637200000543</v>
      </c>
      <c r="H242" s="210"/>
      <c r="I242" s="198"/>
      <c r="J242" s="204"/>
    </row>
    <row r="243" spans="2:10">
      <c r="B243" s="197"/>
      <c r="C243" s="205" t="s">
        <v>388</v>
      </c>
      <c r="D243" s="197"/>
      <c r="E243" s="208">
        <v>37.460046599999792</v>
      </c>
      <c r="F243" s="207">
        <v>134.47298598193549</v>
      </c>
      <c r="G243" s="209">
        <v>37.460046599999792</v>
      </c>
      <c r="H243" s="210"/>
      <c r="I243" s="198"/>
      <c r="J243" s="204"/>
    </row>
    <row r="244" spans="2:10">
      <c r="B244" s="197"/>
      <c r="C244" s="205" t="s">
        <v>389</v>
      </c>
      <c r="D244" s="197"/>
      <c r="E244" s="208">
        <v>27.105438599999513</v>
      </c>
      <c r="F244" s="207">
        <v>134.47298598193549</v>
      </c>
      <c r="G244" s="209">
        <v>27.105438599999513</v>
      </c>
      <c r="H244" s="210"/>
      <c r="I244" s="198"/>
      <c r="J244" s="204"/>
    </row>
    <row r="245" spans="2:10">
      <c r="B245" s="197"/>
      <c r="C245" s="205" t="s">
        <v>390</v>
      </c>
      <c r="D245" s="197"/>
      <c r="E245" s="208">
        <v>35.112227399999782</v>
      </c>
      <c r="F245" s="207">
        <v>134.47298598193549</v>
      </c>
      <c r="G245" s="209">
        <v>35.112227399999782</v>
      </c>
      <c r="H245" s="210"/>
      <c r="I245" s="198"/>
      <c r="J245" s="204"/>
    </row>
    <row r="246" spans="2:10">
      <c r="B246" s="197"/>
      <c r="C246" s="205" t="s">
        <v>391</v>
      </c>
      <c r="D246" s="197"/>
      <c r="E246" s="208">
        <v>34.3731062000004</v>
      </c>
      <c r="F246" s="207">
        <v>134.47298598193549</v>
      </c>
      <c r="G246" s="209">
        <v>34.3731062000004</v>
      </c>
      <c r="H246" s="210"/>
      <c r="I246" s="198"/>
      <c r="J246" s="204"/>
    </row>
    <row r="247" spans="2:10">
      <c r="B247" s="197"/>
      <c r="C247" s="205" t="s">
        <v>392</v>
      </c>
      <c r="D247" s="197"/>
      <c r="E247" s="208">
        <v>62.360208399999671</v>
      </c>
      <c r="F247" s="207">
        <v>134.47298598193549</v>
      </c>
      <c r="G247" s="209">
        <v>62.360208399999671</v>
      </c>
      <c r="H247" s="210"/>
      <c r="I247" s="198"/>
      <c r="J247" s="204"/>
    </row>
    <row r="248" spans="2:10">
      <c r="B248" s="206"/>
      <c r="C248" s="211" t="s">
        <v>393</v>
      </c>
      <c r="D248" s="206"/>
      <c r="E248" s="208">
        <v>47.884464000000229</v>
      </c>
      <c r="F248" s="208">
        <v>134.47298598193549</v>
      </c>
      <c r="G248" s="209">
        <v>47.884464000000229</v>
      </c>
      <c r="H248" s="197"/>
      <c r="I248" s="198"/>
      <c r="J248" s="204"/>
    </row>
    <row r="249" spans="2:10">
      <c r="B249" s="206" t="s">
        <v>394</v>
      </c>
      <c r="C249" s="211" t="s">
        <v>395</v>
      </c>
      <c r="D249" s="206"/>
      <c r="E249" s="208">
        <v>50.75157299999978</v>
      </c>
      <c r="F249" s="208">
        <v>121.45519320670567</v>
      </c>
      <c r="G249" s="209">
        <v>50.75157299999978</v>
      </c>
      <c r="H249" s="197"/>
      <c r="I249" s="198"/>
      <c r="J249" s="204"/>
    </row>
    <row r="250" spans="2:10">
      <c r="B250" s="197"/>
      <c r="C250" s="205" t="s">
        <v>396</v>
      </c>
      <c r="D250" s="206"/>
      <c r="E250" s="208">
        <v>70.304081100000545</v>
      </c>
      <c r="F250" s="208">
        <v>121.45519320670567</v>
      </c>
      <c r="G250" s="209">
        <v>70.304081100000545</v>
      </c>
      <c r="H250" s="210"/>
      <c r="I250" s="198"/>
      <c r="J250" s="204"/>
    </row>
    <row r="251" spans="2:10">
      <c r="B251" s="206"/>
      <c r="C251" s="205" t="s">
        <v>397</v>
      </c>
      <c r="D251" s="206"/>
      <c r="E251" s="208">
        <v>113.43025449999969</v>
      </c>
      <c r="F251" s="208">
        <v>121.45519320670567</v>
      </c>
      <c r="G251" s="209">
        <v>113.43025449999969</v>
      </c>
      <c r="H251" s="210"/>
      <c r="I251" s="198"/>
      <c r="J251" s="204"/>
    </row>
    <row r="252" spans="2:10">
      <c r="B252" s="197"/>
      <c r="C252" s="205" t="s">
        <v>398</v>
      </c>
      <c r="D252" s="197"/>
      <c r="E252" s="208">
        <v>241.63539390000039</v>
      </c>
      <c r="F252" s="207">
        <v>121.45519320670567</v>
      </c>
      <c r="G252" s="209">
        <v>121.45519320670567</v>
      </c>
      <c r="H252" s="210"/>
      <c r="I252" s="198"/>
      <c r="J252" s="204"/>
    </row>
    <row r="253" spans="2:10">
      <c r="B253" s="197"/>
      <c r="C253" s="205" t="s">
        <v>399</v>
      </c>
      <c r="D253" s="197"/>
      <c r="E253" s="208">
        <v>244.25001090000023</v>
      </c>
      <c r="F253" s="207">
        <v>121.45519320670567</v>
      </c>
      <c r="G253" s="209">
        <v>121.45519320670567</v>
      </c>
      <c r="H253" s="210"/>
      <c r="I253" s="198"/>
      <c r="J253" s="204"/>
    </row>
    <row r="254" spans="2:10">
      <c r="B254" s="197"/>
      <c r="C254" s="205" t="s">
        <v>400</v>
      </c>
      <c r="D254" s="197"/>
      <c r="E254" s="208">
        <v>203.22486090000001</v>
      </c>
      <c r="F254" s="207">
        <v>121.45519320670567</v>
      </c>
      <c r="G254" s="209">
        <v>121.45519320670567</v>
      </c>
      <c r="H254" s="210"/>
      <c r="I254" s="198"/>
      <c r="J254" s="204"/>
    </row>
    <row r="255" spans="2:10">
      <c r="B255" s="197"/>
      <c r="C255" s="205" t="s">
        <v>401</v>
      </c>
      <c r="D255" s="197"/>
      <c r="E255" s="208">
        <v>175.7632809999993</v>
      </c>
      <c r="F255" s="207">
        <v>121.45519320670567</v>
      </c>
      <c r="G255" s="209">
        <v>121.45519320670567</v>
      </c>
      <c r="H255" s="210"/>
      <c r="I255" s="198"/>
      <c r="J255" s="204"/>
    </row>
    <row r="256" spans="2:10">
      <c r="B256" s="197"/>
      <c r="C256" s="205" t="s">
        <v>402</v>
      </c>
      <c r="D256" s="197"/>
      <c r="E256" s="208">
        <v>156.61217029999995</v>
      </c>
      <c r="F256" s="207">
        <v>121.45519320670567</v>
      </c>
      <c r="G256" s="209">
        <v>121.45519320670567</v>
      </c>
      <c r="H256" s="210"/>
      <c r="I256" s="198"/>
      <c r="J256" s="204"/>
    </row>
    <row r="257" spans="2:10">
      <c r="B257" s="197"/>
      <c r="C257" s="205" t="s">
        <v>403</v>
      </c>
      <c r="D257" s="197"/>
      <c r="E257" s="208">
        <v>150.31206080000072</v>
      </c>
      <c r="F257" s="207">
        <v>121.45519320670567</v>
      </c>
      <c r="G257" s="209">
        <v>121.45519320670567</v>
      </c>
      <c r="H257" s="210"/>
      <c r="I257" s="198"/>
      <c r="J257" s="204"/>
    </row>
    <row r="258" spans="2:10">
      <c r="B258" s="197"/>
      <c r="C258" s="205" t="s">
        <v>404</v>
      </c>
      <c r="D258" s="197"/>
      <c r="E258" s="208">
        <v>115.00452799999964</v>
      </c>
      <c r="F258" s="207">
        <v>121.45519320670567</v>
      </c>
      <c r="G258" s="209">
        <v>115.00452799999964</v>
      </c>
      <c r="H258" s="210"/>
      <c r="I258" s="198"/>
      <c r="J258" s="204"/>
    </row>
    <row r="259" spans="2:10">
      <c r="B259" s="197"/>
      <c r="C259" s="205" t="s">
        <v>405</v>
      </c>
      <c r="D259" s="197"/>
      <c r="E259" s="208">
        <v>93.877884200000224</v>
      </c>
      <c r="F259" s="207">
        <v>121.45519320670567</v>
      </c>
      <c r="G259" s="209">
        <v>93.877884200000224</v>
      </c>
      <c r="H259" s="210"/>
      <c r="I259" s="198"/>
      <c r="J259" s="204"/>
    </row>
    <row r="260" spans="2:10">
      <c r="B260" s="197"/>
      <c r="C260" s="205" t="s">
        <v>406</v>
      </c>
      <c r="D260" s="197"/>
      <c r="E260" s="208">
        <v>102.06315849999983</v>
      </c>
      <c r="F260" s="207">
        <v>121.45519320670567</v>
      </c>
      <c r="G260" s="209">
        <v>102.06315849999983</v>
      </c>
      <c r="H260" s="210"/>
      <c r="I260" s="198"/>
      <c r="J260" s="204"/>
    </row>
    <row r="261" spans="2:10">
      <c r="B261" s="197"/>
      <c r="C261" s="205" t="s">
        <v>407</v>
      </c>
      <c r="D261" s="197"/>
      <c r="E261" s="208">
        <v>249.79351969999993</v>
      </c>
      <c r="F261" s="207">
        <v>121.45519320670567</v>
      </c>
      <c r="G261" s="209">
        <v>121.45519320670567</v>
      </c>
      <c r="H261" s="210"/>
      <c r="I261" s="198"/>
      <c r="J261" s="204"/>
    </row>
    <row r="262" spans="2:10">
      <c r="B262" s="197"/>
      <c r="C262" s="205" t="s">
        <v>408</v>
      </c>
      <c r="D262" s="197"/>
      <c r="E262" s="208">
        <v>189.93852799999976</v>
      </c>
      <c r="F262" s="207">
        <v>121.45519320670567</v>
      </c>
      <c r="G262" s="209">
        <v>121.45519320670567</v>
      </c>
      <c r="H262" s="210"/>
      <c r="I262" s="198"/>
      <c r="J262" s="204"/>
    </row>
    <row r="263" spans="2:10">
      <c r="B263" s="197"/>
      <c r="C263" s="205" t="s">
        <v>409</v>
      </c>
      <c r="D263" s="197"/>
      <c r="E263" s="208">
        <v>190.85300289999981</v>
      </c>
      <c r="F263" s="207">
        <v>121.45519320670567</v>
      </c>
      <c r="G263" s="209">
        <v>121.45519320670567</v>
      </c>
      <c r="H263" s="210"/>
      <c r="I263" s="198" t="s">
        <v>138</v>
      </c>
      <c r="J263" s="204">
        <v>121.45519320670567</v>
      </c>
    </row>
    <row r="264" spans="2:10">
      <c r="B264" s="197"/>
      <c r="C264" s="205" t="s">
        <v>410</v>
      </c>
      <c r="D264" s="197"/>
      <c r="E264" s="208">
        <v>155.03097100000065</v>
      </c>
      <c r="F264" s="207">
        <v>121.45519320670567</v>
      </c>
      <c r="G264" s="209">
        <v>121.45519320670567</v>
      </c>
      <c r="H264" s="210"/>
      <c r="I264" s="198"/>
      <c r="J264" s="204"/>
    </row>
    <row r="265" spans="2:10">
      <c r="B265" s="197"/>
      <c r="C265" s="205" t="s">
        <v>411</v>
      </c>
      <c r="D265" s="197"/>
      <c r="E265" s="208">
        <v>153.48239299999935</v>
      </c>
      <c r="F265" s="207">
        <v>121.45519320670567</v>
      </c>
      <c r="G265" s="209">
        <v>121.45519320670567</v>
      </c>
      <c r="H265" s="210"/>
      <c r="I265" s="198"/>
      <c r="J265" s="204"/>
    </row>
    <row r="266" spans="2:10">
      <c r="B266" s="197"/>
      <c r="C266" s="205" t="s">
        <v>412</v>
      </c>
      <c r="D266" s="197"/>
      <c r="E266" s="208">
        <v>117.7263030000005</v>
      </c>
      <c r="F266" s="207">
        <v>121.45519320670567</v>
      </c>
      <c r="G266" s="209">
        <v>117.7263030000005</v>
      </c>
      <c r="H266" s="210"/>
      <c r="I266" s="198"/>
      <c r="J266" s="204"/>
    </row>
    <row r="267" spans="2:10">
      <c r="B267" s="197"/>
      <c r="C267" s="205" t="s">
        <v>413</v>
      </c>
      <c r="D267" s="197"/>
      <c r="E267" s="208">
        <v>106.17856289999958</v>
      </c>
      <c r="F267" s="207">
        <v>121.45519320670567</v>
      </c>
      <c r="G267" s="209">
        <v>106.17856289999958</v>
      </c>
      <c r="H267" s="210"/>
      <c r="I267" s="198"/>
      <c r="J267" s="204"/>
    </row>
    <row r="268" spans="2:10">
      <c r="B268" s="197"/>
      <c r="C268" s="205" t="s">
        <v>414</v>
      </c>
      <c r="D268" s="197"/>
      <c r="E268" s="208">
        <v>103.65565839999994</v>
      </c>
      <c r="F268" s="207">
        <v>121.45519320670567</v>
      </c>
      <c r="G268" s="209">
        <v>103.65565839999994</v>
      </c>
      <c r="H268" s="210"/>
      <c r="I268" s="198"/>
      <c r="J268" s="204"/>
    </row>
    <row r="269" spans="2:10">
      <c r="B269" s="197"/>
      <c r="C269" s="205" t="s">
        <v>415</v>
      </c>
      <c r="D269" s="197"/>
      <c r="E269" s="208">
        <v>104.56308680000025</v>
      </c>
      <c r="F269" s="207">
        <v>121.45519320670567</v>
      </c>
      <c r="G269" s="209">
        <v>104.56308680000025</v>
      </c>
      <c r="H269" s="210"/>
      <c r="I269" s="198"/>
      <c r="J269" s="204"/>
    </row>
    <row r="270" spans="2:10">
      <c r="B270" s="197"/>
      <c r="C270" s="205" t="s">
        <v>416</v>
      </c>
      <c r="D270" s="197"/>
      <c r="E270" s="208">
        <v>103.03480300000015</v>
      </c>
      <c r="F270" s="207">
        <v>121.45519320670567</v>
      </c>
      <c r="G270" s="209">
        <v>103.03480300000015</v>
      </c>
      <c r="H270" s="210"/>
      <c r="I270" s="198"/>
      <c r="J270" s="204"/>
    </row>
    <row r="271" spans="2:10">
      <c r="B271" s="197"/>
      <c r="C271" s="205" t="s">
        <v>417</v>
      </c>
      <c r="D271" s="197"/>
      <c r="E271" s="208">
        <v>99.744924999999625</v>
      </c>
      <c r="F271" s="207">
        <v>121.45519320670567</v>
      </c>
      <c r="G271" s="209">
        <v>99.744924999999625</v>
      </c>
      <c r="H271" s="210"/>
      <c r="I271" s="198"/>
      <c r="J271" s="204"/>
    </row>
    <row r="272" spans="2:10">
      <c r="B272" s="197"/>
      <c r="C272" s="205" t="s">
        <v>418</v>
      </c>
      <c r="D272" s="197"/>
      <c r="E272" s="208">
        <v>86.447752900000424</v>
      </c>
      <c r="F272" s="207">
        <v>121.45519320670567</v>
      </c>
      <c r="G272" s="209">
        <v>86.447752900000424</v>
      </c>
      <c r="H272" s="210"/>
      <c r="I272" s="198"/>
      <c r="J272" s="204"/>
    </row>
    <row r="273" spans="2:10">
      <c r="B273" s="197"/>
      <c r="C273" s="205" t="s">
        <v>419</v>
      </c>
      <c r="D273" s="197"/>
      <c r="E273" s="208">
        <v>79.533461999999787</v>
      </c>
      <c r="F273" s="207">
        <v>121.45519320670567</v>
      </c>
      <c r="G273" s="209">
        <v>79.533461999999787</v>
      </c>
      <c r="H273" s="210"/>
      <c r="I273" s="198"/>
      <c r="J273" s="204"/>
    </row>
    <row r="274" spans="2:10">
      <c r="B274" s="197"/>
      <c r="C274" s="205" t="s">
        <v>420</v>
      </c>
      <c r="D274" s="197"/>
      <c r="E274" s="208">
        <v>71.868416800000233</v>
      </c>
      <c r="F274" s="207">
        <v>121.45519320670567</v>
      </c>
      <c r="G274" s="209">
        <v>71.868416800000233</v>
      </c>
      <c r="H274" s="210"/>
      <c r="I274" s="198"/>
      <c r="J274" s="204"/>
    </row>
    <row r="275" spans="2:10">
      <c r="B275" s="197"/>
      <c r="C275" s="205" t="s">
        <v>421</v>
      </c>
      <c r="D275" s="197"/>
      <c r="E275" s="208">
        <v>74.665259000000304</v>
      </c>
      <c r="F275" s="207">
        <v>121.45519320670567</v>
      </c>
      <c r="G275" s="209">
        <v>74.665259000000304</v>
      </c>
      <c r="H275" s="210"/>
      <c r="I275" s="198"/>
      <c r="J275" s="204"/>
    </row>
    <row r="276" spans="2:10">
      <c r="B276" s="197"/>
      <c r="C276" s="205" t="s">
        <v>422</v>
      </c>
      <c r="D276" s="197"/>
      <c r="E276" s="208">
        <v>73.395408299999744</v>
      </c>
      <c r="F276" s="207">
        <v>121.45519320670567</v>
      </c>
      <c r="G276" s="209">
        <v>73.395408299999744</v>
      </c>
      <c r="H276" s="210"/>
      <c r="I276" s="198"/>
      <c r="J276" s="204"/>
    </row>
    <row r="277" spans="2:10">
      <c r="B277" s="197" t="s">
        <v>423</v>
      </c>
      <c r="C277" s="205" t="s">
        <v>424</v>
      </c>
      <c r="D277" s="197"/>
      <c r="E277" s="208">
        <v>88.485430699999839</v>
      </c>
      <c r="F277" s="207">
        <v>121.75238000048385</v>
      </c>
      <c r="G277" s="209">
        <v>88.485430699999839</v>
      </c>
      <c r="H277" s="210"/>
      <c r="I277" s="198"/>
      <c r="J277" s="204"/>
    </row>
    <row r="278" spans="2:10">
      <c r="B278" s="206"/>
      <c r="C278" s="211" t="s">
        <v>425</v>
      </c>
      <c r="D278" s="206"/>
      <c r="E278" s="208">
        <v>94.097112800000474</v>
      </c>
      <c r="F278" s="208">
        <v>121.75238000048385</v>
      </c>
      <c r="G278" s="209">
        <v>94.097112800000474</v>
      </c>
      <c r="H278" s="197"/>
      <c r="I278" s="198"/>
      <c r="J278" s="204"/>
    </row>
    <row r="279" spans="2:10">
      <c r="B279" s="197"/>
      <c r="C279" s="205" t="s">
        <v>426</v>
      </c>
      <c r="D279" s="206"/>
      <c r="E279" s="208">
        <v>74.856845199999256</v>
      </c>
      <c r="F279" s="208">
        <v>121.75238000048385</v>
      </c>
      <c r="G279" s="209">
        <v>74.856845199999256</v>
      </c>
      <c r="H279" s="210"/>
      <c r="I279" s="198"/>
      <c r="J279" s="204"/>
    </row>
    <row r="280" spans="2:10">
      <c r="B280" s="197"/>
      <c r="C280" s="205" t="s">
        <v>427</v>
      </c>
      <c r="D280" s="197"/>
      <c r="E280" s="208">
        <v>86.804573900000619</v>
      </c>
      <c r="F280" s="207">
        <v>121.75238000048385</v>
      </c>
      <c r="G280" s="209">
        <v>86.804573900000619</v>
      </c>
      <c r="H280" s="210"/>
      <c r="I280" s="198"/>
      <c r="J280" s="204"/>
    </row>
    <row r="281" spans="2:10">
      <c r="B281" s="197"/>
      <c r="C281" s="205" t="s">
        <v>428</v>
      </c>
      <c r="D281" s="197"/>
      <c r="E281" s="208">
        <v>89.011567199999817</v>
      </c>
      <c r="F281" s="207">
        <v>121.75238000048385</v>
      </c>
      <c r="G281" s="209">
        <v>89.011567199999817</v>
      </c>
      <c r="H281" s="210"/>
      <c r="I281" s="198"/>
      <c r="J281" s="204"/>
    </row>
    <row r="282" spans="2:10">
      <c r="B282" s="197"/>
      <c r="C282" s="205" t="s">
        <v>429</v>
      </c>
      <c r="D282" s="197"/>
      <c r="E282" s="208">
        <v>103.57819370000017</v>
      </c>
      <c r="F282" s="207">
        <v>121.75238000048385</v>
      </c>
      <c r="G282" s="209">
        <v>103.57819370000017</v>
      </c>
      <c r="H282" s="210"/>
      <c r="I282" s="198"/>
      <c r="J282" s="204"/>
    </row>
    <row r="283" spans="2:10">
      <c r="B283" s="197"/>
      <c r="C283" s="205" t="s">
        <v>430</v>
      </c>
      <c r="D283" s="197"/>
      <c r="E283" s="208">
        <v>103.28797589999955</v>
      </c>
      <c r="F283" s="207">
        <v>121.75238000048385</v>
      </c>
      <c r="G283" s="209">
        <v>103.28797589999955</v>
      </c>
      <c r="H283" s="210"/>
      <c r="I283" s="198"/>
      <c r="J283" s="204"/>
    </row>
    <row r="284" spans="2:10">
      <c r="B284" s="197"/>
      <c r="C284" s="205" t="s">
        <v>431</v>
      </c>
      <c r="D284" s="197"/>
      <c r="E284" s="208">
        <v>101.27595760000042</v>
      </c>
      <c r="F284" s="207">
        <v>121.75238000048385</v>
      </c>
      <c r="G284" s="209">
        <v>101.27595760000042</v>
      </c>
      <c r="H284" s="210"/>
      <c r="I284" s="198"/>
      <c r="J284" s="204"/>
    </row>
    <row r="285" spans="2:10">
      <c r="B285" s="197"/>
      <c r="C285" s="205" t="s">
        <v>432</v>
      </c>
      <c r="D285" s="197"/>
      <c r="E285" s="208">
        <v>98.835939399999518</v>
      </c>
      <c r="F285" s="207">
        <v>121.75238000048385</v>
      </c>
      <c r="G285" s="209">
        <v>98.835939399999518</v>
      </c>
      <c r="H285" s="210"/>
      <c r="I285" s="198"/>
      <c r="J285" s="204"/>
    </row>
    <row r="286" spans="2:10">
      <c r="B286" s="197"/>
      <c r="C286" s="205" t="s">
        <v>433</v>
      </c>
      <c r="D286" s="197"/>
      <c r="E286" s="208">
        <v>99.025777600000552</v>
      </c>
      <c r="F286" s="207">
        <v>121.75238000048385</v>
      </c>
      <c r="G286" s="209">
        <v>99.025777600000552</v>
      </c>
      <c r="H286" s="210"/>
      <c r="I286" s="198"/>
      <c r="J286" s="204"/>
    </row>
    <row r="287" spans="2:10">
      <c r="B287" s="197"/>
      <c r="C287" s="205" t="s">
        <v>434</v>
      </c>
      <c r="D287" s="197"/>
      <c r="E287" s="208">
        <v>86.785143399999868</v>
      </c>
      <c r="F287" s="207">
        <v>121.75238000048385</v>
      </c>
      <c r="G287" s="209">
        <v>86.785143399999868</v>
      </c>
      <c r="H287" s="210"/>
      <c r="I287" s="198"/>
      <c r="J287" s="204"/>
    </row>
    <row r="288" spans="2:10">
      <c r="B288" s="197"/>
      <c r="C288" s="205" t="s">
        <v>435</v>
      </c>
      <c r="D288" s="197"/>
      <c r="E288" s="208">
        <v>83.936299700000092</v>
      </c>
      <c r="F288" s="207">
        <v>121.75238000048385</v>
      </c>
      <c r="G288" s="209">
        <v>83.936299700000092</v>
      </c>
      <c r="H288" s="210"/>
      <c r="I288" s="198"/>
      <c r="J288" s="204"/>
    </row>
    <row r="289" spans="2:10">
      <c r="B289" s="197"/>
      <c r="C289" s="205" t="s">
        <v>436</v>
      </c>
      <c r="D289" s="197"/>
      <c r="E289" s="208">
        <v>85.734377799999962</v>
      </c>
      <c r="F289" s="207">
        <v>121.75238000048385</v>
      </c>
      <c r="G289" s="209">
        <v>85.734377799999962</v>
      </c>
      <c r="H289" s="210"/>
      <c r="I289" s="198"/>
      <c r="J289" s="204"/>
    </row>
    <row r="290" spans="2:10">
      <c r="B290" s="197"/>
      <c r="C290" s="205" t="s">
        <v>437</v>
      </c>
      <c r="D290" s="197"/>
      <c r="E290" s="208">
        <v>95.635326299999605</v>
      </c>
      <c r="F290" s="207">
        <v>121.75238000048385</v>
      </c>
      <c r="G290" s="209">
        <v>95.635326299999605</v>
      </c>
      <c r="H290" s="210"/>
      <c r="I290" s="198"/>
      <c r="J290" s="204"/>
    </row>
    <row r="291" spans="2:10">
      <c r="B291" s="197"/>
      <c r="C291" s="205" t="s">
        <v>438</v>
      </c>
      <c r="D291" s="197"/>
      <c r="E291" s="208">
        <v>76.005681000000379</v>
      </c>
      <c r="F291" s="207">
        <v>121.75238000048385</v>
      </c>
      <c r="G291" s="209">
        <v>76.005681000000379</v>
      </c>
      <c r="H291" s="210"/>
      <c r="I291" s="198" t="s">
        <v>139</v>
      </c>
      <c r="J291" s="204">
        <v>121.75238000048385</v>
      </c>
    </row>
    <row r="292" spans="2:10">
      <c r="B292" s="197"/>
      <c r="C292" s="205" t="s">
        <v>439</v>
      </c>
      <c r="D292" s="197"/>
      <c r="E292" s="208">
        <v>83.960172499999885</v>
      </c>
      <c r="F292" s="207">
        <v>121.75238000048385</v>
      </c>
      <c r="G292" s="209">
        <v>83.960172499999885</v>
      </c>
      <c r="H292" s="210"/>
      <c r="I292" s="198"/>
      <c r="J292" s="204"/>
    </row>
    <row r="293" spans="2:10">
      <c r="B293" s="197"/>
      <c r="C293" s="205" t="s">
        <v>440</v>
      </c>
      <c r="D293" s="197"/>
      <c r="E293" s="208">
        <v>81.000376700000274</v>
      </c>
      <c r="F293" s="207">
        <v>121.75238000048385</v>
      </c>
      <c r="G293" s="209">
        <v>81.000376700000274</v>
      </c>
      <c r="H293" s="210"/>
      <c r="I293" s="198"/>
      <c r="J293" s="204"/>
    </row>
    <row r="294" spans="2:10">
      <c r="B294" s="197"/>
      <c r="C294" s="205" t="s">
        <v>441</v>
      </c>
      <c r="D294" s="197"/>
      <c r="E294" s="208">
        <v>66.805847999999159</v>
      </c>
      <c r="F294" s="207">
        <v>121.75238000048385</v>
      </c>
      <c r="G294" s="209">
        <v>66.805847999999159</v>
      </c>
      <c r="H294" s="210"/>
      <c r="I294" s="198"/>
      <c r="J294" s="204"/>
    </row>
    <row r="295" spans="2:10">
      <c r="B295" s="197"/>
      <c r="C295" s="205" t="s">
        <v>442</v>
      </c>
      <c r="D295" s="197"/>
      <c r="E295" s="208">
        <v>83.737138900000431</v>
      </c>
      <c r="F295" s="207">
        <v>121.75238000048385</v>
      </c>
      <c r="G295" s="209">
        <v>83.737138900000431</v>
      </c>
      <c r="H295" s="210"/>
      <c r="I295" s="198"/>
      <c r="J295" s="204"/>
    </row>
    <row r="296" spans="2:10">
      <c r="B296" s="197"/>
      <c r="C296" s="205" t="s">
        <v>443</v>
      </c>
      <c r="D296" s="197"/>
      <c r="E296" s="208">
        <v>75.40580819999964</v>
      </c>
      <c r="F296" s="207">
        <v>121.75238000048385</v>
      </c>
      <c r="G296" s="209">
        <v>75.40580819999964</v>
      </c>
      <c r="H296" s="210"/>
      <c r="I296" s="198"/>
      <c r="J296" s="204"/>
    </row>
    <row r="297" spans="2:10">
      <c r="B297" s="197"/>
      <c r="C297" s="205" t="s">
        <v>444</v>
      </c>
      <c r="D297" s="197"/>
      <c r="E297" s="208">
        <v>76.90529170000022</v>
      </c>
      <c r="F297" s="207">
        <v>121.75238000048385</v>
      </c>
      <c r="G297" s="209">
        <v>76.90529170000022</v>
      </c>
      <c r="H297" s="210"/>
      <c r="I297" s="198"/>
      <c r="J297" s="204"/>
    </row>
    <row r="298" spans="2:10">
      <c r="B298" s="197"/>
      <c r="C298" s="205" t="s">
        <v>445</v>
      </c>
      <c r="D298" s="197"/>
      <c r="E298" s="208">
        <v>70.955495500000609</v>
      </c>
      <c r="F298" s="207">
        <v>121.75238000048385</v>
      </c>
      <c r="G298" s="209">
        <v>70.955495500000609</v>
      </c>
      <c r="H298" s="210"/>
      <c r="I298" s="198"/>
      <c r="J298" s="204"/>
    </row>
    <row r="299" spans="2:10">
      <c r="B299" s="197"/>
      <c r="C299" s="205" t="s">
        <v>446</v>
      </c>
      <c r="D299" s="197"/>
      <c r="E299" s="208">
        <v>73.715246299999961</v>
      </c>
      <c r="F299" s="207">
        <v>121.75238000048385</v>
      </c>
      <c r="G299" s="209">
        <v>73.715246299999961</v>
      </c>
      <c r="H299" s="210"/>
      <c r="I299" s="198"/>
      <c r="J299" s="204"/>
    </row>
    <row r="300" spans="2:10">
      <c r="B300" s="197"/>
      <c r="C300" s="205" t="s">
        <v>447</v>
      </c>
      <c r="D300" s="197"/>
      <c r="E300" s="208">
        <v>96.37852739999974</v>
      </c>
      <c r="F300" s="207">
        <v>121.75238000048385</v>
      </c>
      <c r="G300" s="209">
        <v>96.37852739999974</v>
      </c>
      <c r="H300" s="210"/>
      <c r="I300" s="198"/>
      <c r="J300" s="204"/>
    </row>
    <row r="301" spans="2:10">
      <c r="B301" s="197"/>
      <c r="C301" s="205" t="s">
        <v>448</v>
      </c>
      <c r="D301" s="197"/>
      <c r="E301" s="208">
        <v>67.945879599999557</v>
      </c>
      <c r="F301" s="207">
        <v>121.75238000048385</v>
      </c>
      <c r="G301" s="209">
        <v>67.945879599999557</v>
      </c>
      <c r="H301" s="210"/>
      <c r="I301" s="198"/>
      <c r="J301" s="204"/>
    </row>
    <row r="302" spans="2:10">
      <c r="B302" s="197"/>
      <c r="C302" s="205" t="s">
        <v>449</v>
      </c>
      <c r="D302" s="197"/>
      <c r="E302" s="208">
        <v>73.058127000000695</v>
      </c>
      <c r="F302" s="207">
        <v>121.752380000484</v>
      </c>
      <c r="G302" s="209">
        <v>73.058127000000695</v>
      </c>
      <c r="H302" s="210"/>
      <c r="I302" s="198"/>
      <c r="J302" s="204"/>
    </row>
    <row r="303" spans="2:10">
      <c r="B303" s="197"/>
      <c r="C303" s="205" t="s">
        <v>450</v>
      </c>
      <c r="D303" s="197"/>
      <c r="E303" s="208">
        <v>96.317771399999771</v>
      </c>
      <c r="F303" s="207">
        <v>121.752380000484</v>
      </c>
      <c r="G303" s="209">
        <v>96.317771399999771</v>
      </c>
      <c r="H303" s="210"/>
      <c r="I303" s="198"/>
      <c r="J303" s="204"/>
    </row>
    <row r="304" spans="2:10">
      <c r="B304" s="197"/>
      <c r="C304" s="205" t="s">
        <v>451</v>
      </c>
      <c r="D304" s="197"/>
      <c r="E304" s="208">
        <v>97.677843100000061</v>
      </c>
      <c r="F304" s="207">
        <v>121.752380000484</v>
      </c>
      <c r="G304" s="209">
        <v>97.677843100000061</v>
      </c>
      <c r="H304" s="210"/>
      <c r="I304" s="198"/>
      <c r="J304" s="204"/>
    </row>
    <row r="305" spans="2:10">
      <c r="B305" s="197"/>
      <c r="C305" s="205" t="s">
        <v>452</v>
      </c>
      <c r="D305" s="197"/>
      <c r="E305" s="208">
        <v>87.997054999999818</v>
      </c>
      <c r="F305" s="207">
        <v>121.752380000484</v>
      </c>
      <c r="G305" s="209">
        <v>87.997054999999818</v>
      </c>
      <c r="H305" s="210"/>
      <c r="I305" s="198"/>
      <c r="J305" s="204"/>
    </row>
    <row r="306" spans="2:10">
      <c r="B306" s="197"/>
      <c r="C306" s="205" t="s">
        <v>453</v>
      </c>
      <c r="D306" s="197"/>
      <c r="E306" s="208">
        <v>89.255865499999572</v>
      </c>
      <c r="F306" s="207">
        <v>121.752380000484</v>
      </c>
      <c r="G306" s="209">
        <v>89.255865499999572</v>
      </c>
      <c r="H306" s="210"/>
      <c r="I306" s="198"/>
      <c r="J306" s="204"/>
    </row>
    <row r="307" spans="2:10">
      <c r="B307" s="197"/>
      <c r="C307" s="205" t="s">
        <v>454</v>
      </c>
      <c r="D307" s="197"/>
      <c r="E307" s="208">
        <v>84.478275800000759</v>
      </c>
      <c r="F307" s="207">
        <v>121.752380000484</v>
      </c>
      <c r="G307" s="209">
        <v>84.478275800000759</v>
      </c>
      <c r="H307" s="210"/>
      <c r="I307" s="198"/>
      <c r="J307" s="204"/>
    </row>
    <row r="308" spans="2:10">
      <c r="B308" s="197" t="s">
        <v>455</v>
      </c>
      <c r="C308" s="205" t="s">
        <v>456</v>
      </c>
      <c r="D308" s="197"/>
      <c r="E308" s="208">
        <v>34.895631999999864</v>
      </c>
      <c r="F308" s="207">
        <v>124.5492943233333</v>
      </c>
      <c r="G308" s="209">
        <v>34.895631999999864</v>
      </c>
      <c r="H308" s="210"/>
      <c r="I308" s="198"/>
      <c r="J308" s="204"/>
    </row>
    <row r="309" spans="2:10">
      <c r="B309" s="206"/>
      <c r="C309" s="211" t="s">
        <v>457</v>
      </c>
      <c r="D309" s="206"/>
      <c r="E309" s="208">
        <v>100.49736060000009</v>
      </c>
      <c r="F309" s="208">
        <v>124.5492943233333</v>
      </c>
      <c r="G309" s="209">
        <v>100.49736060000009</v>
      </c>
      <c r="H309" s="197"/>
      <c r="I309" s="198"/>
      <c r="J309" s="204"/>
    </row>
    <row r="310" spans="2:10">
      <c r="B310" s="197"/>
      <c r="C310" s="205" t="s">
        <v>458</v>
      </c>
      <c r="D310" s="206"/>
      <c r="E310" s="208">
        <v>77.906080699999222</v>
      </c>
      <c r="F310" s="208">
        <v>124.5492943233333</v>
      </c>
      <c r="G310" s="209">
        <v>77.906080699999222</v>
      </c>
      <c r="H310" s="210"/>
      <c r="I310" s="198"/>
      <c r="J310" s="204"/>
    </row>
    <row r="311" spans="2:10">
      <c r="B311" s="197"/>
      <c r="C311" s="205" t="s">
        <v>459</v>
      </c>
      <c r="D311" s="197"/>
      <c r="E311" s="208">
        <v>72.607182000000179</v>
      </c>
      <c r="F311" s="207">
        <v>124.5492943233333</v>
      </c>
      <c r="G311" s="209">
        <v>72.607182000000179</v>
      </c>
      <c r="H311" s="210"/>
      <c r="I311" s="198"/>
      <c r="J311" s="204"/>
    </row>
    <row r="312" spans="2:10">
      <c r="B312" s="197"/>
      <c r="C312" s="205" t="s">
        <v>460</v>
      </c>
      <c r="D312" s="197"/>
      <c r="E312" s="208">
        <v>66.942374200000245</v>
      </c>
      <c r="F312" s="207">
        <v>124.5492943233333</v>
      </c>
      <c r="G312" s="209">
        <v>66.942374200000245</v>
      </c>
      <c r="H312" s="210"/>
      <c r="I312" s="198"/>
      <c r="J312" s="204"/>
    </row>
    <row r="313" spans="2:10">
      <c r="B313" s="197"/>
      <c r="C313" s="205" t="s">
        <v>461</v>
      </c>
      <c r="D313" s="197"/>
      <c r="E313" s="208">
        <v>55.684151199999555</v>
      </c>
      <c r="F313" s="207">
        <v>124.5492943233333</v>
      </c>
      <c r="G313" s="209">
        <v>55.684151199999555</v>
      </c>
      <c r="H313" s="210"/>
      <c r="I313" s="198"/>
      <c r="J313" s="204"/>
    </row>
    <row r="314" spans="2:10">
      <c r="B314" s="197"/>
      <c r="C314" s="205" t="s">
        <v>462</v>
      </c>
      <c r="D314" s="197"/>
      <c r="E314" s="208">
        <v>64.83814620000021</v>
      </c>
      <c r="F314" s="207">
        <v>124.5492943233333</v>
      </c>
      <c r="G314" s="209">
        <v>64.83814620000021</v>
      </c>
      <c r="H314" s="210"/>
      <c r="I314" s="198"/>
      <c r="J314" s="204"/>
    </row>
    <row r="315" spans="2:10">
      <c r="B315" s="197"/>
      <c r="C315" s="205" t="s">
        <v>463</v>
      </c>
      <c r="D315" s="197"/>
      <c r="E315" s="208">
        <v>59.68772529999984</v>
      </c>
      <c r="F315" s="207">
        <v>124.5492943233333</v>
      </c>
      <c r="G315" s="209">
        <v>59.68772529999984</v>
      </c>
      <c r="H315" s="210"/>
      <c r="I315" s="198"/>
      <c r="J315" s="204"/>
    </row>
    <row r="316" spans="2:10">
      <c r="B316" s="197"/>
      <c r="C316" s="205" t="s">
        <v>464</v>
      </c>
      <c r="D316" s="197"/>
      <c r="E316" s="208">
        <v>58.316058900000264</v>
      </c>
      <c r="F316" s="207">
        <v>124.5492943233333</v>
      </c>
      <c r="G316" s="209">
        <v>58.316058900000264</v>
      </c>
      <c r="H316" s="210"/>
      <c r="I316" s="198"/>
      <c r="J316" s="204"/>
    </row>
    <row r="317" spans="2:10">
      <c r="B317" s="197"/>
      <c r="C317" s="205" t="s">
        <v>465</v>
      </c>
      <c r="D317" s="197"/>
      <c r="E317" s="208">
        <v>52.344523300000127</v>
      </c>
      <c r="F317" s="207">
        <v>124.5492943233333</v>
      </c>
      <c r="G317" s="209">
        <v>52.344523300000127</v>
      </c>
      <c r="H317" s="210"/>
      <c r="I317" s="198"/>
      <c r="J317" s="204"/>
    </row>
    <row r="318" spans="2:10">
      <c r="B318" s="197"/>
      <c r="C318" s="205" t="s">
        <v>466</v>
      </c>
      <c r="D318" s="197"/>
      <c r="E318" s="208">
        <v>62.370156800000359</v>
      </c>
      <c r="F318" s="207">
        <v>124.5492943233333</v>
      </c>
      <c r="G318" s="209">
        <v>62.370156800000359</v>
      </c>
      <c r="H318" s="210"/>
      <c r="I318" s="198"/>
      <c r="J318" s="204"/>
    </row>
    <row r="319" spans="2:10">
      <c r="B319" s="197"/>
      <c r="C319" s="205" t="s">
        <v>467</v>
      </c>
      <c r="D319" s="197"/>
      <c r="E319" s="208">
        <v>64.930313199999588</v>
      </c>
      <c r="F319" s="207">
        <v>124.5492943233333</v>
      </c>
      <c r="G319" s="209">
        <v>64.930313199999588</v>
      </c>
      <c r="H319" s="210"/>
      <c r="I319" s="198"/>
      <c r="J319" s="204"/>
    </row>
    <row r="320" spans="2:10">
      <c r="B320" s="197"/>
      <c r="C320" s="205" t="s">
        <v>468</v>
      </c>
      <c r="D320" s="197"/>
      <c r="E320" s="208">
        <v>45.455012300000099</v>
      </c>
      <c r="F320" s="207">
        <v>124.5492943233333</v>
      </c>
      <c r="G320" s="209">
        <v>45.455012300000099</v>
      </c>
      <c r="H320" s="210"/>
      <c r="I320" s="198"/>
      <c r="J320" s="204"/>
    </row>
    <row r="321" spans="2:10">
      <c r="B321" s="197"/>
      <c r="C321" s="205" t="s">
        <v>469</v>
      </c>
      <c r="D321" s="197"/>
      <c r="E321" s="208">
        <v>48.190003299999823</v>
      </c>
      <c r="F321" s="207">
        <v>124.5492943233333</v>
      </c>
      <c r="G321" s="209">
        <v>48.190003299999823</v>
      </c>
      <c r="H321" s="210"/>
      <c r="I321" s="198"/>
      <c r="J321" s="204"/>
    </row>
    <row r="322" spans="2:10">
      <c r="B322" s="197"/>
      <c r="C322" s="205" t="s">
        <v>470</v>
      </c>
      <c r="D322" s="197"/>
      <c r="E322" s="208">
        <v>43.996018799999909</v>
      </c>
      <c r="F322" s="207">
        <v>124.5492943233333</v>
      </c>
      <c r="G322" s="209">
        <v>43.996018799999909</v>
      </c>
      <c r="H322" s="210"/>
      <c r="I322" s="198" t="s">
        <v>132</v>
      </c>
      <c r="J322" s="204">
        <v>124.5492943233333</v>
      </c>
    </row>
    <row r="323" spans="2:10">
      <c r="B323" s="197"/>
      <c r="C323" s="205" t="s">
        <v>471</v>
      </c>
      <c r="D323" s="197"/>
      <c r="E323" s="208">
        <v>46.057887199999989</v>
      </c>
      <c r="F323" s="207">
        <v>124.5492943233333</v>
      </c>
      <c r="G323" s="209">
        <v>46.057887199999989</v>
      </c>
      <c r="H323" s="210"/>
      <c r="I323" s="198"/>
      <c r="J323" s="204"/>
    </row>
    <row r="324" spans="2:10">
      <c r="B324" s="197"/>
      <c r="C324" s="205" t="s">
        <v>472</v>
      </c>
      <c r="D324" s="197"/>
      <c r="E324" s="208">
        <v>50.171281100000655</v>
      </c>
      <c r="F324" s="207">
        <v>124.5492943233333</v>
      </c>
      <c r="G324" s="209">
        <v>50.171281100000655</v>
      </c>
      <c r="H324" s="210"/>
      <c r="I324" s="198"/>
      <c r="J324" s="204"/>
    </row>
    <row r="325" spans="2:10">
      <c r="B325" s="197"/>
      <c r="C325" s="205" t="s">
        <v>473</v>
      </c>
      <c r="D325" s="197"/>
      <c r="E325" s="208">
        <v>50.465698399999205</v>
      </c>
      <c r="F325" s="207">
        <v>124.5492943233333</v>
      </c>
      <c r="G325" s="209">
        <v>50.465698399999205</v>
      </c>
      <c r="H325" s="210"/>
      <c r="I325" s="198"/>
      <c r="J325" s="204"/>
    </row>
    <row r="326" spans="2:10">
      <c r="B326" s="197"/>
      <c r="C326" s="205" t="s">
        <v>474</v>
      </c>
      <c r="D326" s="197"/>
      <c r="E326" s="208">
        <v>41.000722400000349</v>
      </c>
      <c r="F326" s="207">
        <v>124.5492943233333</v>
      </c>
      <c r="G326" s="209">
        <v>41.000722400000349</v>
      </c>
      <c r="H326" s="210"/>
      <c r="I326" s="198"/>
      <c r="J326" s="204"/>
    </row>
    <row r="327" spans="2:10">
      <c r="B327" s="197"/>
      <c r="C327" s="205" t="s">
        <v>475</v>
      </c>
      <c r="D327" s="197"/>
      <c r="E327" s="208">
        <v>34.13411789999985</v>
      </c>
      <c r="F327" s="207">
        <v>124.5492943233333</v>
      </c>
      <c r="G327" s="209">
        <v>34.13411789999985</v>
      </c>
      <c r="H327" s="210"/>
      <c r="I327" s="198"/>
      <c r="J327" s="204"/>
    </row>
    <row r="328" spans="2:10">
      <c r="B328" s="197"/>
      <c r="C328" s="205" t="s">
        <v>476</v>
      </c>
      <c r="D328" s="197"/>
      <c r="E328" s="208">
        <v>37.400060400000271</v>
      </c>
      <c r="F328" s="207">
        <v>124.5492943233333</v>
      </c>
      <c r="G328" s="209">
        <v>37.400060400000271</v>
      </c>
      <c r="H328" s="210"/>
      <c r="I328" s="198"/>
      <c r="J328" s="204"/>
    </row>
    <row r="329" spans="2:10">
      <c r="B329" s="197"/>
      <c r="C329" s="205" t="s">
        <v>477</v>
      </c>
      <c r="D329" s="197"/>
      <c r="E329" s="208">
        <v>38.723498899999505</v>
      </c>
      <c r="F329" s="207">
        <v>124.5492943233333</v>
      </c>
      <c r="G329" s="209">
        <v>38.723498899999505</v>
      </c>
      <c r="H329" s="210"/>
      <c r="I329" s="198"/>
      <c r="J329" s="204"/>
    </row>
    <row r="330" spans="2:10">
      <c r="B330" s="197"/>
      <c r="C330" s="205" t="s">
        <v>478</v>
      </c>
      <c r="D330" s="197"/>
      <c r="E330" s="208">
        <v>37.52280480000065</v>
      </c>
      <c r="F330" s="207">
        <v>124.5492943233333</v>
      </c>
      <c r="G330" s="209">
        <v>37.52280480000065</v>
      </c>
      <c r="H330" s="210"/>
      <c r="I330" s="198"/>
      <c r="J330" s="204"/>
    </row>
    <row r="331" spans="2:10">
      <c r="B331" s="197"/>
      <c r="C331" s="205" t="s">
        <v>479</v>
      </c>
      <c r="D331" s="197"/>
      <c r="E331" s="208">
        <v>37.42914409999976</v>
      </c>
      <c r="F331" s="207">
        <v>124.5492943233333</v>
      </c>
      <c r="G331" s="209">
        <v>37.42914409999976</v>
      </c>
      <c r="H331" s="210"/>
      <c r="I331" s="198"/>
      <c r="J331" s="204"/>
    </row>
    <row r="332" spans="2:10">
      <c r="B332" s="197"/>
      <c r="C332" s="205" t="s">
        <v>480</v>
      </c>
      <c r="D332" s="197"/>
      <c r="E332" s="208">
        <v>44.282442999999823</v>
      </c>
      <c r="F332" s="207">
        <v>124.5492943233333</v>
      </c>
      <c r="G332" s="209">
        <v>44.282442999999823</v>
      </c>
      <c r="H332" s="210"/>
      <c r="I332" s="198"/>
      <c r="J332" s="204"/>
    </row>
    <row r="333" spans="2:10">
      <c r="B333" s="197"/>
      <c r="C333" s="205" t="s">
        <v>481</v>
      </c>
      <c r="D333" s="197"/>
      <c r="E333" s="208">
        <v>43.810079100000628</v>
      </c>
      <c r="F333" s="207">
        <v>124.5492943233333</v>
      </c>
      <c r="G333" s="209">
        <v>43.810079100000628</v>
      </c>
      <c r="H333" s="210"/>
      <c r="I333" s="198"/>
      <c r="J333" s="204"/>
    </row>
    <row r="334" spans="2:10">
      <c r="B334" s="197"/>
      <c r="C334" s="205" t="s">
        <v>482</v>
      </c>
      <c r="D334" s="197"/>
      <c r="E334" s="208">
        <v>37.688785499999113</v>
      </c>
      <c r="F334" s="207">
        <v>124.5492943233333</v>
      </c>
      <c r="G334" s="209">
        <v>37.688785499999113</v>
      </c>
      <c r="H334" s="210"/>
      <c r="I334" s="198"/>
      <c r="J334" s="204"/>
    </row>
    <row r="335" spans="2:10">
      <c r="B335" s="197"/>
      <c r="C335" s="205" t="s">
        <v>483</v>
      </c>
      <c r="D335" s="197"/>
      <c r="E335" s="208">
        <v>36.414641400000548</v>
      </c>
      <c r="F335" s="207">
        <v>124.5492943233333</v>
      </c>
      <c r="G335" s="209">
        <v>36.414641400000548</v>
      </c>
      <c r="H335" s="210"/>
      <c r="I335" s="198"/>
      <c r="J335" s="204"/>
    </row>
    <row r="336" spans="2:10">
      <c r="B336" s="197"/>
      <c r="C336" s="205" t="s">
        <v>484</v>
      </c>
      <c r="D336" s="197"/>
      <c r="E336" s="208">
        <v>35.504772399999666</v>
      </c>
      <c r="F336" s="207">
        <v>124.5492943233333</v>
      </c>
      <c r="G336" s="209">
        <v>35.504772399999666</v>
      </c>
      <c r="H336" s="210"/>
      <c r="I336" s="198"/>
      <c r="J336" s="204"/>
    </row>
    <row r="337" spans="2:10">
      <c r="B337" s="197"/>
      <c r="C337" s="205" t="s">
        <v>485</v>
      </c>
      <c r="D337" s="197"/>
      <c r="E337" s="208">
        <v>30.825119200000024</v>
      </c>
      <c r="F337" s="207">
        <v>124.5492943233333</v>
      </c>
      <c r="G337" s="209">
        <v>30.825119200000024</v>
      </c>
      <c r="H337" s="210"/>
      <c r="I337" s="198"/>
      <c r="J337" s="204"/>
    </row>
    <row r="338" spans="2:10">
      <c r="B338" s="197" t="s">
        <v>486</v>
      </c>
      <c r="C338" s="205" t="s">
        <v>487</v>
      </c>
      <c r="D338" s="197"/>
      <c r="E338" s="208">
        <v>43.298757400000092</v>
      </c>
      <c r="F338" s="207">
        <v>107.00093655645163</v>
      </c>
      <c r="G338" s="209">
        <v>43.298757400000092</v>
      </c>
      <c r="H338" s="210"/>
      <c r="I338" s="198"/>
      <c r="J338" s="204"/>
    </row>
    <row r="339" spans="2:10">
      <c r="B339" s="206"/>
      <c r="C339" s="211" t="s">
        <v>488</v>
      </c>
      <c r="D339" s="206"/>
      <c r="E339" s="208">
        <v>43.97588120000011</v>
      </c>
      <c r="F339" s="208">
        <v>107.00093655645163</v>
      </c>
      <c r="G339" s="209">
        <v>43.97588120000011</v>
      </c>
      <c r="H339" s="197"/>
      <c r="I339" s="198"/>
      <c r="J339" s="204"/>
    </row>
    <row r="340" spans="2:10">
      <c r="B340" s="197"/>
      <c r="C340" s="205" t="s">
        <v>489</v>
      </c>
      <c r="D340" s="206"/>
      <c r="E340" s="208">
        <v>47.080241599999646</v>
      </c>
      <c r="F340" s="209">
        <v>107.00093655645163</v>
      </c>
      <c r="G340" s="209">
        <v>47.080241599999646</v>
      </c>
      <c r="H340" s="210"/>
      <c r="I340" s="198"/>
      <c r="J340" s="204"/>
    </row>
    <row r="341" spans="2:10">
      <c r="B341" s="197"/>
      <c r="C341" s="205" t="s">
        <v>490</v>
      </c>
      <c r="D341" s="197"/>
      <c r="E341" s="208">
        <v>36.850012800000634</v>
      </c>
      <c r="F341" s="209">
        <v>107.00093655645163</v>
      </c>
      <c r="G341" s="209">
        <v>36.850012800000634</v>
      </c>
      <c r="H341" s="210"/>
      <c r="I341" s="198"/>
      <c r="J341" s="204"/>
    </row>
    <row r="342" spans="2:10">
      <c r="B342" s="197"/>
      <c r="C342" s="205" t="s">
        <v>491</v>
      </c>
      <c r="D342" s="197"/>
      <c r="E342" s="208">
        <v>54.348230700000073</v>
      </c>
      <c r="F342" s="209">
        <v>107.00093655645163</v>
      </c>
      <c r="G342" s="209">
        <v>54.348230700000073</v>
      </c>
      <c r="H342" s="210"/>
      <c r="I342" s="198"/>
      <c r="J342" s="204"/>
    </row>
    <row r="343" spans="2:10">
      <c r="B343" s="197"/>
      <c r="C343" s="205" t="s">
        <v>492</v>
      </c>
      <c r="D343" s="197"/>
      <c r="E343" s="208">
        <v>50.541342000000128</v>
      </c>
      <c r="F343" s="209">
        <v>107.00093655645163</v>
      </c>
      <c r="G343" s="209">
        <v>50.541342000000128</v>
      </c>
      <c r="H343" s="210"/>
      <c r="I343" s="198"/>
      <c r="J343" s="204"/>
    </row>
    <row r="344" spans="2:10">
      <c r="B344" s="197"/>
      <c r="C344" s="205" t="s">
        <v>493</v>
      </c>
      <c r="D344" s="197"/>
      <c r="E344" s="208">
        <v>51.914640699999616</v>
      </c>
      <c r="F344" s="209">
        <v>107.00093655645163</v>
      </c>
      <c r="G344" s="209">
        <v>51.914640699999616</v>
      </c>
      <c r="H344" s="210"/>
      <c r="I344" s="198"/>
      <c r="J344" s="204"/>
    </row>
    <row r="345" spans="2:10">
      <c r="B345" s="197"/>
      <c r="C345" s="205" t="s">
        <v>494</v>
      </c>
      <c r="D345" s="197"/>
      <c r="E345" s="208">
        <v>42.644954500000047</v>
      </c>
      <c r="F345" s="209">
        <v>107.00093655645163</v>
      </c>
      <c r="G345" s="209">
        <v>42.644954500000047</v>
      </c>
      <c r="H345" s="210"/>
      <c r="I345" s="198"/>
      <c r="J345" s="204"/>
    </row>
    <row r="346" spans="2:10">
      <c r="B346" s="197"/>
      <c r="C346" s="205" t="s">
        <v>495</v>
      </c>
      <c r="D346" s="197"/>
      <c r="E346" s="208">
        <v>53.085376300000036</v>
      </c>
      <c r="F346" s="209">
        <v>107.00093655645163</v>
      </c>
      <c r="G346" s="209">
        <v>53.085376300000036</v>
      </c>
      <c r="H346" s="210"/>
      <c r="I346" s="198"/>
      <c r="J346" s="204"/>
    </row>
    <row r="347" spans="2:10">
      <c r="B347" s="197"/>
      <c r="C347" s="205" t="s">
        <v>496</v>
      </c>
      <c r="D347" s="197"/>
      <c r="E347" s="208">
        <v>52.442338299999825</v>
      </c>
      <c r="F347" s="209">
        <v>107.00093655645163</v>
      </c>
      <c r="G347" s="209">
        <v>52.442338299999825</v>
      </c>
      <c r="H347" s="210"/>
      <c r="I347" s="198"/>
      <c r="J347" s="204"/>
    </row>
    <row r="348" spans="2:10">
      <c r="B348" s="197"/>
      <c r="C348" s="205" t="s">
        <v>497</v>
      </c>
      <c r="D348" s="197"/>
      <c r="E348" s="208">
        <v>68.533720100000195</v>
      </c>
      <c r="F348" s="209">
        <v>107.00093655645163</v>
      </c>
      <c r="G348" s="209">
        <v>68.533720100000195</v>
      </c>
      <c r="H348" s="210"/>
      <c r="I348" s="198"/>
      <c r="J348" s="204"/>
    </row>
    <row r="349" spans="2:10">
      <c r="B349" s="197"/>
      <c r="C349" s="205" t="s">
        <v>498</v>
      </c>
      <c r="D349" s="197"/>
      <c r="E349" s="208">
        <v>56.674092799999492</v>
      </c>
      <c r="F349" s="209">
        <v>107.00093655645163</v>
      </c>
      <c r="G349" s="209">
        <v>56.674092799999492</v>
      </c>
      <c r="H349" s="210"/>
      <c r="I349" s="198"/>
      <c r="J349" s="204"/>
    </row>
    <row r="350" spans="2:10">
      <c r="B350" s="197"/>
      <c r="C350" s="205" t="s">
        <v>499</v>
      </c>
      <c r="D350" s="197"/>
      <c r="E350" s="208">
        <v>90.147890900000704</v>
      </c>
      <c r="F350" s="209">
        <v>107.00093655645163</v>
      </c>
      <c r="G350" s="209">
        <v>90.147890900000704</v>
      </c>
      <c r="H350" s="210"/>
      <c r="I350" s="198"/>
      <c r="J350" s="204"/>
    </row>
    <row r="351" spans="2:10">
      <c r="B351" s="197"/>
      <c r="C351" s="205" t="s">
        <v>500</v>
      </c>
      <c r="D351" s="197"/>
      <c r="E351" s="208">
        <v>155.42849289999967</v>
      </c>
      <c r="F351" s="209">
        <v>107.00093655645163</v>
      </c>
      <c r="G351" s="209">
        <v>107.00093655645163</v>
      </c>
      <c r="H351" s="210"/>
      <c r="I351" s="198"/>
      <c r="J351" s="204"/>
    </row>
    <row r="352" spans="2:10">
      <c r="B352" s="197"/>
      <c r="C352" s="205" t="s">
        <v>501</v>
      </c>
      <c r="D352" s="197"/>
      <c r="E352" s="208">
        <v>79.96172569999959</v>
      </c>
      <c r="F352" s="209">
        <v>107.00093655645163</v>
      </c>
      <c r="G352" s="209">
        <v>79.96172569999959</v>
      </c>
      <c r="H352" s="210"/>
      <c r="I352" s="198" t="s">
        <v>139</v>
      </c>
      <c r="J352" s="204">
        <v>107.00093655645163</v>
      </c>
    </row>
    <row r="353" spans="2:10">
      <c r="B353" s="197"/>
      <c r="C353" s="205" t="s">
        <v>502</v>
      </c>
      <c r="D353" s="197"/>
      <c r="E353" s="208">
        <v>76.75734320000069</v>
      </c>
      <c r="F353" s="209">
        <v>107.00093655645163</v>
      </c>
      <c r="G353" s="209">
        <v>76.75734320000069</v>
      </c>
      <c r="H353" s="210"/>
      <c r="I353" s="198"/>
      <c r="J353" s="204"/>
    </row>
    <row r="354" spans="2:10">
      <c r="B354" s="197"/>
      <c r="C354" s="205" t="s">
        <v>503</v>
      </c>
      <c r="D354" s="197"/>
      <c r="E354" s="208">
        <v>192.79089939999966</v>
      </c>
      <c r="F354" s="209">
        <v>107.00093655645163</v>
      </c>
      <c r="G354" s="209">
        <v>107.00093655645163</v>
      </c>
      <c r="H354" s="210"/>
      <c r="I354" s="198"/>
      <c r="J354" s="204"/>
    </row>
    <row r="355" spans="2:10">
      <c r="B355" s="197"/>
      <c r="C355" s="205" t="s">
        <v>504</v>
      </c>
      <c r="D355" s="197"/>
      <c r="E355" s="208">
        <v>67.959452600000333</v>
      </c>
      <c r="F355" s="209">
        <v>107.00093655645163</v>
      </c>
      <c r="G355" s="209">
        <v>67.959452600000333</v>
      </c>
      <c r="H355" s="210"/>
      <c r="I355" s="198"/>
      <c r="J355" s="204"/>
    </row>
    <row r="356" spans="2:10">
      <c r="B356" s="197"/>
      <c r="C356" s="205" t="s">
        <v>505</v>
      </c>
      <c r="D356" s="197"/>
      <c r="E356" s="208">
        <v>74.124905999999868</v>
      </c>
      <c r="F356" s="209">
        <v>107.00093655645163</v>
      </c>
      <c r="G356" s="209">
        <v>74.124905999999868</v>
      </c>
      <c r="H356" s="210"/>
      <c r="I356" s="198"/>
      <c r="J356" s="204"/>
    </row>
    <row r="357" spans="2:10">
      <c r="B357" s="197"/>
      <c r="C357" s="205" t="s">
        <v>506</v>
      </c>
      <c r="D357" s="197"/>
      <c r="E357" s="208">
        <v>71.868606300000124</v>
      </c>
      <c r="F357" s="209">
        <v>107.00093655645163</v>
      </c>
      <c r="G357" s="209">
        <v>71.868606300000124</v>
      </c>
      <c r="H357" s="210"/>
      <c r="I357" s="198"/>
      <c r="J357" s="204"/>
    </row>
    <row r="358" spans="2:10">
      <c r="B358" s="197"/>
      <c r="C358" s="205" t="s">
        <v>507</v>
      </c>
      <c r="D358" s="197"/>
      <c r="E358" s="208">
        <v>36.170612499999933</v>
      </c>
      <c r="F358" s="209">
        <v>107.00093655645163</v>
      </c>
      <c r="G358" s="209">
        <v>36.170612499999933</v>
      </c>
      <c r="H358" s="210"/>
      <c r="I358" s="198"/>
      <c r="J358" s="204"/>
    </row>
    <row r="359" spans="2:10">
      <c r="B359" s="197"/>
      <c r="C359" s="205" t="s">
        <v>508</v>
      </c>
      <c r="D359" s="197"/>
      <c r="E359" s="208">
        <v>47.029869299999696</v>
      </c>
      <c r="F359" s="209">
        <v>107.00093655645163</v>
      </c>
      <c r="G359" s="209">
        <v>47.029869299999696</v>
      </c>
      <c r="H359" s="210"/>
      <c r="I359" s="198"/>
      <c r="J359" s="204"/>
    </row>
    <row r="360" spans="2:10">
      <c r="B360" s="197"/>
      <c r="C360" s="205" t="s">
        <v>509</v>
      </c>
      <c r="D360" s="197"/>
      <c r="E360" s="208">
        <v>46.32108450000009</v>
      </c>
      <c r="F360" s="209">
        <v>107.00093655645163</v>
      </c>
      <c r="G360" s="209">
        <v>46.32108450000009</v>
      </c>
      <c r="H360" s="210"/>
      <c r="I360" s="198"/>
      <c r="J360" s="204"/>
    </row>
    <row r="361" spans="2:10">
      <c r="B361" s="197"/>
      <c r="C361" s="205" t="s">
        <v>510</v>
      </c>
      <c r="D361" s="197"/>
      <c r="E361" s="208">
        <v>47.641015299999736</v>
      </c>
      <c r="F361" s="209">
        <v>107.00093655645163</v>
      </c>
      <c r="G361" s="209">
        <v>47.641015299999736</v>
      </c>
      <c r="H361" s="210"/>
      <c r="I361" s="198"/>
      <c r="J361" s="204"/>
    </row>
    <row r="362" spans="2:10">
      <c r="B362" s="197"/>
      <c r="C362" s="205" t="s">
        <v>511</v>
      </c>
      <c r="D362" s="197"/>
      <c r="E362" s="208">
        <v>68.932374000000152</v>
      </c>
      <c r="F362" s="209">
        <v>107.00093655645163</v>
      </c>
      <c r="G362" s="209">
        <v>68.932374000000152</v>
      </c>
      <c r="H362" s="210"/>
      <c r="I362" s="198"/>
      <c r="J362" s="204"/>
    </row>
    <row r="363" spans="2:10">
      <c r="B363" s="197"/>
      <c r="C363" s="205" t="s">
        <v>512</v>
      </c>
      <c r="D363" s="197"/>
      <c r="E363" s="208">
        <v>68.738572700000006</v>
      </c>
      <c r="F363" s="209">
        <v>107.00093655645163</v>
      </c>
      <c r="G363" s="209">
        <v>68.738572700000006</v>
      </c>
      <c r="H363" s="210"/>
      <c r="I363" s="198"/>
      <c r="J363" s="204"/>
    </row>
    <row r="364" spans="2:10">
      <c r="B364" s="197"/>
      <c r="C364" s="205" t="s">
        <v>513</v>
      </c>
      <c r="D364" s="197"/>
      <c r="E364" s="208">
        <v>33.153285000000302</v>
      </c>
      <c r="F364" s="209">
        <v>107.00093655645163</v>
      </c>
      <c r="G364" s="209">
        <v>33.153285000000302</v>
      </c>
      <c r="H364" s="210"/>
      <c r="I364" s="198"/>
      <c r="J364" s="204"/>
    </row>
    <row r="365" spans="2:10">
      <c r="B365" s="197"/>
      <c r="C365" s="205" t="s">
        <v>514</v>
      </c>
      <c r="D365" s="197"/>
      <c r="E365" s="208">
        <v>61.931936199999768</v>
      </c>
      <c r="F365" s="209">
        <v>107.00093655645163</v>
      </c>
      <c r="G365" s="209">
        <v>61.931936199999768</v>
      </c>
      <c r="H365" s="210"/>
      <c r="I365" s="198"/>
      <c r="J365" s="204"/>
    </row>
    <row r="366" spans="2:10">
      <c r="B366" s="197"/>
      <c r="C366" s="205" t="s">
        <v>515</v>
      </c>
      <c r="D366" s="197"/>
      <c r="E366" s="208">
        <v>67.437565800000101</v>
      </c>
      <c r="F366" s="209">
        <v>107.00093655645163</v>
      </c>
      <c r="G366" s="209">
        <v>67.437565800000101</v>
      </c>
      <c r="H366" s="210"/>
      <c r="I366" s="198"/>
      <c r="J366" s="204"/>
    </row>
    <row r="367" spans="2:10">
      <c r="B367" s="197"/>
      <c r="C367" s="205" t="s">
        <v>516</v>
      </c>
      <c r="D367" s="197"/>
      <c r="E367" s="208">
        <v>60.005881399999836</v>
      </c>
      <c r="F367" s="209">
        <v>107.00093655645163</v>
      </c>
      <c r="G367" s="209">
        <v>60.005881399999836</v>
      </c>
      <c r="H367" s="210"/>
      <c r="I367" s="198"/>
      <c r="J367" s="204"/>
    </row>
    <row r="368" spans="2:10">
      <c r="B368" s="197"/>
      <c r="C368" s="205" t="s">
        <v>517</v>
      </c>
      <c r="D368" s="197"/>
      <c r="E368" s="208">
        <v>41.546800800000263</v>
      </c>
      <c r="F368" s="209">
        <v>107.00093655645163</v>
      </c>
      <c r="G368" s="209">
        <v>41.546800800000263</v>
      </c>
      <c r="H368" s="210"/>
      <c r="I368" s="198"/>
      <c r="J368" s="204"/>
    </row>
    <row r="369" spans="2:10">
      <c r="B369" s="206" t="s">
        <v>518</v>
      </c>
      <c r="C369" s="211" t="s">
        <v>519</v>
      </c>
      <c r="D369" s="206"/>
      <c r="E369" s="208">
        <v>60.870954464384276</v>
      </c>
      <c r="F369" s="208">
        <v>66.989921796166669</v>
      </c>
      <c r="G369" s="208">
        <v>60.870954464384276</v>
      </c>
      <c r="H369" s="197"/>
      <c r="I369" s="198"/>
      <c r="J369" s="204"/>
    </row>
    <row r="370" spans="2:10">
      <c r="B370" s="197"/>
      <c r="C370" s="205" t="s">
        <v>520</v>
      </c>
      <c r="D370" s="206"/>
      <c r="E370" s="208">
        <v>47.099594464384268</v>
      </c>
      <c r="F370" s="208">
        <v>66.989921796166669</v>
      </c>
      <c r="G370" s="209">
        <v>47.099594464384268</v>
      </c>
      <c r="H370" s="210"/>
      <c r="I370" s="198"/>
      <c r="J370" s="204"/>
    </row>
    <row r="371" spans="2:10">
      <c r="B371" s="197"/>
      <c r="C371" s="205" t="s">
        <v>521</v>
      </c>
      <c r="D371" s="197"/>
      <c r="E371" s="208">
        <v>35.998994464384275</v>
      </c>
      <c r="F371" s="208">
        <v>66.989921796166669</v>
      </c>
      <c r="G371" s="209">
        <v>35.998994464384275</v>
      </c>
      <c r="H371" s="210"/>
      <c r="I371" s="198"/>
      <c r="J371" s="204"/>
    </row>
    <row r="372" spans="2:10">
      <c r="B372" s="197"/>
      <c r="C372" s="205" t="s">
        <v>522</v>
      </c>
      <c r="D372" s="197"/>
      <c r="E372" s="208">
        <v>13.407874464384273</v>
      </c>
      <c r="F372" s="208">
        <v>66.989921796166669</v>
      </c>
      <c r="G372" s="209">
        <v>13.407874464384273</v>
      </c>
      <c r="H372" s="210"/>
      <c r="I372" s="198"/>
      <c r="J372" s="204"/>
    </row>
    <row r="373" spans="2:10">
      <c r="B373" s="197"/>
      <c r="C373" s="205" t="s">
        <v>523</v>
      </c>
      <c r="D373" s="197"/>
      <c r="E373" s="208">
        <v>28.667394464384262</v>
      </c>
      <c r="F373" s="208">
        <v>66.989921796166669</v>
      </c>
      <c r="G373" s="209">
        <v>28.667394464384262</v>
      </c>
      <c r="H373" s="210"/>
      <c r="I373" s="198"/>
      <c r="J373" s="204"/>
    </row>
    <row r="374" spans="2:10">
      <c r="B374" s="197"/>
      <c r="C374" s="205" t="s">
        <v>524</v>
      </c>
      <c r="D374" s="197"/>
      <c r="E374" s="208">
        <v>33.821814464384275</v>
      </c>
      <c r="F374" s="208">
        <v>66.989921796166669</v>
      </c>
      <c r="G374" s="209">
        <v>33.821814464384275</v>
      </c>
      <c r="H374" s="210"/>
      <c r="I374" s="198"/>
      <c r="J374" s="204"/>
    </row>
    <row r="375" spans="2:10">
      <c r="B375" s="197"/>
      <c r="C375" s="205" t="s">
        <v>525</v>
      </c>
      <c r="D375" s="197"/>
      <c r="E375" s="208">
        <v>41.741830144446133</v>
      </c>
      <c r="F375" s="208">
        <v>66.989921796166669</v>
      </c>
      <c r="G375" s="209">
        <v>41.741830144446133</v>
      </c>
      <c r="H375" s="210"/>
      <c r="I375" s="198"/>
      <c r="J375" s="204"/>
    </row>
    <row r="376" spans="2:10">
      <c r="B376" s="197"/>
      <c r="C376" s="205" t="s">
        <v>526</v>
      </c>
      <c r="D376" s="197"/>
      <c r="E376" s="208">
        <v>46.751890144446129</v>
      </c>
      <c r="F376" s="208">
        <v>66.989921796166669</v>
      </c>
      <c r="G376" s="209">
        <v>46.751890144446129</v>
      </c>
      <c r="H376" s="210"/>
      <c r="I376" s="198"/>
      <c r="J376" s="204"/>
    </row>
    <row r="377" spans="2:10">
      <c r="B377" s="197"/>
      <c r="C377" s="205" t="s">
        <v>527</v>
      </c>
      <c r="D377" s="197"/>
      <c r="E377" s="208">
        <v>68.18103014444614</v>
      </c>
      <c r="F377" s="208">
        <v>66.989921796166669</v>
      </c>
      <c r="G377" s="209">
        <v>66.989921796166669</v>
      </c>
      <c r="H377" s="210"/>
      <c r="I377" s="198"/>
      <c r="J377" s="204"/>
    </row>
    <row r="378" spans="2:10">
      <c r="B378" s="197"/>
      <c r="C378" s="205" t="s">
        <v>528</v>
      </c>
      <c r="D378" s="197"/>
      <c r="E378" s="208">
        <v>40.352900144446131</v>
      </c>
      <c r="F378" s="208">
        <v>66.989921796166669</v>
      </c>
      <c r="G378" s="209">
        <v>40.352900144446131</v>
      </c>
      <c r="H378" s="210"/>
      <c r="I378" s="198"/>
      <c r="J378" s="204"/>
    </row>
    <row r="379" spans="2:10">
      <c r="B379" s="197"/>
      <c r="C379" s="205" t="s">
        <v>529</v>
      </c>
      <c r="D379" s="197"/>
      <c r="E379" s="208">
        <v>37.091580144446134</v>
      </c>
      <c r="F379" s="208">
        <v>66.989921796166669</v>
      </c>
      <c r="G379" s="209">
        <v>37.091580144446134</v>
      </c>
      <c r="H379" s="210"/>
      <c r="I379" s="198"/>
      <c r="J379" s="204"/>
    </row>
    <row r="380" spans="2:10">
      <c r="B380" s="197"/>
      <c r="C380" s="205" t="s">
        <v>530</v>
      </c>
      <c r="D380" s="197"/>
      <c r="E380" s="208">
        <v>59.879020144446137</v>
      </c>
      <c r="F380" s="208">
        <v>66.989921796166669</v>
      </c>
      <c r="G380" s="209">
        <v>59.879020144446137</v>
      </c>
      <c r="H380" s="210"/>
      <c r="I380" s="198"/>
      <c r="J380" s="204"/>
    </row>
    <row r="381" spans="2:10">
      <c r="B381" s="197"/>
      <c r="C381" s="205" t="s">
        <v>531</v>
      </c>
      <c r="D381" s="197"/>
      <c r="E381" s="208">
        <v>50.026570144446133</v>
      </c>
      <c r="F381" s="208">
        <v>66.989921796166669</v>
      </c>
      <c r="G381" s="209">
        <v>50.026570144446133</v>
      </c>
      <c r="H381" s="210"/>
      <c r="I381" s="198"/>
      <c r="J381" s="204"/>
    </row>
    <row r="382" spans="2:10">
      <c r="B382" s="197"/>
      <c r="C382" s="205" t="s">
        <v>532</v>
      </c>
      <c r="D382" s="197"/>
      <c r="E382" s="208">
        <v>55.037914386819992</v>
      </c>
      <c r="F382" s="208">
        <v>66.989921796166669</v>
      </c>
      <c r="G382" s="209">
        <v>55.037914386819992</v>
      </c>
      <c r="H382" s="210"/>
      <c r="I382" s="198"/>
      <c r="J382" s="204"/>
    </row>
    <row r="383" spans="2:10">
      <c r="B383" s="197"/>
      <c r="C383" s="205" t="s">
        <v>533</v>
      </c>
      <c r="D383" s="197"/>
      <c r="E383" s="208">
        <v>34.924224386820001</v>
      </c>
      <c r="F383" s="208">
        <v>66.989921796166669</v>
      </c>
      <c r="G383" s="209">
        <v>34.924224386820001</v>
      </c>
      <c r="H383" s="210"/>
      <c r="I383" s="198" t="s">
        <v>121</v>
      </c>
      <c r="J383" s="204">
        <v>66.989921796166669</v>
      </c>
    </row>
    <row r="384" spans="2:10">
      <c r="B384" s="197"/>
      <c r="C384" s="205" t="s">
        <v>534</v>
      </c>
      <c r="D384" s="197"/>
      <c r="E384" s="208">
        <v>30.670244386819995</v>
      </c>
      <c r="F384" s="208">
        <v>66.989921796166669</v>
      </c>
      <c r="G384" s="209">
        <v>30.670244386819995</v>
      </c>
      <c r="H384" s="210"/>
      <c r="I384" s="198"/>
      <c r="J384" s="204"/>
    </row>
    <row r="385" spans="2:10">
      <c r="B385" s="197"/>
      <c r="C385" s="205" t="s">
        <v>535</v>
      </c>
      <c r="D385" s="197"/>
      <c r="E385" s="208">
        <v>25.593374386819995</v>
      </c>
      <c r="F385" s="208">
        <v>66.989921796166669</v>
      </c>
      <c r="G385" s="209">
        <v>25.593374386819995</v>
      </c>
      <c r="H385" s="210"/>
      <c r="I385" s="198"/>
      <c r="J385" s="204"/>
    </row>
    <row r="386" spans="2:10">
      <c r="B386" s="197"/>
      <c r="C386" s="205" t="s">
        <v>536</v>
      </c>
      <c r="D386" s="197"/>
      <c r="E386" s="208">
        <v>15.418434386819998</v>
      </c>
      <c r="F386" s="208">
        <v>66.989921796166669</v>
      </c>
      <c r="G386" s="209">
        <v>15.418434386819998</v>
      </c>
      <c r="H386" s="210"/>
      <c r="I386" s="198"/>
      <c r="J386" s="204"/>
    </row>
    <row r="387" spans="2:10">
      <c r="B387" s="197"/>
      <c r="C387" s="205" t="s">
        <v>537</v>
      </c>
      <c r="D387" s="197"/>
      <c r="E387" s="208">
        <v>28.93335438682</v>
      </c>
      <c r="F387" s="208">
        <v>66.989921796166669</v>
      </c>
      <c r="G387" s="209">
        <v>28.93335438682</v>
      </c>
      <c r="H387" s="210"/>
      <c r="I387" s="198"/>
      <c r="J387" s="204"/>
    </row>
    <row r="388" spans="2:10">
      <c r="B388" s="197"/>
      <c r="C388" s="205" t="s">
        <v>538</v>
      </c>
      <c r="D388" s="197"/>
      <c r="E388" s="208">
        <v>32.027414386819999</v>
      </c>
      <c r="F388" s="208">
        <v>66.989921796166669</v>
      </c>
      <c r="G388" s="209">
        <v>32.027414386819999</v>
      </c>
      <c r="H388" s="210"/>
      <c r="I388" s="198"/>
      <c r="J388" s="204"/>
    </row>
    <row r="389" spans="2:10">
      <c r="B389" s="197"/>
      <c r="C389" s="205" t="s">
        <v>539</v>
      </c>
      <c r="D389" s="197"/>
      <c r="E389" s="208">
        <v>19.661571711481198</v>
      </c>
      <c r="F389" s="209">
        <v>66.989921796166669</v>
      </c>
      <c r="G389" s="209">
        <v>19.661571711481198</v>
      </c>
      <c r="H389" s="210"/>
      <c r="I389" s="198"/>
      <c r="J389" s="204"/>
    </row>
    <row r="390" spans="2:10">
      <c r="B390" s="197"/>
      <c r="C390" s="205" t="s">
        <v>540</v>
      </c>
      <c r="D390" s="197"/>
      <c r="E390" s="208">
        <v>21.752971711481184</v>
      </c>
      <c r="F390" s="209">
        <v>66.989921796166669</v>
      </c>
      <c r="G390" s="209">
        <v>21.752971711481184</v>
      </c>
      <c r="H390" s="210"/>
      <c r="I390" s="198"/>
      <c r="J390" s="204"/>
    </row>
    <row r="391" spans="2:10">
      <c r="B391" s="197"/>
      <c r="C391" s="205" t="s">
        <v>541</v>
      </c>
      <c r="D391" s="197"/>
      <c r="E391" s="208">
        <v>15.860321711481181</v>
      </c>
      <c r="F391" s="209">
        <v>66.989921796166669</v>
      </c>
      <c r="G391" s="209">
        <v>15.860321711481181</v>
      </c>
      <c r="H391" s="210"/>
      <c r="I391" s="198"/>
      <c r="J391" s="204"/>
    </row>
    <row r="392" spans="2:10">
      <c r="B392" s="197"/>
      <c r="C392" s="205" t="s">
        <v>542</v>
      </c>
      <c r="D392" s="197"/>
      <c r="E392" s="208">
        <v>8.5410817114811977</v>
      </c>
      <c r="F392" s="209">
        <v>66.989921796166669</v>
      </c>
      <c r="G392" s="209">
        <v>8.5410817114811977</v>
      </c>
      <c r="H392" s="210"/>
      <c r="I392" s="198"/>
      <c r="J392" s="204"/>
    </row>
    <row r="393" spans="2:10">
      <c r="B393" s="197"/>
      <c r="C393" s="205" t="s">
        <v>543</v>
      </c>
      <c r="D393" s="197"/>
      <c r="E393" s="208">
        <v>2.8669317114811812</v>
      </c>
      <c r="F393" s="209">
        <v>66.989921796166669</v>
      </c>
      <c r="G393" s="209">
        <v>2.8669317114811812</v>
      </c>
      <c r="H393" s="210"/>
      <c r="I393" s="198"/>
      <c r="J393" s="204"/>
    </row>
    <row r="394" spans="2:10">
      <c r="B394" s="197"/>
      <c r="C394" s="205" t="s">
        <v>544</v>
      </c>
      <c r="D394" s="197"/>
      <c r="E394" s="208">
        <v>19.68653171148118</v>
      </c>
      <c r="F394" s="209">
        <v>66.989921796166669</v>
      </c>
      <c r="G394" s="209">
        <v>19.68653171148118</v>
      </c>
      <c r="H394" s="210"/>
      <c r="I394" s="198"/>
      <c r="J394" s="204"/>
    </row>
    <row r="395" spans="2:10">
      <c r="B395" s="197"/>
      <c r="C395" s="205" t="s">
        <v>545</v>
      </c>
      <c r="D395" s="197"/>
      <c r="E395" s="208">
        <v>6.2965817114811848</v>
      </c>
      <c r="F395" s="209">
        <v>66.989921796166669</v>
      </c>
      <c r="G395" s="209">
        <v>6.2965817114811848</v>
      </c>
      <c r="H395" s="210"/>
      <c r="I395" s="198"/>
      <c r="J395" s="204"/>
    </row>
    <row r="396" spans="2:10">
      <c r="B396" s="197"/>
      <c r="C396" s="205" t="s">
        <v>546</v>
      </c>
      <c r="D396" s="197"/>
      <c r="E396" s="208">
        <v>7.1353438709294785</v>
      </c>
      <c r="F396" s="209">
        <v>66.989921796166669</v>
      </c>
      <c r="G396" s="209">
        <v>7.1353438709294785</v>
      </c>
      <c r="H396" s="210"/>
      <c r="I396" s="198"/>
      <c r="J396" s="204"/>
    </row>
    <row r="397" spans="2:10">
      <c r="B397" s="197"/>
      <c r="C397" s="205" t="s">
        <v>547</v>
      </c>
      <c r="D397" s="197"/>
      <c r="E397" s="208">
        <v>0.86335387092947347</v>
      </c>
      <c r="F397" s="209">
        <v>66.989921796166669</v>
      </c>
      <c r="G397" s="209">
        <v>0.86335387092947347</v>
      </c>
      <c r="H397" s="210"/>
      <c r="I397" s="198"/>
      <c r="J397" s="204"/>
    </row>
    <row r="398" spans="2:10">
      <c r="B398" s="197"/>
      <c r="C398" s="205" t="s">
        <v>548</v>
      </c>
      <c r="D398" s="197"/>
      <c r="E398" s="208">
        <v>19.239183870929477</v>
      </c>
      <c r="F398" s="209">
        <v>66.989921796166669</v>
      </c>
      <c r="G398" s="209">
        <v>19.239183870929477</v>
      </c>
      <c r="H398" s="210"/>
      <c r="I398" s="198"/>
      <c r="J398" s="204"/>
    </row>
    <row r="399" spans="2:10">
      <c r="B399" s="197"/>
      <c r="C399" s="205"/>
      <c r="D399" s="197"/>
      <c r="E399" s="208"/>
      <c r="F399" s="209"/>
      <c r="G399" s="209"/>
      <c r="H399" s="210"/>
      <c r="I399" s="198"/>
      <c r="J399" s="204"/>
    </row>
    <row r="400" spans="2:10">
      <c r="B400" s="212"/>
      <c r="C400" s="213"/>
      <c r="D400" s="214"/>
      <c r="E400" s="215"/>
      <c r="F400" s="215"/>
      <c r="G400" s="215"/>
      <c r="H400" s="197"/>
      <c r="I400" s="198"/>
      <c r="J400" s="204"/>
    </row>
    <row r="401" spans="2:10">
      <c r="B401" s="197"/>
      <c r="C401" s="197"/>
      <c r="D401" s="197"/>
      <c r="E401" s="207"/>
      <c r="F401" s="207"/>
      <c r="G401" s="216"/>
      <c r="H401" s="197"/>
      <c r="I401" s="198"/>
      <c r="J401" s="204"/>
    </row>
    <row r="402" spans="2:10">
      <c r="B402" s="197"/>
      <c r="C402" s="197"/>
      <c r="D402" s="197"/>
      <c r="E402" s="207"/>
      <c r="F402" s="207"/>
      <c r="G402" s="216"/>
      <c r="H402" s="197"/>
      <c r="I402" s="198"/>
      <c r="J402" s="204"/>
    </row>
    <row r="403" spans="2:10">
      <c r="B403" s="166"/>
      <c r="C403" s="197"/>
      <c r="D403" s="197"/>
      <c r="E403" s="207"/>
      <c r="F403" s="207"/>
      <c r="G403" s="216"/>
      <c r="H403" s="166"/>
      <c r="I403" s="195"/>
      <c r="J403" s="196"/>
    </row>
    <row r="404" spans="2:10">
      <c r="B404" s="166"/>
      <c r="C404" s="197"/>
      <c r="D404" s="197"/>
      <c r="E404" s="207"/>
      <c r="F404" s="207"/>
      <c r="G404" s="216"/>
      <c r="H404" s="166"/>
      <c r="I404" s="195"/>
      <c r="J404" s="196"/>
    </row>
    <row r="405" spans="2:10">
      <c r="B405" s="166"/>
      <c r="C405" s="197"/>
      <c r="D405" s="197"/>
      <c r="E405" s="207"/>
      <c r="F405" s="207"/>
      <c r="G405" s="216"/>
      <c r="H405" s="166"/>
      <c r="I405" s="195"/>
      <c r="J405" s="196"/>
    </row>
    <row r="406" spans="2:10">
      <c r="B406" s="166"/>
      <c r="C406" s="197"/>
      <c r="D406" s="197"/>
      <c r="E406" s="207"/>
      <c r="F406" s="207"/>
      <c r="G406" s="216"/>
      <c r="H406" s="166"/>
      <c r="I406" s="195"/>
      <c r="J406" s="196"/>
    </row>
    <row r="407" spans="2:10">
      <c r="B407" s="166"/>
      <c r="C407" s="197"/>
      <c r="D407" s="197"/>
      <c r="E407" s="207"/>
      <c r="F407" s="207"/>
      <c r="G407" s="216"/>
      <c r="H407" s="166"/>
      <c r="I407" s="195"/>
      <c r="J407" s="196"/>
    </row>
    <row r="408" spans="2:10">
      <c r="B408" s="166"/>
      <c r="C408" s="197"/>
      <c r="D408" s="197"/>
      <c r="E408" s="207"/>
      <c r="F408" s="207"/>
      <c r="G408" s="216"/>
      <c r="H408" s="166"/>
      <c r="I408" s="195"/>
      <c r="J408" s="196"/>
    </row>
    <row r="409" spans="2:10">
      <c r="B409" s="166"/>
      <c r="C409" s="197"/>
      <c r="D409" s="197"/>
      <c r="E409" s="207"/>
      <c r="F409" s="207"/>
      <c r="G409" s="216"/>
      <c r="H409" s="166"/>
      <c r="I409" s="195"/>
      <c r="J409" s="196"/>
    </row>
    <row r="410" spans="2:10">
      <c r="B410" s="166"/>
      <c r="C410" s="197"/>
      <c r="D410" s="197"/>
      <c r="E410" s="207"/>
      <c r="F410" s="207"/>
      <c r="G410" s="216"/>
      <c r="H410" s="166"/>
      <c r="I410" s="195"/>
      <c r="J410" s="196"/>
    </row>
    <row r="411" spans="2:10">
      <c r="B411" s="166"/>
      <c r="C411" s="197"/>
      <c r="D411" s="197"/>
      <c r="E411" s="207"/>
      <c r="F411" s="207"/>
      <c r="G411" s="216"/>
      <c r="H411" s="166"/>
      <c r="I411" s="195"/>
      <c r="J411" s="196"/>
    </row>
    <row r="412" spans="2:10">
      <c r="B412" s="166"/>
      <c r="C412" s="197"/>
      <c r="D412" s="197"/>
      <c r="E412" s="207"/>
      <c r="F412" s="207"/>
      <c r="G412" s="216"/>
      <c r="H412" s="166"/>
      <c r="I412" s="195"/>
      <c r="J412" s="196"/>
    </row>
    <row r="413" spans="2:10">
      <c r="B413" s="166"/>
      <c r="C413" s="197"/>
      <c r="D413" s="197"/>
      <c r="E413" s="207"/>
      <c r="F413" s="207"/>
      <c r="G413" s="216"/>
      <c r="H413" s="166"/>
      <c r="I413" s="195"/>
      <c r="J413" s="196"/>
    </row>
    <row r="414" spans="2:10">
      <c r="B414" s="166"/>
      <c r="C414" s="197"/>
      <c r="D414" s="197"/>
      <c r="E414" s="207"/>
      <c r="F414" s="207"/>
      <c r="G414" s="216"/>
      <c r="H414" s="166"/>
      <c r="I414" s="195"/>
      <c r="J414" s="196"/>
    </row>
    <row r="415" spans="2:10">
      <c r="B415" s="166"/>
      <c r="C415" s="197"/>
      <c r="D415" s="197"/>
      <c r="E415" s="207"/>
      <c r="F415" s="207"/>
      <c r="G415" s="216"/>
      <c r="H415" s="166"/>
      <c r="I415" s="198"/>
      <c r="J415" s="204"/>
    </row>
    <row r="416" spans="2:10">
      <c r="B416" s="166"/>
      <c r="C416" s="197"/>
      <c r="D416" s="197"/>
      <c r="E416" s="207"/>
      <c r="F416" s="207"/>
      <c r="G416" s="216"/>
      <c r="H416" s="166"/>
      <c r="I416" s="195"/>
      <c r="J416" s="196"/>
    </row>
    <row r="417" spans="2:10">
      <c r="B417" s="166"/>
      <c r="C417" s="197"/>
      <c r="D417" s="197"/>
      <c r="E417" s="207"/>
      <c r="F417" s="207"/>
      <c r="G417" s="216"/>
      <c r="H417" s="166"/>
      <c r="I417" s="195"/>
      <c r="J417" s="196"/>
    </row>
    <row r="418" spans="2:10">
      <c r="B418" s="166"/>
      <c r="C418" s="197"/>
      <c r="D418" s="197"/>
      <c r="E418" s="207"/>
      <c r="F418" s="207"/>
      <c r="G418" s="216"/>
      <c r="H418" s="166"/>
      <c r="I418" s="195"/>
      <c r="J418" s="196"/>
    </row>
    <row r="419" spans="2:10">
      <c r="B419" s="166"/>
      <c r="C419" s="197"/>
      <c r="D419" s="197"/>
      <c r="E419" s="207"/>
      <c r="F419" s="207"/>
      <c r="G419" s="216"/>
      <c r="H419" s="166"/>
      <c r="I419" s="195"/>
      <c r="J419" s="196"/>
    </row>
    <row r="420" spans="2:10">
      <c r="B420" s="166"/>
      <c r="C420" s="197"/>
      <c r="D420" s="197"/>
      <c r="E420" s="207"/>
      <c r="F420" s="207"/>
      <c r="G420" s="216"/>
      <c r="H420" s="166"/>
      <c r="I420" s="195"/>
      <c r="J420" s="196"/>
    </row>
    <row r="421" spans="2:10">
      <c r="B421" s="166"/>
      <c r="C421" s="197"/>
      <c r="D421" s="197"/>
      <c r="E421" s="207"/>
      <c r="F421" s="207"/>
      <c r="G421" s="216"/>
      <c r="H421" s="166"/>
      <c r="I421" s="195"/>
      <c r="J421" s="196"/>
    </row>
    <row r="422" spans="2:10">
      <c r="B422" s="166"/>
      <c r="C422" s="197"/>
      <c r="D422" s="197"/>
      <c r="E422" s="207"/>
      <c r="F422" s="207"/>
      <c r="G422" s="216"/>
      <c r="H422" s="166"/>
      <c r="I422" s="195"/>
      <c r="J422" s="196"/>
    </row>
    <row r="423" spans="2:10">
      <c r="B423" s="166"/>
      <c r="C423" s="197"/>
      <c r="D423" s="197"/>
      <c r="E423" s="207"/>
      <c r="F423" s="207"/>
      <c r="G423" s="216"/>
      <c r="H423" s="166"/>
      <c r="I423" s="195"/>
      <c r="J423" s="196"/>
    </row>
    <row r="424" spans="2:10">
      <c r="B424" s="166"/>
      <c r="C424" s="197"/>
      <c r="D424" s="197"/>
      <c r="E424" s="207"/>
      <c r="F424" s="207"/>
      <c r="G424" s="216"/>
      <c r="H424" s="166"/>
      <c r="I424" s="195"/>
      <c r="J424" s="196"/>
    </row>
    <row r="425" spans="2:10">
      <c r="B425" s="166"/>
      <c r="C425" s="197"/>
      <c r="D425" s="197"/>
      <c r="E425" s="207"/>
      <c r="F425" s="207"/>
      <c r="G425" s="216"/>
      <c r="H425" s="166"/>
      <c r="I425" s="195"/>
      <c r="J425" s="196"/>
    </row>
    <row r="426" spans="2:10">
      <c r="B426" s="166"/>
      <c r="C426" s="197"/>
      <c r="D426" s="197"/>
      <c r="E426" s="207"/>
      <c r="F426" s="207"/>
      <c r="G426" s="216"/>
      <c r="H426" s="197"/>
      <c r="I426" s="198"/>
      <c r="J426" s="196"/>
    </row>
    <row r="427" spans="2:10">
      <c r="B427" s="166"/>
      <c r="C427" s="197"/>
      <c r="D427" s="197"/>
      <c r="E427" s="207"/>
      <c r="F427" s="207"/>
      <c r="G427" s="216"/>
      <c r="H427" s="197"/>
      <c r="I427" s="198"/>
      <c r="J427" s="196"/>
    </row>
    <row r="428" spans="2:10">
      <c r="B428" s="166"/>
      <c r="C428" s="197"/>
      <c r="D428" s="197"/>
      <c r="E428" s="207"/>
      <c r="F428" s="207"/>
      <c r="G428" s="216"/>
      <c r="H428" s="197"/>
      <c r="I428" s="198"/>
      <c r="J428" s="196"/>
    </row>
    <row r="429" spans="2:10">
      <c r="B429" s="166"/>
      <c r="C429" s="197"/>
      <c r="D429" s="197"/>
      <c r="E429" s="207"/>
      <c r="F429" s="207"/>
      <c r="G429" s="216"/>
      <c r="H429" s="197"/>
      <c r="I429" s="198"/>
      <c r="J429" s="196"/>
    </row>
    <row r="430" spans="2:10">
      <c r="B430" s="166"/>
      <c r="C430" s="197"/>
      <c r="D430" s="197"/>
      <c r="E430" s="207"/>
      <c r="F430" s="207"/>
      <c r="G430" s="216"/>
      <c r="H430" s="197"/>
      <c r="I430" s="198"/>
      <c r="J430" s="196"/>
    </row>
    <row r="431" spans="2:10">
      <c r="B431" s="166"/>
      <c r="C431" s="197"/>
      <c r="D431" s="197"/>
      <c r="E431" s="207"/>
      <c r="F431" s="207"/>
      <c r="G431" s="216"/>
      <c r="H431" s="197"/>
      <c r="I431" s="198"/>
      <c r="J431" s="196"/>
    </row>
    <row r="432" spans="2:10">
      <c r="C432" s="197"/>
      <c r="D432" s="197"/>
      <c r="E432" s="207"/>
      <c r="F432" s="207"/>
      <c r="G432" s="216"/>
    </row>
    <row r="433" spans="3:7">
      <c r="C433" s="197"/>
      <c r="D433" s="197"/>
      <c r="E433" s="207"/>
      <c r="F433" s="207"/>
      <c r="G433" s="216"/>
    </row>
    <row r="434" spans="3:7">
      <c r="C434" s="197"/>
      <c r="D434" s="197"/>
      <c r="E434" s="207"/>
      <c r="F434" s="207"/>
      <c r="G434" s="216"/>
    </row>
    <row r="435" spans="3:7">
      <c r="C435" s="197"/>
      <c r="D435" s="197"/>
      <c r="E435" s="207"/>
      <c r="F435" s="207"/>
      <c r="G435" s="216"/>
    </row>
    <row r="436" spans="3:7">
      <c r="C436" s="197"/>
      <c r="D436" s="197"/>
      <c r="E436" s="207"/>
      <c r="F436" s="207"/>
      <c r="G436" s="216"/>
    </row>
    <row r="437" spans="3:7">
      <c r="C437" s="197"/>
      <c r="D437" s="197"/>
      <c r="E437" s="207"/>
      <c r="F437" s="207"/>
      <c r="G437" s="216"/>
    </row>
    <row r="438" spans="3:7">
      <c r="C438" s="197"/>
      <c r="D438" s="197"/>
      <c r="E438" s="207"/>
      <c r="F438" s="207"/>
      <c r="G438" s="216"/>
    </row>
    <row r="439" spans="3:7">
      <c r="C439" s="197"/>
      <c r="D439" s="197"/>
      <c r="E439" s="207"/>
      <c r="F439" s="207"/>
      <c r="G439" s="216"/>
    </row>
    <row r="440" spans="3:7">
      <c r="C440" s="197"/>
      <c r="D440" s="197"/>
      <c r="E440" s="207"/>
      <c r="F440" s="207"/>
      <c r="G440" s="216"/>
    </row>
    <row r="441" spans="3:7">
      <c r="C441" s="197"/>
      <c r="D441" s="197"/>
      <c r="E441" s="207"/>
      <c r="F441" s="207"/>
      <c r="G441" s="216"/>
    </row>
    <row r="442" spans="3:7">
      <c r="C442" s="197"/>
      <c r="D442" s="197"/>
      <c r="E442" s="207"/>
      <c r="F442" s="207"/>
      <c r="G442" s="216"/>
    </row>
    <row r="443" spans="3:7">
      <c r="C443" s="197"/>
      <c r="D443" s="197"/>
      <c r="E443" s="207"/>
      <c r="F443" s="207"/>
      <c r="G443" s="216"/>
    </row>
    <row r="444" spans="3:7">
      <c r="C444" s="197"/>
      <c r="D444" s="197"/>
      <c r="E444" s="207"/>
      <c r="F444" s="207"/>
      <c r="G444" s="216"/>
    </row>
    <row r="445" spans="3:7">
      <c r="C445" s="197"/>
      <c r="D445" s="197"/>
      <c r="E445" s="207"/>
      <c r="F445" s="207"/>
      <c r="G445" s="216"/>
    </row>
    <row r="446" spans="3:7">
      <c r="C446" s="197"/>
      <c r="D446" s="197"/>
      <c r="E446" s="207"/>
      <c r="F446" s="207"/>
      <c r="G446" s="216"/>
    </row>
    <row r="447" spans="3:7">
      <c r="C447" s="197"/>
      <c r="D447" s="197"/>
      <c r="E447" s="207"/>
      <c r="F447" s="207"/>
      <c r="G447" s="216"/>
    </row>
    <row r="448" spans="3:7">
      <c r="C448" s="197"/>
      <c r="D448" s="197"/>
      <c r="E448" s="207"/>
      <c r="F448" s="207"/>
      <c r="G448" s="216"/>
    </row>
    <row r="449" spans="3:7">
      <c r="C449" s="197"/>
      <c r="D449" s="197"/>
      <c r="E449" s="207"/>
      <c r="F449" s="207"/>
      <c r="G449" s="21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showRowColHeaders="0" workbookViewId="0">
      <selection activeCell="E70" sqref="E70:E75"/>
    </sheetView>
  </sheetViews>
  <sheetFormatPr baseColWidth="10" defaultRowHeight="11.25"/>
  <cols>
    <col min="1" max="16384" width="11.42578125" style="183"/>
  </cols>
  <sheetData>
    <row r="2" spans="2:9">
      <c r="B2" s="161" t="s">
        <v>54</v>
      </c>
    </row>
    <row r="3" spans="2:9">
      <c r="B3" s="164"/>
      <c r="C3" s="164"/>
      <c r="D3" s="165"/>
      <c r="E3" s="165" t="s">
        <v>48</v>
      </c>
      <c r="F3" s="240" t="s">
        <v>49</v>
      </c>
      <c r="G3" s="240"/>
      <c r="H3" s="240"/>
      <c r="I3" s="166"/>
    </row>
    <row r="4" spans="2:9">
      <c r="B4" s="167"/>
      <c r="C4" s="167"/>
      <c r="D4" s="168" t="s">
        <v>50</v>
      </c>
      <c r="E4" s="168" t="s">
        <v>51</v>
      </c>
      <c r="F4" s="168" t="s">
        <v>33</v>
      </c>
      <c r="G4" s="168" t="s">
        <v>52</v>
      </c>
      <c r="H4" s="168" t="s">
        <v>89</v>
      </c>
      <c r="I4" s="168" t="s">
        <v>53</v>
      </c>
    </row>
    <row r="5" spans="2:9">
      <c r="B5" s="169"/>
      <c r="C5" s="170" t="s">
        <v>121</v>
      </c>
      <c r="D5" s="171">
        <v>14177.553614</v>
      </c>
      <c r="E5" s="172">
        <v>18538.071</v>
      </c>
      <c r="F5" s="172">
        <v>13729.2</v>
      </c>
      <c r="G5" s="172">
        <v>6269.5</v>
      </c>
      <c r="H5" s="172">
        <v>10167.1</v>
      </c>
      <c r="I5" s="173">
        <f t="shared" ref="I5:I36" si="0">(D5/E5)*100</f>
        <v>76.478041399237284</v>
      </c>
    </row>
    <row r="6" spans="2:9">
      <c r="B6" s="174"/>
      <c r="C6" s="170" t="s">
        <v>121</v>
      </c>
      <c r="D6" s="171">
        <v>13055.512755</v>
      </c>
      <c r="E6" s="172">
        <v>18538.071</v>
      </c>
      <c r="F6" s="172">
        <v>12233</v>
      </c>
      <c r="G6" s="172">
        <v>5450.6</v>
      </c>
      <c r="H6" s="172">
        <v>9109.2999999999993</v>
      </c>
      <c r="I6" s="173">
        <f t="shared" si="0"/>
        <v>70.425411333250366</v>
      </c>
    </row>
    <row r="7" spans="2:9">
      <c r="B7" s="174"/>
      <c r="C7" s="170" t="s">
        <v>132</v>
      </c>
      <c r="D7" s="171">
        <v>11745.757019000001</v>
      </c>
      <c r="E7" s="172">
        <v>18538.071</v>
      </c>
      <c r="F7" s="172">
        <v>10925.3</v>
      </c>
      <c r="G7" s="172">
        <v>4808</v>
      </c>
      <c r="H7" s="172">
        <v>8139.4</v>
      </c>
      <c r="I7" s="173">
        <f t="shared" si="0"/>
        <v>63.360190059688527</v>
      </c>
    </row>
    <row r="8" spans="2:9">
      <c r="B8" s="174"/>
      <c r="C8" s="170" t="s">
        <v>133</v>
      </c>
      <c r="D8" s="171">
        <v>10661.581620000001</v>
      </c>
      <c r="E8" s="172">
        <v>18538.071</v>
      </c>
      <c r="F8" s="172">
        <v>9966.2999999999993</v>
      </c>
      <c r="G8" s="172">
        <v>4573.5</v>
      </c>
      <c r="H8" s="172">
        <v>7498.5</v>
      </c>
      <c r="I8" s="173">
        <f t="shared" si="0"/>
        <v>57.511817815348756</v>
      </c>
    </row>
    <row r="9" spans="2:9">
      <c r="B9" s="174"/>
      <c r="C9" s="170" t="s">
        <v>134</v>
      </c>
      <c r="D9" s="171">
        <v>10606.983985999999</v>
      </c>
      <c r="E9" s="172">
        <v>18538.071</v>
      </c>
      <c r="F9" s="172">
        <v>9555.2000000000007</v>
      </c>
      <c r="G9" s="172">
        <v>4231.6000000000004</v>
      </c>
      <c r="H9" s="172">
        <v>7433.9</v>
      </c>
      <c r="I9" s="173">
        <f t="shared" si="0"/>
        <v>57.217301552033106</v>
      </c>
    </row>
    <row r="10" spans="2:9">
      <c r="B10" s="174"/>
      <c r="C10" s="170" t="s">
        <v>135</v>
      </c>
      <c r="D10" s="171">
        <v>10354.384246</v>
      </c>
      <c r="E10" s="172">
        <v>18538.071</v>
      </c>
      <c r="F10" s="172">
        <v>10737.4</v>
      </c>
      <c r="G10" s="172">
        <v>4546.7</v>
      </c>
      <c r="H10" s="172">
        <v>7884.5</v>
      </c>
      <c r="I10" s="173">
        <f t="shared" si="0"/>
        <v>55.854701635353535</v>
      </c>
    </row>
    <row r="11" spans="2:9">
      <c r="B11" s="174"/>
      <c r="C11" s="170" t="s">
        <v>136</v>
      </c>
      <c r="D11" s="171">
        <v>10667.030070000001</v>
      </c>
      <c r="E11" s="172">
        <v>18538.071</v>
      </c>
      <c r="F11" s="172">
        <v>12834.4</v>
      </c>
      <c r="G11" s="172">
        <v>5199.5</v>
      </c>
      <c r="H11" s="172">
        <v>8668.2999999999993</v>
      </c>
      <c r="I11" s="173">
        <f t="shared" si="0"/>
        <v>57.541208413755676</v>
      </c>
    </row>
    <row r="12" spans="2:9">
      <c r="B12" s="174">
        <v>2014</v>
      </c>
      <c r="C12" s="170" t="s">
        <v>137</v>
      </c>
      <c r="D12" s="171">
        <v>13095.099113</v>
      </c>
      <c r="E12" s="172">
        <v>18538.071</v>
      </c>
      <c r="F12" s="172">
        <v>12967.4</v>
      </c>
      <c r="G12" s="172">
        <v>5163.3999999999996</v>
      </c>
      <c r="H12" s="172">
        <v>9434.9</v>
      </c>
      <c r="I12" s="173">
        <f t="shared" si="0"/>
        <v>70.638952202739972</v>
      </c>
    </row>
    <row r="13" spans="2:9">
      <c r="B13" s="174"/>
      <c r="C13" s="170" t="s">
        <v>138</v>
      </c>
      <c r="D13" s="171">
        <v>14128.365964000001</v>
      </c>
      <c r="E13" s="172">
        <v>18538.071</v>
      </c>
      <c r="F13" s="172">
        <v>13367.5</v>
      </c>
      <c r="G13" s="172">
        <v>5336</v>
      </c>
      <c r="H13" s="172">
        <v>9837.1</v>
      </c>
      <c r="I13" s="173">
        <f t="shared" si="0"/>
        <v>76.212708237011284</v>
      </c>
    </row>
    <row r="14" spans="2:9">
      <c r="B14" s="174"/>
      <c r="C14" s="170" t="s">
        <v>139</v>
      </c>
      <c r="D14" s="171">
        <v>13921.849047</v>
      </c>
      <c r="E14" s="172">
        <v>18538.071</v>
      </c>
      <c r="F14" s="172">
        <v>13950.8</v>
      </c>
      <c r="G14" s="172">
        <v>5432.5</v>
      </c>
      <c r="H14" s="172">
        <v>10258.200000000001</v>
      </c>
      <c r="I14" s="173">
        <f t="shared" si="0"/>
        <v>75.098693100269159</v>
      </c>
    </row>
    <row r="15" spans="2:9">
      <c r="B15" s="174"/>
      <c r="C15" s="170" t="s">
        <v>132</v>
      </c>
      <c r="D15" s="171">
        <v>14347.673042</v>
      </c>
      <c r="E15" s="172">
        <v>18538.071</v>
      </c>
      <c r="F15" s="172">
        <v>14112.5</v>
      </c>
      <c r="G15" s="172">
        <v>6773.4</v>
      </c>
      <c r="H15" s="172">
        <v>10668.5</v>
      </c>
      <c r="I15" s="173">
        <f t="shared" si="0"/>
        <v>77.395717396917945</v>
      </c>
    </row>
    <row r="16" spans="2:9">
      <c r="B16" s="174"/>
      <c r="C16" s="170" t="s">
        <v>139</v>
      </c>
      <c r="D16" s="171">
        <v>14108.111021999999</v>
      </c>
      <c r="E16" s="172">
        <v>18538.071</v>
      </c>
      <c r="F16" s="172">
        <v>14197.9</v>
      </c>
      <c r="G16" s="172">
        <v>6705.4</v>
      </c>
      <c r="H16" s="172">
        <v>10962.3</v>
      </c>
      <c r="I16" s="173">
        <f t="shared" si="0"/>
        <v>76.103446912033078</v>
      </c>
    </row>
    <row r="17" spans="2:9">
      <c r="B17" s="174"/>
      <c r="C17" s="170" t="s">
        <v>121</v>
      </c>
      <c r="D17" s="171">
        <v>13566.252734</v>
      </c>
      <c r="E17" s="172">
        <v>18538.071</v>
      </c>
      <c r="F17" s="172">
        <v>13730.3</v>
      </c>
      <c r="G17" s="172">
        <v>6274</v>
      </c>
      <c r="H17" s="172">
        <v>10460.700000000001</v>
      </c>
      <c r="I17" s="173">
        <f t="shared" si="0"/>
        <v>73.180498305352273</v>
      </c>
    </row>
    <row r="18" spans="2:9">
      <c r="B18" s="174"/>
      <c r="C18" s="170" t="s">
        <v>121</v>
      </c>
      <c r="D18" s="171">
        <v>12458.298484000001</v>
      </c>
      <c r="E18" s="172">
        <v>18538.071</v>
      </c>
      <c r="F18" s="172">
        <v>12236</v>
      </c>
      <c r="G18" s="172">
        <v>5437.2</v>
      </c>
      <c r="H18" s="172">
        <v>9396.9</v>
      </c>
      <c r="I18" s="173">
        <f t="shared" si="0"/>
        <v>67.203855697823144</v>
      </c>
    </row>
    <row r="19" spans="2:9">
      <c r="B19" s="174"/>
      <c r="C19" s="170" t="s">
        <v>132</v>
      </c>
      <c r="D19" s="171">
        <v>11182.845214999999</v>
      </c>
      <c r="E19" s="172">
        <v>18538.071</v>
      </c>
      <c r="F19" s="172">
        <v>10925.4</v>
      </c>
      <c r="G19" s="172">
        <v>4775.8</v>
      </c>
      <c r="H19" s="172">
        <v>8399.1</v>
      </c>
      <c r="I19" s="173">
        <f t="shared" si="0"/>
        <v>60.323672376699818</v>
      </c>
    </row>
    <row r="20" spans="2:9">
      <c r="B20" s="174"/>
      <c r="C20" s="175" t="s">
        <v>133</v>
      </c>
      <c r="D20" s="171">
        <v>10347.826236000001</v>
      </c>
      <c r="E20" s="172">
        <v>18538.071</v>
      </c>
      <c r="F20" s="172">
        <v>9994.9</v>
      </c>
      <c r="G20" s="172">
        <v>4551.1000000000004</v>
      </c>
      <c r="H20" s="172">
        <v>7716.6</v>
      </c>
      <c r="I20" s="176">
        <f t="shared" si="0"/>
        <v>55.819325732434621</v>
      </c>
    </row>
    <row r="21" spans="2:9">
      <c r="B21" s="174"/>
      <c r="C21" s="170" t="s">
        <v>134</v>
      </c>
      <c r="D21" s="171">
        <v>10605.790159</v>
      </c>
      <c r="E21" s="172">
        <v>18538.071</v>
      </c>
      <c r="F21" s="172">
        <v>9589.9</v>
      </c>
      <c r="G21" s="172">
        <v>4228</v>
      </c>
      <c r="H21" s="172">
        <v>7579.4</v>
      </c>
      <c r="I21" s="173">
        <f t="shared" si="0"/>
        <v>57.210861685662984</v>
      </c>
    </row>
    <row r="22" spans="2:9">
      <c r="B22" s="174"/>
      <c r="C22" s="170" t="s">
        <v>135</v>
      </c>
      <c r="D22" s="171">
        <v>11549.200858</v>
      </c>
      <c r="E22" s="172">
        <v>18538.071</v>
      </c>
      <c r="F22" s="172">
        <v>10812.3</v>
      </c>
      <c r="G22" s="172">
        <v>4573.5</v>
      </c>
      <c r="H22" s="172">
        <v>8045.1</v>
      </c>
      <c r="I22" s="173">
        <f t="shared" si="0"/>
        <v>62.299906273959138</v>
      </c>
    </row>
    <row r="23" spans="2:9">
      <c r="B23" s="174"/>
      <c r="C23" s="170" t="s">
        <v>136</v>
      </c>
      <c r="D23" s="171">
        <v>11825.70354</v>
      </c>
      <c r="E23" s="172">
        <v>18538.071</v>
      </c>
      <c r="F23" s="172">
        <v>13000</v>
      </c>
      <c r="G23" s="172">
        <v>5232.3</v>
      </c>
      <c r="H23" s="172">
        <v>8830.7000000000007</v>
      </c>
      <c r="I23" s="173">
        <f t="shared" si="0"/>
        <v>63.791445938469003</v>
      </c>
    </row>
    <row r="24" spans="2:9">
      <c r="B24" s="174">
        <v>2015</v>
      </c>
      <c r="C24" s="170" t="s">
        <v>137</v>
      </c>
      <c r="D24" s="171">
        <v>11887.913372000001</v>
      </c>
      <c r="E24" s="172">
        <v>18538.071</v>
      </c>
      <c r="F24" s="172">
        <v>13349.6</v>
      </c>
      <c r="G24" s="172">
        <v>5301</v>
      </c>
      <c r="H24" s="172">
        <v>9775.2999999999993</v>
      </c>
      <c r="I24" s="173">
        <f t="shared" si="0"/>
        <v>64.127024715786234</v>
      </c>
    </row>
    <row r="25" spans="2:9">
      <c r="B25" s="174"/>
      <c r="C25" s="170" t="s">
        <v>138</v>
      </c>
      <c r="D25" s="171">
        <v>12621.581502000001</v>
      </c>
      <c r="E25" s="172">
        <v>18538.071</v>
      </c>
      <c r="F25" s="172">
        <v>13349.6</v>
      </c>
      <c r="G25" s="172">
        <v>5388.4</v>
      </c>
      <c r="H25" s="172">
        <v>10122.1</v>
      </c>
      <c r="I25" s="173">
        <f t="shared" si="0"/>
        <v>68.084654018209349</v>
      </c>
    </row>
    <row r="26" spans="2:9">
      <c r="B26" s="174"/>
      <c r="C26" s="170" t="s">
        <v>139</v>
      </c>
      <c r="D26" s="171">
        <v>12918.073985999999</v>
      </c>
      <c r="E26" s="172">
        <v>18538.071</v>
      </c>
      <c r="F26" s="172">
        <v>13912.1</v>
      </c>
      <c r="G26" s="172">
        <v>5503.9</v>
      </c>
      <c r="H26" s="172">
        <v>10525.9</v>
      </c>
      <c r="I26" s="173">
        <f t="shared" si="0"/>
        <v>69.684024761799648</v>
      </c>
    </row>
    <row r="27" spans="2:9">
      <c r="B27" s="174"/>
      <c r="C27" s="170" t="s">
        <v>132</v>
      </c>
      <c r="D27" s="171">
        <v>13203.73019</v>
      </c>
      <c r="E27" s="172">
        <v>18538.071</v>
      </c>
      <c r="F27" s="172">
        <v>14074.2</v>
      </c>
      <c r="G27" s="172">
        <v>6818.6</v>
      </c>
      <c r="H27" s="172">
        <v>10985.5</v>
      </c>
      <c r="I27" s="173">
        <f t="shared" si="0"/>
        <v>71.224941311315519</v>
      </c>
    </row>
    <row r="28" spans="2:9">
      <c r="B28" s="174"/>
      <c r="C28" s="170" t="s">
        <v>139</v>
      </c>
      <c r="D28" s="171">
        <v>12887.114576</v>
      </c>
      <c r="E28" s="172">
        <v>18538.071</v>
      </c>
      <c r="F28" s="172">
        <v>14187.1</v>
      </c>
      <c r="G28" s="172">
        <v>6734.3</v>
      </c>
      <c r="H28" s="172">
        <v>11208.4</v>
      </c>
      <c r="I28" s="173">
        <f t="shared" si="0"/>
        <v>69.517020276813042</v>
      </c>
    </row>
    <row r="29" spans="2:9">
      <c r="B29" s="174"/>
      <c r="C29" s="170" t="s">
        <v>121</v>
      </c>
      <c r="D29" s="171">
        <v>11918.792775</v>
      </c>
      <c r="E29" s="172">
        <v>18538.071</v>
      </c>
      <c r="F29" s="172">
        <v>13746.6</v>
      </c>
      <c r="G29" s="172">
        <v>6287.9</v>
      </c>
      <c r="H29" s="172">
        <v>10708.8</v>
      </c>
      <c r="I29" s="173">
        <f t="shared" si="0"/>
        <v>64.293597618651916</v>
      </c>
    </row>
    <row r="30" spans="2:9">
      <c r="B30" s="174"/>
      <c r="C30" s="177" t="s">
        <v>121</v>
      </c>
      <c r="D30" s="171">
        <v>10448.885818000001</v>
      </c>
      <c r="E30" s="172">
        <v>18538.071</v>
      </c>
      <c r="F30" s="172">
        <v>12252.4</v>
      </c>
      <c r="G30" s="172">
        <v>5431.9</v>
      </c>
      <c r="H30" s="172">
        <v>9643.2999999999993</v>
      </c>
      <c r="I30" s="173">
        <f t="shared" si="0"/>
        <v>56.364471891385037</v>
      </c>
    </row>
    <row r="31" spans="2:9">
      <c r="B31" s="174"/>
      <c r="C31" s="177" t="s">
        <v>132</v>
      </c>
      <c r="D31" s="171">
        <v>9469.3938039999994</v>
      </c>
      <c r="E31" s="172">
        <v>18538.071</v>
      </c>
      <c r="F31" s="172">
        <v>10937.6</v>
      </c>
      <c r="G31" s="172">
        <v>4750.7</v>
      </c>
      <c r="H31" s="172">
        <v>8625.7000000000007</v>
      </c>
      <c r="I31" s="173">
        <f t="shared" si="0"/>
        <v>51.080793702861527</v>
      </c>
    </row>
    <row r="32" spans="2:9">
      <c r="B32" s="174"/>
      <c r="C32" s="177" t="s">
        <v>133</v>
      </c>
      <c r="D32" s="171">
        <v>8754.5516729999999</v>
      </c>
      <c r="E32" s="172">
        <v>18538.071</v>
      </c>
      <c r="F32" s="172">
        <v>10034.299999999999</v>
      </c>
      <c r="G32" s="172">
        <v>4535.6000000000004</v>
      </c>
      <c r="H32" s="172">
        <v>7930.4</v>
      </c>
      <c r="I32" s="173">
        <f t="shared" si="0"/>
        <v>47.224717571747348</v>
      </c>
    </row>
    <row r="33" spans="2:9">
      <c r="B33" s="174"/>
      <c r="C33" s="177" t="s">
        <v>134</v>
      </c>
      <c r="D33" s="171">
        <v>8623.2692549999992</v>
      </c>
      <c r="E33" s="172">
        <v>18538.071</v>
      </c>
      <c r="F33" s="172">
        <v>9635.2000000000007</v>
      </c>
      <c r="G33" s="172">
        <v>4230.8</v>
      </c>
      <c r="H33" s="172">
        <v>7810.6</v>
      </c>
      <c r="I33" s="173">
        <f t="shared" si="0"/>
        <v>46.516540232260404</v>
      </c>
    </row>
    <row r="34" spans="2:9">
      <c r="B34" s="174"/>
      <c r="C34" s="177" t="s">
        <v>135</v>
      </c>
      <c r="D34" s="171">
        <v>8744.6446699999997</v>
      </c>
      <c r="E34" s="172">
        <v>18538.071</v>
      </c>
      <c r="F34" s="172">
        <v>10899.4</v>
      </c>
      <c r="G34" s="172">
        <v>4607.3</v>
      </c>
      <c r="H34" s="172">
        <v>8257</v>
      </c>
      <c r="I34" s="173">
        <f t="shared" si="0"/>
        <v>47.171276180784936</v>
      </c>
    </row>
    <row r="35" spans="2:9">
      <c r="B35" s="174"/>
      <c r="C35" s="177" t="s">
        <v>136</v>
      </c>
      <c r="D35" s="171">
        <v>8644.1745179999998</v>
      </c>
      <c r="E35" s="172">
        <v>18538.071</v>
      </c>
      <c r="F35" s="172">
        <v>13185.4</v>
      </c>
      <c r="G35" s="172">
        <v>5271.4</v>
      </c>
      <c r="H35" s="172">
        <v>9056</v>
      </c>
      <c r="I35" s="173">
        <f t="shared" si="0"/>
        <v>46.62930958674179</v>
      </c>
    </row>
    <row r="36" spans="2:9">
      <c r="B36" s="174">
        <v>2016</v>
      </c>
      <c r="C36" s="177" t="s">
        <v>137</v>
      </c>
      <c r="D36" s="171">
        <v>11227.656998</v>
      </c>
      <c r="E36" s="172">
        <v>18538.071</v>
      </c>
      <c r="F36" s="172">
        <v>13001.9</v>
      </c>
      <c r="G36" s="172">
        <v>5366.1</v>
      </c>
      <c r="H36" s="172">
        <v>10017.4</v>
      </c>
      <c r="I36" s="173">
        <f t="shared" si="0"/>
        <v>60.56540077983302</v>
      </c>
    </row>
    <row r="37" spans="2:9">
      <c r="B37" s="174"/>
      <c r="C37" s="177" t="s">
        <v>138</v>
      </c>
      <c r="D37" s="171">
        <v>12066.238818</v>
      </c>
      <c r="E37" s="172">
        <v>18538.071</v>
      </c>
      <c r="F37" s="172">
        <v>13315.6</v>
      </c>
      <c r="G37" s="172">
        <v>5433.6</v>
      </c>
      <c r="H37" s="172">
        <v>10361.5</v>
      </c>
      <c r="I37" s="173">
        <f t="shared" ref="I37:I53" si="1">(D37/E37)*100</f>
        <v>65.088966473372551</v>
      </c>
    </row>
    <row r="38" spans="2:9">
      <c r="B38" s="174"/>
      <c r="C38" s="177" t="s">
        <v>139</v>
      </c>
      <c r="D38" s="171">
        <v>12306.055883000001</v>
      </c>
      <c r="E38" s="172">
        <v>18538.071</v>
      </c>
      <c r="F38" s="172">
        <v>13856.7</v>
      </c>
      <c r="G38" s="172">
        <v>5567.8</v>
      </c>
      <c r="H38" s="172">
        <v>10787.2</v>
      </c>
      <c r="I38" s="173">
        <f t="shared" si="1"/>
        <v>66.382612748651155</v>
      </c>
    </row>
    <row r="39" spans="2:9">
      <c r="B39" s="174"/>
      <c r="C39" s="177" t="s">
        <v>132</v>
      </c>
      <c r="D39" s="171">
        <v>13179.567322000001</v>
      </c>
      <c r="E39" s="172">
        <v>18538.071</v>
      </c>
      <c r="F39" s="172">
        <v>14018.9</v>
      </c>
      <c r="G39" s="172">
        <v>6896.6</v>
      </c>
      <c r="H39" s="172">
        <v>11295.2</v>
      </c>
      <c r="I39" s="173">
        <f t="shared" si="1"/>
        <v>71.094599443491191</v>
      </c>
    </row>
    <row r="40" spans="2:9">
      <c r="B40" s="174"/>
      <c r="C40" s="177" t="s">
        <v>139</v>
      </c>
      <c r="D40" s="171">
        <v>13577.542675000001</v>
      </c>
      <c r="E40" s="172">
        <v>18538.071</v>
      </c>
      <c r="F40" s="172">
        <v>14159.3</v>
      </c>
      <c r="G40" s="172">
        <v>6811.6</v>
      </c>
      <c r="H40" s="172">
        <v>11509.5</v>
      </c>
      <c r="I40" s="173">
        <f t="shared" si="1"/>
        <v>73.241399685004978</v>
      </c>
    </row>
    <row r="41" spans="2:9">
      <c r="B41" s="174"/>
      <c r="C41" s="178" t="s">
        <v>121</v>
      </c>
      <c r="D41" s="171">
        <v>12751.035658000001</v>
      </c>
      <c r="E41" s="172">
        <v>18538.071</v>
      </c>
      <c r="F41" s="172">
        <v>13746.6</v>
      </c>
      <c r="G41" s="172">
        <v>6354.8</v>
      </c>
      <c r="H41" s="172">
        <v>10990.1</v>
      </c>
      <c r="I41" s="173">
        <f t="shared" si="1"/>
        <v>68.782969155744425</v>
      </c>
    </row>
    <row r="42" spans="2:9">
      <c r="B42" s="174"/>
      <c r="C42" s="177" t="s">
        <v>121</v>
      </c>
      <c r="D42" s="171">
        <v>11400.747851</v>
      </c>
      <c r="E42" s="172">
        <v>18538.071</v>
      </c>
      <c r="F42" s="172">
        <v>12254.4</v>
      </c>
      <c r="G42" s="172">
        <v>5493.3</v>
      </c>
      <c r="H42" s="172">
        <v>9894.2000000000007</v>
      </c>
      <c r="I42" s="173">
        <f t="shared" si="1"/>
        <v>61.499105548792002</v>
      </c>
    </row>
    <row r="43" spans="2:9">
      <c r="B43" s="166"/>
      <c r="C43" s="177" t="s">
        <v>132</v>
      </c>
      <c r="D43" s="171">
        <v>9726.8527639999993</v>
      </c>
      <c r="E43" s="172">
        <v>18538.071</v>
      </c>
      <c r="F43" s="172">
        <v>10936.9</v>
      </c>
      <c r="G43" s="172">
        <v>4803.8</v>
      </c>
      <c r="H43" s="172">
        <v>8861.6</v>
      </c>
      <c r="I43" s="173">
        <f t="shared" si="1"/>
        <v>52.469605731901659</v>
      </c>
    </row>
    <row r="44" spans="2:9">
      <c r="B44" s="166"/>
      <c r="C44" s="177" t="s">
        <v>133</v>
      </c>
      <c r="D44" s="171">
        <v>8542.9985949999991</v>
      </c>
      <c r="E44" s="172">
        <v>18538.071</v>
      </c>
      <c r="F44" s="172">
        <v>10062.1</v>
      </c>
      <c r="G44" s="172">
        <v>4577.6000000000004</v>
      </c>
      <c r="H44" s="172">
        <v>8141.4</v>
      </c>
      <c r="I44" s="173">
        <f t="shared" si="1"/>
        <v>46.083535849010396</v>
      </c>
    </row>
    <row r="45" spans="2:9">
      <c r="B45" s="166"/>
      <c r="C45" s="177" t="s">
        <v>134</v>
      </c>
      <c r="D45" s="171">
        <v>7639.5428579999998</v>
      </c>
      <c r="E45" s="172">
        <v>18538.071</v>
      </c>
      <c r="F45" s="172">
        <v>9669.2000000000007</v>
      </c>
      <c r="G45" s="172">
        <v>4301.2</v>
      </c>
      <c r="H45" s="172">
        <v>8029.9</v>
      </c>
      <c r="I45" s="173">
        <f t="shared" si="1"/>
        <v>41.210020492423396</v>
      </c>
    </row>
    <row r="46" spans="2:9">
      <c r="B46" s="166"/>
      <c r="C46" s="177" t="s">
        <v>135</v>
      </c>
      <c r="D46" s="171">
        <v>7737.8927560000002</v>
      </c>
      <c r="E46" s="172">
        <v>18538.071</v>
      </c>
      <c r="F46" s="172">
        <v>11022.8</v>
      </c>
      <c r="G46" s="172">
        <v>4697.8</v>
      </c>
      <c r="H46" s="172">
        <v>8512.7999999999993</v>
      </c>
      <c r="I46" s="173">
        <f t="shared" si="1"/>
        <v>41.740549790752226</v>
      </c>
    </row>
    <row r="47" spans="2:9">
      <c r="B47" s="174"/>
      <c r="C47" s="177" t="s">
        <v>136</v>
      </c>
      <c r="D47" s="171">
        <v>7271.9042060000002</v>
      </c>
      <c r="E47" s="172">
        <v>18538.071</v>
      </c>
      <c r="F47" s="172">
        <v>13351.2</v>
      </c>
      <c r="G47" s="172">
        <v>5303.9</v>
      </c>
      <c r="H47" s="172">
        <v>9210</v>
      </c>
      <c r="I47" s="173">
        <f t="shared" si="1"/>
        <v>39.226865653929153</v>
      </c>
    </row>
    <row r="48" spans="2:9">
      <c r="B48" s="174">
        <v>2017</v>
      </c>
      <c r="C48" s="177" t="s">
        <v>137</v>
      </c>
      <c r="D48" s="171">
        <v>6352.3982489999999</v>
      </c>
      <c r="E48" s="172">
        <v>18538.071</v>
      </c>
      <c r="F48" s="172">
        <v>13008.6</v>
      </c>
      <c r="G48" s="172">
        <v>5403.4</v>
      </c>
      <c r="H48" s="172">
        <v>10035.6</v>
      </c>
      <c r="I48" s="173">
        <f t="shared" si="1"/>
        <v>34.266770523211392</v>
      </c>
    </row>
    <row r="49" spans="2:9">
      <c r="B49" s="174"/>
      <c r="C49" s="177" t="s">
        <v>138</v>
      </c>
      <c r="D49" s="171">
        <v>8201.5317109999996</v>
      </c>
      <c r="E49" s="172">
        <v>18538.071</v>
      </c>
      <c r="F49" s="172">
        <v>13281.7</v>
      </c>
      <c r="G49" s="172">
        <v>5478.9</v>
      </c>
      <c r="H49" s="172">
        <v>10426.700000000001</v>
      </c>
      <c r="I49" s="173">
        <f t="shared" si="1"/>
        <v>44.241559496670391</v>
      </c>
    </row>
    <row r="50" spans="2:9">
      <c r="B50" s="174"/>
      <c r="C50" s="177" t="s">
        <v>139</v>
      </c>
      <c r="D50" s="171">
        <v>8171.2895820000003</v>
      </c>
      <c r="E50" s="172">
        <v>18538.071</v>
      </c>
      <c r="F50" s="172">
        <v>13801.4</v>
      </c>
      <c r="G50" s="172">
        <v>5631.6</v>
      </c>
      <c r="H50" s="172">
        <v>10863.8</v>
      </c>
      <c r="I50" s="173">
        <f t="shared" si="1"/>
        <v>44.078424243816954</v>
      </c>
    </row>
    <row r="51" spans="2:9">
      <c r="B51" s="174"/>
      <c r="C51" s="177" t="s">
        <v>132</v>
      </c>
      <c r="D51" s="171">
        <v>8002.4783509999997</v>
      </c>
      <c r="E51" s="172">
        <v>18538.071</v>
      </c>
      <c r="F51" s="172">
        <v>13963.7</v>
      </c>
      <c r="G51" s="172">
        <v>6949.4</v>
      </c>
      <c r="H51" s="172">
        <v>11392.9</v>
      </c>
      <c r="I51" s="173">
        <f t="shared" si="1"/>
        <v>43.167805059113221</v>
      </c>
    </row>
    <row r="52" spans="2:9">
      <c r="B52" s="174"/>
      <c r="C52" s="177" t="s">
        <v>139</v>
      </c>
      <c r="D52" s="171">
        <v>8068.3502509999998</v>
      </c>
      <c r="E52" s="172">
        <v>18538.071</v>
      </c>
      <c r="F52" s="172">
        <v>14131.5</v>
      </c>
      <c r="G52" s="172">
        <v>6888.8</v>
      </c>
      <c r="H52" s="172">
        <v>11608.8</v>
      </c>
      <c r="I52" s="173">
        <f t="shared" si="1"/>
        <v>43.523138146358377</v>
      </c>
    </row>
    <row r="53" spans="2:9">
      <c r="B53" s="174"/>
      <c r="C53" s="178" t="s">
        <v>121</v>
      </c>
      <c r="D53" s="171">
        <v>7440.6627325627051</v>
      </c>
      <c r="E53" s="172">
        <v>18538.071</v>
      </c>
      <c r="F53" s="172">
        <v>13746.7</v>
      </c>
      <c r="G53" s="172">
        <v>6417.2</v>
      </c>
      <c r="H53" s="172">
        <v>11080.9</v>
      </c>
      <c r="I53" s="173">
        <f t="shared" si="1"/>
        <v>40.137200534849093</v>
      </c>
    </row>
    <row r="54" spans="2:9">
      <c r="B54" s="174"/>
      <c r="C54" s="177"/>
      <c r="D54" s="171"/>
      <c r="E54" s="172"/>
      <c r="F54" s="172"/>
      <c r="G54" s="172"/>
      <c r="H54" s="172"/>
      <c r="I54" s="173"/>
    </row>
    <row r="55" spans="2:9">
      <c r="B55" s="166"/>
      <c r="C55" s="177"/>
      <c r="D55" s="171"/>
      <c r="E55" s="172"/>
      <c r="F55" s="172"/>
      <c r="G55" s="172"/>
      <c r="H55" s="172"/>
      <c r="I55" s="173"/>
    </row>
    <row r="56" spans="2:9">
      <c r="B56" s="166"/>
      <c r="C56" s="177"/>
      <c r="D56" s="171"/>
      <c r="E56" s="172"/>
      <c r="F56" s="172"/>
      <c r="G56" s="172"/>
      <c r="H56" s="172"/>
      <c r="I56" s="173"/>
    </row>
    <row r="57" spans="2:9">
      <c r="B57" s="166"/>
      <c r="C57" s="177"/>
      <c r="D57" s="171"/>
      <c r="E57" s="172"/>
      <c r="F57" s="172"/>
      <c r="G57" s="172"/>
      <c r="H57" s="172"/>
      <c r="I57" s="173"/>
    </row>
    <row r="58" spans="2:9">
      <c r="B58" s="166"/>
      <c r="C58" s="177"/>
      <c r="D58" s="171"/>
      <c r="E58" s="172"/>
      <c r="F58" s="172"/>
      <c r="G58" s="172"/>
      <c r="H58" s="172"/>
      <c r="I58" s="173"/>
    </row>
    <row r="59" spans="2:9">
      <c r="B59" s="174"/>
      <c r="C59" s="177"/>
      <c r="D59" s="171"/>
      <c r="E59" s="172"/>
      <c r="F59" s="172"/>
      <c r="G59" s="172"/>
      <c r="H59" s="172"/>
      <c r="I59" s="173"/>
    </row>
    <row r="60" spans="2:9">
      <c r="B60" s="174"/>
      <c r="C60" s="177"/>
      <c r="D60" s="171"/>
      <c r="E60" s="172"/>
      <c r="F60" s="172"/>
      <c r="G60" s="172"/>
      <c r="H60" s="172"/>
      <c r="I60" s="173"/>
    </row>
    <row r="61" spans="2:9">
      <c r="B61" s="174"/>
      <c r="C61" s="177"/>
      <c r="D61" s="172"/>
      <c r="E61" s="172"/>
      <c r="F61" s="172"/>
      <c r="G61" s="172"/>
      <c r="H61" s="172"/>
      <c r="I61" s="173"/>
    </row>
    <row r="62" spans="2:9">
      <c r="B62" s="174"/>
      <c r="C62" s="177"/>
      <c r="D62" s="172"/>
      <c r="E62" s="172"/>
      <c r="F62" s="172"/>
      <c r="G62" s="172"/>
      <c r="H62" s="172"/>
      <c r="I62" s="173"/>
    </row>
    <row r="63" spans="2:9">
      <c r="B63" s="174"/>
      <c r="C63" s="177"/>
      <c r="D63" s="172"/>
      <c r="E63" s="172"/>
      <c r="F63" s="172"/>
      <c r="G63" s="172"/>
      <c r="H63" s="172"/>
      <c r="I63" s="173"/>
    </row>
    <row r="64" spans="2:9">
      <c r="B64" s="174"/>
      <c r="C64" s="177"/>
      <c r="D64" s="172"/>
      <c r="E64" s="172"/>
      <c r="F64" s="172"/>
      <c r="G64" s="172"/>
      <c r="H64" s="172"/>
      <c r="I64" s="173"/>
    </row>
    <row r="65" spans="2:11">
      <c r="B65" s="174"/>
      <c r="C65" s="179"/>
      <c r="D65" s="180"/>
      <c r="E65" s="180"/>
      <c r="F65" s="180"/>
      <c r="G65" s="180"/>
      <c r="H65" s="180"/>
      <c r="I65" s="173"/>
    </row>
    <row r="67" spans="2:11">
      <c r="B67" s="126" t="s">
        <v>554</v>
      </c>
      <c r="C67" s="127"/>
      <c r="D67" s="127"/>
      <c r="E67" s="127"/>
      <c r="F67" s="127"/>
      <c r="G67" s="128"/>
      <c r="H67" s="128"/>
      <c r="I67" s="129"/>
      <c r="J67" s="129"/>
    </row>
    <row r="68" spans="2:11">
      <c r="B68" s="130"/>
      <c r="C68" s="239" t="s">
        <v>66</v>
      </c>
      <c r="D68" s="239" t="s">
        <v>66</v>
      </c>
      <c r="E68" s="130"/>
      <c r="F68" s="239" t="s">
        <v>55</v>
      </c>
      <c r="G68" s="239"/>
      <c r="H68" s="239" t="s">
        <v>56</v>
      </c>
      <c r="I68" s="239"/>
      <c r="J68" s="239" t="s">
        <v>57</v>
      </c>
      <c r="K68" s="239"/>
    </row>
    <row r="69" spans="2:11">
      <c r="B69" s="131"/>
      <c r="C69" s="132" t="s">
        <v>55</v>
      </c>
      <c r="D69" s="132" t="s">
        <v>56</v>
      </c>
      <c r="E69" s="132" t="s">
        <v>115</v>
      </c>
      <c r="F69" s="133" t="s">
        <v>53</v>
      </c>
      <c r="G69" s="132" t="s">
        <v>58</v>
      </c>
      <c r="H69" s="133" t="s">
        <v>53</v>
      </c>
      <c r="I69" s="132" t="s">
        <v>58</v>
      </c>
      <c r="J69" s="133" t="s">
        <v>53</v>
      </c>
      <c r="K69" s="132" t="s">
        <v>58</v>
      </c>
    </row>
    <row r="70" spans="2:11">
      <c r="B70" s="134" t="s">
        <v>59</v>
      </c>
      <c r="C70" s="135">
        <v>2546.8180000000002</v>
      </c>
      <c r="D70" s="135">
        <v>909.476</v>
      </c>
      <c r="E70" s="244">
        <v>5532.4706715449283</v>
      </c>
      <c r="F70" s="162">
        <f>G70/C70</f>
        <v>0.5943105835723117</v>
      </c>
      <c r="G70" s="241">
        <v>1513.6008918324678</v>
      </c>
      <c r="H70" s="162">
        <f t="shared" ref="H70:H76" si="2">I70/D70</f>
        <v>0.51599807486138172</v>
      </c>
      <c r="I70" s="241">
        <v>469.28786513263003</v>
      </c>
      <c r="J70" s="162">
        <f t="shared" ref="J70:J76" si="3">K70/SUM(C70:D70)</f>
        <v>0.57370372918654999</v>
      </c>
      <c r="K70" s="135">
        <f t="shared" ref="K70:K75" si="4">SUM(G70,I70)</f>
        <v>1982.8887569650979</v>
      </c>
    </row>
    <row r="71" spans="2:11">
      <c r="B71" s="134" t="s">
        <v>60</v>
      </c>
      <c r="C71" s="135">
        <v>1681</v>
      </c>
      <c r="D71" s="135">
        <v>3120.6</v>
      </c>
      <c r="E71" s="244">
        <v>3967.167553285723</v>
      </c>
      <c r="F71" s="162">
        <f>G71/C71</f>
        <v>0.42474318101950448</v>
      </c>
      <c r="G71" s="241">
        <v>713.99328729378703</v>
      </c>
      <c r="H71" s="162">
        <f t="shared" si="2"/>
        <v>0.31327590431925878</v>
      </c>
      <c r="I71" s="241">
        <v>977.60878701867887</v>
      </c>
      <c r="J71" s="162">
        <f t="shared" si="3"/>
        <v>0.35229966559323261</v>
      </c>
      <c r="K71" s="135">
        <f t="shared" si="4"/>
        <v>1691.6020743124659</v>
      </c>
    </row>
    <row r="72" spans="2:11">
      <c r="B72" s="134" t="s">
        <v>61</v>
      </c>
      <c r="C72" s="135">
        <v>2424.9229999999998</v>
      </c>
      <c r="D72" s="135">
        <v>3791.8719999999998</v>
      </c>
      <c r="E72" s="244">
        <v>5340.6306539744655</v>
      </c>
      <c r="F72" s="162">
        <f>G72/C72</f>
        <v>0.33056980976699596</v>
      </c>
      <c r="G72" s="241">
        <v>801.60633480961303</v>
      </c>
      <c r="H72" s="162">
        <f t="shared" si="2"/>
        <v>0.22799700632517825</v>
      </c>
      <c r="I72" s="241">
        <v>864.53546436826628</v>
      </c>
      <c r="J72" s="162">
        <f t="shared" si="3"/>
        <v>0.26800655308368371</v>
      </c>
      <c r="K72" s="135">
        <f t="shared" si="4"/>
        <v>1666.1417991778794</v>
      </c>
    </row>
    <row r="73" spans="2:11">
      <c r="B73" s="134" t="s">
        <v>62</v>
      </c>
      <c r="C73" s="135"/>
      <c r="D73" s="135">
        <v>835.14400000000001</v>
      </c>
      <c r="E73" s="244">
        <v>241.10317708884116</v>
      </c>
      <c r="F73" s="162" t="s">
        <v>23</v>
      </c>
      <c r="G73" s="243">
        <v>0</v>
      </c>
      <c r="H73" s="162">
        <f t="shared" si="2"/>
        <v>0.39895445503663646</v>
      </c>
      <c r="I73" s="241">
        <v>333.1844193971167</v>
      </c>
      <c r="J73" s="162">
        <f t="shared" si="3"/>
        <v>0.39895445503663646</v>
      </c>
      <c r="K73" s="135">
        <f t="shared" si="4"/>
        <v>333.1844193971167</v>
      </c>
    </row>
    <row r="74" spans="2:11">
      <c r="B74" s="134" t="s">
        <v>63</v>
      </c>
      <c r="C74" s="135">
        <v>180.3</v>
      </c>
      <c r="D74" s="135">
        <v>669.1</v>
      </c>
      <c r="E74" s="244">
        <v>1147.4542050536015</v>
      </c>
      <c r="F74" s="162">
        <f>G74/C74</f>
        <v>0.52692175882040138</v>
      </c>
      <c r="G74" s="241">
        <v>95.00399311531838</v>
      </c>
      <c r="H74" s="162">
        <f t="shared" si="2"/>
        <v>0.3448852602287365</v>
      </c>
      <c r="I74" s="241">
        <v>230.76272761904761</v>
      </c>
      <c r="J74" s="162">
        <f t="shared" si="3"/>
        <v>0.38352568958602068</v>
      </c>
      <c r="K74" s="135">
        <f t="shared" si="4"/>
        <v>325.766720734366</v>
      </c>
    </row>
    <row r="75" spans="2:11">
      <c r="B75" s="134" t="s">
        <v>64</v>
      </c>
      <c r="C75" s="135">
        <v>2133.8380000000002</v>
      </c>
      <c r="D75" s="135">
        <v>245</v>
      </c>
      <c r="E75" s="244">
        <v>4099.5485190524405</v>
      </c>
      <c r="F75" s="162">
        <f>G75/C75</f>
        <v>0.65129643449084706</v>
      </c>
      <c r="G75" s="241">
        <v>1389.7610811810803</v>
      </c>
      <c r="H75" s="162">
        <f t="shared" si="2"/>
        <v>0.20946073793755912</v>
      </c>
      <c r="I75" s="241">
        <v>51.317880794701985</v>
      </c>
      <c r="J75" s="162">
        <f t="shared" si="3"/>
        <v>0.60579113078561131</v>
      </c>
      <c r="K75" s="135">
        <f t="shared" si="4"/>
        <v>1441.0789619757822</v>
      </c>
    </row>
    <row r="76" spans="2:11">
      <c r="B76" s="131" t="s">
        <v>65</v>
      </c>
      <c r="C76" s="136">
        <f>SUM(C70:C75)</f>
        <v>8966.8790000000008</v>
      </c>
      <c r="D76" s="136">
        <f>SUM(D70:D75)</f>
        <v>9571.1920000000009</v>
      </c>
      <c r="E76" s="245">
        <f>SUM(E70:E75)</f>
        <v>20328.374779999998</v>
      </c>
      <c r="F76" s="163">
        <f>G76/C76</f>
        <v>0.50340431584191847</v>
      </c>
      <c r="G76" s="242">
        <f>SUM(G70:G75)</f>
        <v>4513.9655882322668</v>
      </c>
      <c r="H76" s="163">
        <f t="shared" si="2"/>
        <v>0.30578188634502801</v>
      </c>
      <c r="I76" s="242">
        <f>SUM(I70:I75)</f>
        <v>2926.6971443304415</v>
      </c>
      <c r="J76" s="163">
        <f t="shared" si="3"/>
        <v>0.40137200534849105</v>
      </c>
      <c r="K76" s="136">
        <f>SUM(K70:K75)</f>
        <v>7440.6627325627078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8"/>
  <sheetViews>
    <sheetView showGridLines="0" showRowColHeaders="0" showOutlineSymbols="0" zoomScaleNormal="100" workbookViewId="0">
      <selection activeCell="E17" sqref="E17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2" s="5" customFormat="1" ht="0.75" customHeight="1"/>
    <row r="2" spans="1:12" s="5" customFormat="1" ht="21" customHeight="1">
      <c r="E2" s="6"/>
      <c r="K2" s="106" t="s">
        <v>1</v>
      </c>
    </row>
    <row r="3" spans="1:12" s="5" customFormat="1" ht="15" customHeight="1">
      <c r="E3" s="24"/>
      <c r="F3" s="24"/>
      <c r="G3" s="24"/>
      <c r="H3" s="24"/>
      <c r="I3" s="24"/>
      <c r="J3" s="24"/>
      <c r="K3" s="107" t="s">
        <v>117</v>
      </c>
    </row>
    <row r="4" spans="1:12" s="7" customFormat="1" ht="20.25" customHeight="1">
      <c r="B4" s="8"/>
      <c r="C4" s="105" t="s">
        <v>88</v>
      </c>
      <c r="L4" s="9"/>
    </row>
    <row r="5" spans="1:12" s="7" customFormat="1" ht="12.75" customHeight="1">
      <c r="B5" s="8"/>
      <c r="C5" s="10"/>
      <c r="L5" s="9"/>
    </row>
    <row r="6" spans="1:12" s="7" customFormat="1" ht="13.5" customHeight="1">
      <c r="B6" s="8"/>
      <c r="C6" s="11"/>
      <c r="D6" s="12"/>
      <c r="E6" s="12"/>
      <c r="L6" s="9"/>
    </row>
    <row r="7" spans="1:12" s="7" customFormat="1" ht="12.75" customHeight="1">
      <c r="B7" s="8"/>
      <c r="C7" s="226" t="s">
        <v>83</v>
      </c>
      <c r="D7" s="12"/>
      <c r="E7" s="13"/>
      <c r="F7" s="227"/>
      <c r="G7" s="228"/>
      <c r="H7" s="229" t="s">
        <v>84</v>
      </c>
      <c r="I7" s="229"/>
      <c r="J7" s="229" t="s">
        <v>94</v>
      </c>
      <c r="K7" s="229"/>
      <c r="L7" s="9"/>
    </row>
    <row r="8" spans="1:12" ht="12.75" customHeight="1">
      <c r="A8" s="7"/>
      <c r="B8" s="8"/>
      <c r="C8" s="226"/>
      <c r="D8" s="12"/>
      <c r="E8" s="14"/>
      <c r="F8" s="15" t="s">
        <v>0</v>
      </c>
      <c r="G8" s="25" t="s">
        <v>118</v>
      </c>
      <c r="H8" s="15" t="s">
        <v>0</v>
      </c>
      <c r="I8" s="25" t="str">
        <f>G8</f>
        <v>% 17/16</v>
      </c>
      <c r="J8" s="15" t="s">
        <v>0</v>
      </c>
      <c r="K8" s="25" t="str">
        <f>G8</f>
        <v>% 17/16</v>
      </c>
      <c r="L8" s="16"/>
    </row>
    <row r="9" spans="1:12">
      <c r="A9" s="7"/>
      <c r="B9" s="8"/>
      <c r="C9" s="18"/>
      <c r="D9" s="12"/>
      <c r="E9" s="93" t="s">
        <v>2</v>
      </c>
      <c r="F9" s="94">
        <v>1668.8478</v>
      </c>
      <c r="G9" s="95">
        <v>-46.297300329694018</v>
      </c>
      <c r="H9" s="94">
        <v>13158.536583999999</v>
      </c>
      <c r="I9" s="95">
        <v>-51.728802238446121</v>
      </c>
      <c r="J9" s="94">
        <v>25066.880810999999</v>
      </c>
      <c r="K9" s="95">
        <v>-35.490623627075621</v>
      </c>
      <c r="L9" s="19"/>
    </row>
    <row r="10" spans="1:12">
      <c r="A10" s="7"/>
      <c r="B10" s="8"/>
      <c r="C10" s="11"/>
      <c r="D10" s="12"/>
      <c r="E10" s="93" t="s">
        <v>3</v>
      </c>
      <c r="F10" s="94">
        <v>4062.8218999999999</v>
      </c>
      <c r="G10" s="95">
        <v>-15.695918885253235</v>
      </c>
      <c r="H10" s="94">
        <v>28459.7359</v>
      </c>
      <c r="I10" s="95">
        <v>3.3121428941441109</v>
      </c>
      <c r="J10" s="94">
        <v>57011.378900000003</v>
      </c>
      <c r="K10" s="95">
        <v>3.4379746764706782</v>
      </c>
      <c r="L10" s="19"/>
    </row>
    <row r="11" spans="1:12">
      <c r="A11" s="7"/>
      <c r="B11" s="8"/>
      <c r="C11" s="11"/>
      <c r="D11" s="12"/>
      <c r="E11" s="93" t="s">
        <v>4</v>
      </c>
      <c r="F11" s="94">
        <v>4260.3801999999996</v>
      </c>
      <c r="G11" s="95">
        <v>107.4825457492276</v>
      </c>
      <c r="H11" s="94">
        <v>19985.289658000002</v>
      </c>
      <c r="I11" s="95">
        <v>98.834644482142494</v>
      </c>
      <c r="J11" s="94">
        <v>45121.582657999999</v>
      </c>
      <c r="K11" s="95">
        <v>14.446198458582598</v>
      </c>
      <c r="L11" s="19"/>
    </row>
    <row r="12" spans="1:12">
      <c r="A12" s="7"/>
      <c r="B12" s="8"/>
      <c r="C12" s="20"/>
      <c r="D12" s="12"/>
      <c r="E12" s="93" t="s">
        <v>67</v>
      </c>
      <c r="F12" s="94">
        <v>3207.3193000000001</v>
      </c>
      <c r="G12" s="95">
        <v>69.552892168469455</v>
      </c>
      <c r="H12" s="94">
        <v>12125.194669</v>
      </c>
      <c r="I12" s="95">
        <v>33.269680092104451</v>
      </c>
      <c r="J12" s="94">
        <v>28713.103962000001</v>
      </c>
      <c r="K12" s="95">
        <v>21.402829361358616</v>
      </c>
      <c r="L12" s="19"/>
    </row>
    <row r="13" spans="1:12" ht="12.75" customHeight="1">
      <c r="A13" s="7"/>
      <c r="B13" s="8"/>
      <c r="C13" s="11"/>
      <c r="D13" s="12"/>
      <c r="E13" s="93" t="s">
        <v>6</v>
      </c>
      <c r="F13" s="94">
        <v>3143.4872019999998</v>
      </c>
      <c r="G13" s="95">
        <v>-2.5848600730484819</v>
      </c>
      <c r="H13" s="94">
        <v>25185.153202000001</v>
      </c>
      <c r="I13" s="95">
        <v>-12.025383755272419</v>
      </c>
      <c r="J13" s="94">
        <v>43853.087202000002</v>
      </c>
      <c r="K13" s="95">
        <v>-10.571217991159838</v>
      </c>
      <c r="L13" s="19"/>
    </row>
    <row r="14" spans="1:12" ht="12.75" customHeight="1">
      <c r="A14" s="7"/>
      <c r="B14" s="8"/>
      <c r="C14" s="11"/>
      <c r="D14" s="12"/>
      <c r="E14" s="93" t="s">
        <v>7</v>
      </c>
      <c r="F14" s="94">
        <v>850.75019999999995</v>
      </c>
      <c r="G14" s="95">
        <v>-3.4479322597888395</v>
      </c>
      <c r="H14" s="94">
        <v>4008.6561999999999</v>
      </c>
      <c r="I14" s="95">
        <v>5.4835132680116248</v>
      </c>
      <c r="J14" s="94">
        <v>7775.2012000000004</v>
      </c>
      <c r="K14" s="95">
        <v>2.8807205989395159</v>
      </c>
      <c r="L14" s="19"/>
    </row>
    <row r="15" spans="1:12">
      <c r="A15" s="7"/>
      <c r="B15" s="8"/>
      <c r="C15" s="11"/>
      <c r="D15" s="12"/>
      <c r="E15" s="93" t="s">
        <v>8</v>
      </c>
      <c r="F15" s="94">
        <v>784.12919999999997</v>
      </c>
      <c r="G15" s="95">
        <v>-3.6685663600703204</v>
      </c>
      <c r="H15" s="94">
        <v>2506.0852</v>
      </c>
      <c r="I15" s="95">
        <v>8.8679723138957467</v>
      </c>
      <c r="J15" s="94">
        <v>5264.2802000000001</v>
      </c>
      <c r="K15" s="95">
        <v>10.098539640684599</v>
      </c>
      <c r="L15" s="19"/>
    </row>
    <row r="16" spans="1:12">
      <c r="A16" s="7"/>
      <c r="B16" s="8"/>
      <c r="C16" s="11"/>
      <c r="D16" s="12"/>
      <c r="E16" s="93" t="s">
        <v>97</v>
      </c>
      <c r="F16" s="94">
        <v>312.03089999999997</v>
      </c>
      <c r="G16" s="95">
        <v>8.7787999958166143</v>
      </c>
      <c r="H16" s="94">
        <v>1725.0219</v>
      </c>
      <c r="I16" s="95">
        <v>10.840578574049241</v>
      </c>
      <c r="J16" s="94">
        <v>3584.5009</v>
      </c>
      <c r="K16" s="95">
        <v>6.4052690558000434</v>
      </c>
      <c r="L16" s="19"/>
    </row>
    <row r="17" spans="1:19">
      <c r="A17" s="7"/>
      <c r="B17" s="8"/>
      <c r="C17" s="11"/>
      <c r="D17" s="12"/>
      <c r="E17" s="93" t="s">
        <v>10</v>
      </c>
      <c r="F17" s="94">
        <v>2274.6043979999999</v>
      </c>
      <c r="G17" s="95">
        <v>4.9313582509075253</v>
      </c>
      <c r="H17" s="94">
        <v>13865.645398000001</v>
      </c>
      <c r="I17" s="95">
        <v>11.469007093327495</v>
      </c>
      <c r="J17" s="94">
        <v>27209.112398000001</v>
      </c>
      <c r="K17" s="95">
        <v>7.4341799983566492</v>
      </c>
      <c r="L17" s="19"/>
    </row>
    <row r="18" spans="1:19" hidden="1">
      <c r="A18" s="7"/>
      <c r="B18" s="8"/>
      <c r="C18" s="11"/>
      <c r="D18" s="12"/>
      <c r="E18" s="93" t="s">
        <v>107</v>
      </c>
      <c r="F18" s="94">
        <v>215.68190000000001</v>
      </c>
      <c r="G18" s="95">
        <v>10.271893901048616</v>
      </c>
      <c r="H18" s="94">
        <v>1180.7989</v>
      </c>
      <c r="I18" s="95">
        <v>6.4208955748495686</v>
      </c>
      <c r="J18" s="94">
        <v>2542.5529000000001</v>
      </c>
      <c r="K18" s="95">
        <v>8.7957978524134948</v>
      </c>
      <c r="L18" s="19"/>
    </row>
    <row r="19" spans="1:19" hidden="1">
      <c r="A19" s="7"/>
      <c r="B19" s="8"/>
      <c r="C19" s="181">
        <f>ABS(F19)</f>
        <v>67.257099999999994</v>
      </c>
      <c r="D19" s="12"/>
      <c r="E19" s="93" t="s">
        <v>114</v>
      </c>
      <c r="F19" s="94">
        <v>67.257099999999994</v>
      </c>
      <c r="G19" s="95">
        <v>22.028267653675883</v>
      </c>
      <c r="H19" s="94">
        <v>328.74209999999999</v>
      </c>
      <c r="I19" s="95">
        <v>22.195104272563889</v>
      </c>
      <c r="J19" s="94">
        <v>709.45309999999995</v>
      </c>
      <c r="K19" s="95">
        <v>13.965531781939566</v>
      </c>
      <c r="L19" s="19"/>
    </row>
    <row r="20" spans="1:19">
      <c r="A20" s="7"/>
      <c r="B20" s="8"/>
      <c r="C20" s="181"/>
      <c r="D20" s="12"/>
      <c r="E20" s="93" t="s">
        <v>549</v>
      </c>
      <c r="F20" s="94">
        <f>SUM(F18:F19)</f>
        <v>282.93900000000002</v>
      </c>
      <c r="G20" s="95">
        <v>12.9</v>
      </c>
      <c r="H20" s="94">
        <f>SUM(H18:H19)</f>
        <v>1509.5409999999999</v>
      </c>
      <c r="I20" s="95">
        <v>9.5</v>
      </c>
      <c r="J20" s="94">
        <f>SUM(J18:J19)</f>
        <v>3252.0060000000003</v>
      </c>
      <c r="K20" s="95">
        <v>9.9</v>
      </c>
      <c r="L20" s="19"/>
    </row>
    <row r="21" spans="1:19">
      <c r="A21" s="7"/>
      <c r="B21" s="8"/>
      <c r="C21" s="11"/>
      <c r="D21" s="12"/>
      <c r="E21" s="96" t="s">
        <v>12</v>
      </c>
      <c r="F21" s="97">
        <f>SUM(F9:F19)</f>
        <v>20847.310099999999</v>
      </c>
      <c r="G21" s="98">
        <v>6.9142209593825816</v>
      </c>
      <c r="H21" s="97">
        <f>SUM(H9:H19)</f>
        <v>122528.859711</v>
      </c>
      <c r="I21" s="98">
        <v>-1.234398679296455</v>
      </c>
      <c r="J21" s="97">
        <f>SUM(J9:J19)</f>
        <v>246851.13423100006</v>
      </c>
      <c r="K21" s="98">
        <v>-1.2917987034341669</v>
      </c>
      <c r="L21" s="19"/>
    </row>
    <row r="22" spans="1:19">
      <c r="A22" s="7"/>
      <c r="B22" s="8"/>
      <c r="C22" s="11"/>
      <c r="D22" s="12"/>
      <c r="E22" s="99" t="s">
        <v>15</v>
      </c>
      <c r="F22" s="94">
        <v>-174.93010000000001</v>
      </c>
      <c r="G22" s="95">
        <v>-16.904898140179444</v>
      </c>
      <c r="H22" s="94">
        <v>-2068.729331</v>
      </c>
      <c r="I22" s="95">
        <v>-40.4379056242906</v>
      </c>
      <c r="J22" s="94">
        <v>-3414.9110620000001</v>
      </c>
      <c r="K22" s="95">
        <v>-37.997948018515515</v>
      </c>
      <c r="L22" s="19"/>
    </row>
    <row r="23" spans="1:19">
      <c r="A23" s="7"/>
      <c r="B23" s="8"/>
      <c r="C23" s="11"/>
      <c r="D23" s="12"/>
      <c r="E23" s="99" t="s">
        <v>108</v>
      </c>
      <c r="F23" s="94">
        <v>-113.9962</v>
      </c>
      <c r="G23" s="95">
        <v>-8.6157087826734475</v>
      </c>
      <c r="H23" s="94">
        <v>-485.65729099999999</v>
      </c>
      <c r="I23" s="95">
        <v>-20.247026156178578</v>
      </c>
      <c r="J23" s="94">
        <v>-1127.28784</v>
      </c>
      <c r="K23" s="95">
        <v>-16.165011950690069</v>
      </c>
      <c r="L23" s="19"/>
    </row>
    <row r="24" spans="1:19">
      <c r="A24" s="7"/>
      <c r="B24" s="8"/>
      <c r="C24" s="11"/>
      <c r="D24" s="12"/>
      <c r="E24" s="99" t="s">
        <v>109</v>
      </c>
      <c r="F24" s="100">
        <v>1121.242</v>
      </c>
      <c r="G24" s="101">
        <v>3.5053879109046444</v>
      </c>
      <c r="H24" s="100">
        <v>5073.8522389999998</v>
      </c>
      <c r="I24" s="101">
        <v>36.31398991909721</v>
      </c>
      <c r="J24" s="100">
        <v>9018.9856679999994</v>
      </c>
      <c r="K24" s="101">
        <v>83.401417806689167</v>
      </c>
      <c r="L24" s="19"/>
    </row>
    <row r="25" spans="1:19" ht="16.149999999999999" customHeight="1">
      <c r="E25" s="102" t="s">
        <v>16</v>
      </c>
      <c r="F25" s="103">
        <v>21679.625800000002</v>
      </c>
      <c r="G25" s="104">
        <v>7.075178766137352</v>
      </c>
      <c r="H25" s="103">
        <v>125048.32532800001</v>
      </c>
      <c r="I25" s="104">
        <v>1.0897880582443547</v>
      </c>
      <c r="J25" s="103">
        <v>251327.92099700001</v>
      </c>
      <c r="K25" s="104">
        <v>1.2819034526755437</v>
      </c>
      <c r="L25" s="19"/>
    </row>
    <row r="26" spans="1:19" ht="16.899999999999999" customHeight="1">
      <c r="E26" s="232" t="s">
        <v>68</v>
      </c>
      <c r="F26" s="232"/>
      <c r="G26" s="232"/>
      <c r="H26" s="232"/>
      <c r="I26" s="232"/>
      <c r="J26" s="232"/>
      <c r="K26" s="232"/>
      <c r="L26" s="16"/>
    </row>
    <row r="27" spans="1:19" ht="12.75" customHeight="1">
      <c r="E27" s="231" t="s">
        <v>95</v>
      </c>
      <c r="F27" s="231"/>
      <c r="G27" s="231"/>
      <c r="H27" s="231"/>
      <c r="I27" s="231"/>
      <c r="J27" s="231"/>
      <c r="K27" s="231"/>
      <c r="L27" s="16"/>
    </row>
    <row r="28" spans="1:19" ht="12.75" customHeight="1">
      <c r="E28" s="231" t="s">
        <v>96</v>
      </c>
      <c r="F28" s="231"/>
      <c r="G28" s="231"/>
      <c r="H28" s="231"/>
      <c r="I28" s="231"/>
      <c r="J28" s="231"/>
      <c r="K28" s="231"/>
      <c r="L28" s="16"/>
    </row>
    <row r="29" spans="1:19" ht="12.75" customHeight="1">
      <c r="E29" s="231" t="s">
        <v>69</v>
      </c>
      <c r="F29" s="231"/>
      <c r="G29" s="231"/>
      <c r="H29" s="231"/>
      <c r="I29" s="231"/>
      <c r="J29" s="231"/>
      <c r="K29" s="231"/>
      <c r="L29" s="16"/>
      <c r="M29" s="231"/>
      <c r="N29" s="231"/>
      <c r="O29" s="231"/>
      <c r="P29" s="231"/>
      <c r="Q29" s="231"/>
      <c r="R29" s="231"/>
      <c r="S29" s="231"/>
    </row>
    <row r="30" spans="1:19" ht="12.75" customHeight="1">
      <c r="E30" s="230" t="s">
        <v>110</v>
      </c>
      <c r="F30" s="230"/>
      <c r="G30" s="230"/>
      <c r="H30" s="230"/>
      <c r="I30" s="230"/>
      <c r="J30" s="230"/>
      <c r="K30" s="230"/>
      <c r="L30" s="16"/>
    </row>
    <row r="31" spans="1:19" ht="12.75" customHeight="1">
      <c r="E31" s="230" t="s">
        <v>106</v>
      </c>
      <c r="F31" s="230"/>
      <c r="G31" s="230"/>
      <c r="H31" s="230"/>
      <c r="I31" s="230"/>
      <c r="J31" s="230"/>
      <c r="K31" s="230"/>
      <c r="L31" s="16"/>
    </row>
    <row r="32" spans="1:19" ht="25.5" customHeight="1">
      <c r="E32" s="230" t="s">
        <v>113</v>
      </c>
      <c r="F32" s="230"/>
      <c r="G32" s="230"/>
      <c r="H32" s="230"/>
      <c r="I32" s="230"/>
      <c r="J32" s="230"/>
      <c r="K32" s="230"/>
    </row>
    <row r="33" spans="1:19" ht="12.75" customHeight="1">
      <c r="E33" s="230"/>
      <c r="F33" s="230"/>
      <c r="G33" s="230"/>
      <c r="H33" s="230"/>
      <c r="I33" s="230"/>
      <c r="J33" s="230"/>
      <c r="K33" s="230"/>
    </row>
    <row r="34" spans="1:19">
      <c r="E34" s="21"/>
      <c r="F34" s="21"/>
    </row>
    <row r="35" spans="1:19">
      <c r="E35" s="21"/>
      <c r="F35" s="21"/>
    </row>
    <row r="36" spans="1:19">
      <c r="E36" s="21"/>
      <c r="F36" s="21"/>
    </row>
    <row r="37" spans="1:19">
      <c r="E37" s="21"/>
      <c r="F37" s="21"/>
    </row>
    <row r="38" spans="1:19">
      <c r="F38" s="21"/>
    </row>
    <row r="39" spans="1:19">
      <c r="E39" s="21"/>
      <c r="F39" s="23"/>
    </row>
    <row r="40" spans="1:19">
      <c r="E40" s="21"/>
      <c r="F40" s="21"/>
    </row>
    <row r="41" spans="1:19">
      <c r="E41" s="21"/>
      <c r="F41" s="21"/>
    </row>
    <row r="42" spans="1:19">
      <c r="E42" s="21"/>
      <c r="F42" s="21"/>
    </row>
    <row r="43" spans="1:19">
      <c r="E43" s="21"/>
      <c r="F43" s="21"/>
    </row>
    <row r="44" spans="1:19">
      <c r="E44" s="21"/>
      <c r="F44" s="21"/>
    </row>
    <row r="45" spans="1:19">
      <c r="E45" s="21"/>
      <c r="F45" s="21"/>
    </row>
    <row r="46" spans="1:19">
      <c r="E46" s="21"/>
      <c r="F46" s="21"/>
    </row>
    <row r="48" spans="1:19" s="22" customFormat="1">
      <c r="A48" s="5"/>
      <c r="B48" s="5"/>
      <c r="C48" s="5"/>
      <c r="D48" s="5"/>
      <c r="E48" s="17"/>
      <c r="F48" s="17"/>
      <c r="G48" s="17"/>
      <c r="I48" s="17"/>
      <c r="K48" s="17"/>
      <c r="L48" s="17"/>
      <c r="M48" s="17"/>
      <c r="N48" s="17"/>
      <c r="O48" s="17"/>
      <c r="P48" s="17"/>
      <c r="Q48" s="17"/>
      <c r="R48" s="17"/>
      <c r="S48" s="17"/>
    </row>
  </sheetData>
  <mergeCells count="13">
    <mergeCell ref="E33:K33"/>
    <mergeCell ref="M29:S29"/>
    <mergeCell ref="E32:K32"/>
    <mergeCell ref="E26:K26"/>
    <mergeCell ref="E27:K27"/>
    <mergeCell ref="E28:K28"/>
    <mergeCell ref="E29:K29"/>
    <mergeCell ref="E30:K30"/>
    <mergeCell ref="C7:C8"/>
    <mergeCell ref="F7:G7"/>
    <mergeCell ref="H7:I7"/>
    <mergeCell ref="J7:K7"/>
    <mergeCell ref="E31:K3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F20:J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topLeftCell="A2" zoomScaleNormal="100" workbookViewId="0">
      <selection activeCell="J22" sqref="J2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6" t="s">
        <v>1</v>
      </c>
    </row>
    <row r="3" spans="2:6" s="26" customFormat="1" ht="15" customHeight="1">
      <c r="E3" s="107" t="s">
        <v>117</v>
      </c>
    </row>
    <row r="4" spans="2:6" s="29" customFormat="1" ht="20.25" customHeight="1">
      <c r="B4" s="28"/>
      <c r="C4" s="105" t="s">
        <v>88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233" t="s">
        <v>75</v>
      </c>
      <c r="D7" s="32"/>
      <c r="E7" s="39"/>
    </row>
    <row r="8" spans="2:6" s="29" customFormat="1" ht="12.75" customHeight="1">
      <c r="B8" s="28"/>
      <c r="C8" s="233"/>
      <c r="D8" s="32"/>
      <c r="E8" s="39"/>
      <c r="F8" s="33"/>
    </row>
    <row r="9" spans="2:6" s="29" customFormat="1" ht="12.75" customHeight="1">
      <c r="B9" s="28"/>
      <c r="C9" s="142"/>
      <c r="D9" s="32"/>
      <c r="E9" s="39"/>
      <c r="F9" s="33"/>
    </row>
    <row r="10" spans="2:6" s="29" customFormat="1" ht="12.75" customHeight="1">
      <c r="B10" s="28"/>
      <c r="C10" s="140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233" t="s">
        <v>77</v>
      </c>
      <c r="E23" s="41"/>
    </row>
    <row r="24" spans="2:6" ht="12.75" customHeight="1">
      <c r="C24" s="233"/>
      <c r="E24" s="37"/>
    </row>
    <row r="25" spans="2:6" ht="12.75" customHeight="1">
      <c r="C25" s="233"/>
      <c r="E25" s="38"/>
    </row>
    <row r="26" spans="2:6" ht="12.75" customHeight="1">
      <c r="C26" s="140"/>
    </row>
    <row r="27" spans="2:6">
      <c r="C27" s="14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 t="s">
        <v>18</v>
      </c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E26" sqref="E26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">
        <v>117</v>
      </c>
    </row>
    <row r="4" spans="2:7" s="29" customFormat="1" ht="20.25" customHeight="1">
      <c r="B4" s="28"/>
      <c r="C4" s="105" t="s">
        <v>88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234" t="s">
        <v>101</v>
      </c>
      <c r="D7" s="32"/>
      <c r="E7" s="39"/>
      <c r="F7" s="32"/>
    </row>
    <row r="8" spans="2:7" s="29" customFormat="1" ht="12.75" customHeight="1">
      <c r="B8" s="28"/>
      <c r="C8" s="234"/>
      <c r="D8" s="32"/>
      <c r="E8" s="39"/>
      <c r="F8" s="32"/>
    </row>
    <row r="9" spans="2:7" s="29" customFormat="1" ht="12.75" customHeight="1">
      <c r="B9" s="28"/>
      <c r="C9" s="234"/>
      <c r="D9" s="32"/>
      <c r="E9" s="39"/>
      <c r="F9" s="32"/>
    </row>
    <row r="10" spans="2:7" s="29" customFormat="1" ht="12.75" customHeight="1">
      <c r="B10" s="28"/>
      <c r="C10" s="234"/>
      <c r="D10" s="32"/>
      <c r="E10" s="39"/>
      <c r="F10" s="32"/>
    </row>
    <row r="11" spans="2:7" s="29" customFormat="1" ht="12.75" customHeight="1">
      <c r="B11" s="28"/>
      <c r="C11" s="14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 t="s">
        <v>70</v>
      </c>
      <c r="G22" s="116" t="s">
        <v>70</v>
      </c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G18" sqref="G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88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34" t="s">
        <v>79</v>
      </c>
      <c r="E7" s="4"/>
    </row>
    <row r="8" spans="3:25">
      <c r="C8" s="234"/>
      <c r="E8" s="4"/>
    </row>
    <row r="9" spans="3:25">
      <c r="C9" s="23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5"/>
    </row>
    <row r="43" spans="3:5">
      <c r="C43" s="125"/>
    </row>
    <row r="44" spans="3:5">
      <c r="C44" s="125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E41" sqref="E4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88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234" t="s">
        <v>80</v>
      </c>
      <c r="E7" s="4"/>
    </row>
    <row r="8" spans="3:25">
      <c r="C8" s="234"/>
      <c r="E8" s="4"/>
    </row>
    <row r="9" spans="3:25">
      <c r="C9" s="23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E35" sqref="E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88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34" t="s">
        <v>71</v>
      </c>
      <c r="E7" s="4"/>
    </row>
    <row r="8" spans="3:25">
      <c r="C8" s="234"/>
      <c r="E8" s="4"/>
    </row>
    <row r="9" spans="3:25">
      <c r="C9" s="12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 t="s">
        <v>70</v>
      </c>
    </row>
    <row r="40" spans="3:5">
      <c r="E40" s="41"/>
    </row>
    <row r="42" spans="3:5">
      <c r="C42" s="125"/>
    </row>
    <row r="43" spans="3:5">
      <c r="C43" s="125"/>
    </row>
    <row r="44" spans="3:5">
      <c r="C44" s="125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E31" sqref="E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88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34" t="s">
        <v>78</v>
      </c>
      <c r="E7" s="4"/>
    </row>
    <row r="8" spans="3:25">
      <c r="C8" s="234"/>
      <c r="E8" s="4"/>
    </row>
    <row r="9" spans="3:25">
      <c r="C9" s="12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 t="s">
        <v>70</v>
      </c>
    </row>
    <row r="40" spans="3:5">
      <c r="E40" s="41"/>
    </row>
    <row r="42" spans="3:5">
      <c r="C42" s="125"/>
    </row>
    <row r="43" spans="3:5">
      <c r="C43" s="125"/>
    </row>
    <row r="44" spans="3:5">
      <c r="C44" s="125"/>
    </row>
  </sheetData>
  <mergeCells count="1">
    <mergeCell ref="C7:C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E40" sqref="E4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">
        <v>117</v>
      </c>
    </row>
    <row r="4" spans="3:27" ht="19.899999999999999" customHeight="1">
      <c r="C4" s="105" t="s">
        <v>88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234" t="s">
        <v>36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234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5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 t="s">
        <v>70</v>
      </c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</vt:i4>
      </vt:variant>
    </vt:vector>
  </HeadingPairs>
  <TitlesOfParts>
    <vt:vector size="22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Data 2</vt:lpstr>
      <vt:lpstr>Data 3</vt:lpstr>
      <vt:lpstr>Indice!Área_de_impresión</vt:lpstr>
      <vt:lpstr>'P1'!Área_de_impresión</vt:lpstr>
      <vt:lpstr>'P13'!Área_de_impresión</vt:lpstr>
      <vt:lpstr>'P2'!Área_de_impresión</vt:lpstr>
      <vt:lpstr>'P3'!Área_de_impresión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2017-07-12T07:54:57Z</dcterms:modified>
</cp:coreProperties>
</file>