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6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7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SERIES DATOS\SERIES WEB\"/>
    </mc:Choice>
  </mc:AlternateContent>
  <bookViews>
    <workbookView showSheetTabs="0" xWindow="-12" yWindow="36" windowWidth="10836" windowHeight="9660" tabRatio="727"/>
  </bookViews>
  <sheets>
    <sheet name="AVISO LEGAL" sheetId="16" r:id="rId1"/>
    <sheet name="Potencia nacional" sheetId="17" r:id="rId2"/>
    <sheet name="Potencia peninsular" sheetId="4" r:id="rId3"/>
    <sheet name="Potencia Baleares" sheetId="10" r:id="rId4"/>
    <sheet name="Potencia Canarias" sheetId="11" r:id="rId5"/>
    <sheet name="Potencia Ceuta" sheetId="12" r:id="rId6"/>
    <sheet name="Potencia Melilla" sheetId="13" r:id="rId7"/>
    <sheet name="Potencia" sheetId="5" state="hidden" r:id="rId8"/>
    <sheet name="Año" sheetId="14" state="hidden" r:id="rId9"/>
  </sheets>
  <definedNames>
    <definedName name="_xlnm.Print_Area" localSheetId="3">'Potencia Baleares'!$B$2:$L$27</definedName>
    <definedName name="_xlnm.Print_Area" localSheetId="4">'Potencia Canarias'!$B$2:$L$25</definedName>
    <definedName name="_xlnm.Print_Area" localSheetId="5">'Potencia Ceuta'!$B$2:$L$14</definedName>
    <definedName name="_xlnm.Print_Area" localSheetId="6">'Potencia Melilla'!$B$2:$L$19</definedName>
    <definedName name="_xlnm.Print_Area" localSheetId="1">'Potencia nacional'!$B$2:$L$26</definedName>
    <definedName name="_xlnm.Print_Area" localSheetId="2">'Potencia peninsular'!$B$2:$L$30</definedName>
    <definedName name="FACT">'AVISO LEGAL'!$I$2</definedName>
  </definedNames>
  <calcPr calcId="152511"/>
</workbook>
</file>

<file path=xl/calcChain.xml><?xml version="1.0" encoding="utf-8"?>
<calcChain xmlns="http://schemas.openxmlformats.org/spreadsheetml/2006/main">
  <c r="AC3" i="5" l="1"/>
  <c r="AB3" i="5"/>
  <c r="AD3" i="5" l="1"/>
  <c r="N70" i="5" l="1"/>
  <c r="N34" i="5" l="1"/>
  <c r="N31" i="5" l="1"/>
  <c r="N79" i="5" l="1"/>
  <c r="N78" i="5"/>
  <c r="N77" i="5"/>
  <c r="N76" i="5"/>
  <c r="N75" i="5"/>
  <c r="N74" i="5"/>
  <c r="N72" i="5"/>
  <c r="N71" i="5"/>
  <c r="N69" i="5"/>
  <c r="N68" i="5"/>
  <c r="N66" i="5"/>
  <c r="N65" i="5"/>
  <c r="N58" i="5"/>
  <c r="N62" i="5" s="1"/>
  <c r="N52" i="5"/>
  <c r="N53" i="5" s="1"/>
  <c r="N38" i="5"/>
  <c r="N47" i="5" s="1"/>
  <c r="N23" i="5"/>
  <c r="AD7" i="5"/>
  <c r="AD5" i="5"/>
  <c r="AD17" i="5" s="1"/>
  <c r="N67" i="5" l="1"/>
  <c r="N80" i="5" s="1"/>
  <c r="B19" i="13"/>
  <c r="B14" i="12"/>
  <c r="B28" i="11"/>
  <c r="B27" i="10"/>
  <c r="B30" i="4"/>
  <c r="B31" i="17"/>
  <c r="AB4" i="5" l="1"/>
  <c r="M70" i="5" l="1"/>
  <c r="M58" i="5" l="1"/>
  <c r="M62" i="5" s="1"/>
  <c r="L58" i="5"/>
  <c r="L62" i="5" s="1"/>
  <c r="M52" i="5"/>
  <c r="M53" i="5" s="1"/>
  <c r="L52" i="5"/>
  <c r="L53" i="5" s="1"/>
  <c r="M38" i="5"/>
  <c r="M47" i="5" s="1"/>
  <c r="L38" i="5"/>
  <c r="L47" i="5" s="1"/>
  <c r="M23" i="5"/>
  <c r="M31" i="5" s="1"/>
  <c r="L23" i="5"/>
  <c r="L31" i="5" s="1"/>
  <c r="AC7" i="5"/>
  <c r="AC5" i="5"/>
  <c r="AB5" i="5"/>
  <c r="AC17" i="5" l="1"/>
  <c r="AB17" i="5"/>
  <c r="V72" i="5"/>
  <c r="U72" i="5"/>
  <c r="T72" i="5"/>
  <c r="S72" i="5"/>
  <c r="R72" i="5"/>
  <c r="Q72" i="5"/>
  <c r="P72" i="5"/>
  <c r="O72" i="5"/>
  <c r="M79" i="5"/>
  <c r="M78" i="5"/>
  <c r="M77" i="5"/>
  <c r="M76" i="5"/>
  <c r="M75" i="5"/>
  <c r="M74" i="5"/>
  <c r="M72" i="5"/>
  <c r="M71" i="5"/>
  <c r="M69" i="5"/>
  <c r="M68" i="5"/>
  <c r="M66" i="5"/>
  <c r="M65" i="5"/>
  <c r="V53" i="5"/>
  <c r="U53" i="5"/>
  <c r="T53" i="5"/>
  <c r="S53" i="5"/>
  <c r="R53" i="5"/>
  <c r="Q53" i="5"/>
  <c r="P53" i="5"/>
  <c r="O53" i="5"/>
  <c r="M67" i="5" l="1"/>
  <c r="M80" i="5" s="1"/>
  <c r="D24" i="17" l="1"/>
  <c r="E24" i="17"/>
  <c r="F24" i="17"/>
  <c r="G24" i="17"/>
  <c r="H24" i="17"/>
  <c r="I24" i="17"/>
  <c r="J24" i="17"/>
  <c r="K24" i="17"/>
  <c r="L24" i="17"/>
  <c r="C24" i="17"/>
  <c r="D65" i="5"/>
  <c r="E65" i="5"/>
  <c r="F65" i="5"/>
  <c r="F67" i="5" s="1"/>
  <c r="G65" i="5"/>
  <c r="G67" i="5" s="1"/>
  <c r="H65" i="5"/>
  <c r="I65" i="5"/>
  <c r="J65" i="5"/>
  <c r="J67" i="5" s="1"/>
  <c r="K65" i="5"/>
  <c r="K67" i="5" s="1"/>
  <c r="L65" i="5"/>
  <c r="D66" i="5"/>
  <c r="E66" i="5"/>
  <c r="F66" i="5"/>
  <c r="G66" i="5"/>
  <c r="H66" i="5"/>
  <c r="I66" i="5"/>
  <c r="J66" i="5"/>
  <c r="K66" i="5"/>
  <c r="L66" i="5"/>
  <c r="D67" i="5"/>
  <c r="E67" i="5"/>
  <c r="H67" i="5"/>
  <c r="I67" i="5"/>
  <c r="D68" i="5"/>
  <c r="E68" i="5"/>
  <c r="F68" i="5"/>
  <c r="G68" i="5"/>
  <c r="H68" i="5"/>
  <c r="I68" i="5"/>
  <c r="J68" i="5"/>
  <c r="K68" i="5"/>
  <c r="L68" i="5"/>
  <c r="D69" i="5"/>
  <c r="E69" i="5"/>
  <c r="F69" i="5"/>
  <c r="G69" i="5"/>
  <c r="H69" i="5"/>
  <c r="I69" i="5"/>
  <c r="J69" i="5"/>
  <c r="K69" i="5"/>
  <c r="L69" i="5"/>
  <c r="D70" i="5"/>
  <c r="E70" i="5"/>
  <c r="F70" i="5"/>
  <c r="G70" i="5"/>
  <c r="H70" i="5"/>
  <c r="I70" i="5"/>
  <c r="J70" i="5"/>
  <c r="K70" i="5"/>
  <c r="D71" i="5"/>
  <c r="E71" i="5"/>
  <c r="F71" i="5"/>
  <c r="G71" i="5"/>
  <c r="H71" i="5"/>
  <c r="I71" i="5"/>
  <c r="J71" i="5"/>
  <c r="K71" i="5"/>
  <c r="L71" i="5"/>
  <c r="D72" i="5"/>
  <c r="E72" i="5"/>
  <c r="F72" i="5"/>
  <c r="G72" i="5"/>
  <c r="H72" i="5"/>
  <c r="I72" i="5"/>
  <c r="J72" i="5"/>
  <c r="K72" i="5"/>
  <c r="L72" i="5"/>
  <c r="D73" i="5"/>
  <c r="E73" i="5"/>
  <c r="F73" i="5"/>
  <c r="G73" i="5"/>
  <c r="H73" i="5"/>
  <c r="I73" i="5"/>
  <c r="J73" i="5"/>
  <c r="K73" i="5"/>
  <c r="D74" i="5"/>
  <c r="E74" i="5"/>
  <c r="F74" i="5"/>
  <c r="G74" i="5"/>
  <c r="H74" i="5"/>
  <c r="I74" i="5"/>
  <c r="J74" i="5"/>
  <c r="K74" i="5"/>
  <c r="L74" i="5"/>
  <c r="D75" i="5"/>
  <c r="E75" i="5"/>
  <c r="F75" i="5"/>
  <c r="G75" i="5"/>
  <c r="H75" i="5"/>
  <c r="I75" i="5"/>
  <c r="J75" i="5"/>
  <c r="K75" i="5"/>
  <c r="L75" i="5"/>
  <c r="D76" i="5"/>
  <c r="E76" i="5"/>
  <c r="F76" i="5"/>
  <c r="G76" i="5"/>
  <c r="H76" i="5"/>
  <c r="I76" i="5"/>
  <c r="J76" i="5"/>
  <c r="K76" i="5"/>
  <c r="L76" i="5"/>
  <c r="D77" i="5"/>
  <c r="E77" i="5"/>
  <c r="F77" i="5"/>
  <c r="G77" i="5"/>
  <c r="H77" i="5"/>
  <c r="I77" i="5"/>
  <c r="J77" i="5"/>
  <c r="K77" i="5"/>
  <c r="L77" i="5"/>
  <c r="D78" i="5"/>
  <c r="E78" i="5"/>
  <c r="F78" i="5"/>
  <c r="G78" i="5"/>
  <c r="H78" i="5"/>
  <c r="I78" i="5"/>
  <c r="J78" i="5"/>
  <c r="K78" i="5"/>
  <c r="L78" i="5"/>
  <c r="L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D20" i="10"/>
  <c r="E20" i="10"/>
  <c r="F20" i="10"/>
  <c r="G20" i="10"/>
  <c r="H20" i="10"/>
  <c r="I20" i="10"/>
  <c r="J20" i="10"/>
  <c r="K20" i="10"/>
  <c r="L20" i="10"/>
  <c r="C20" i="10"/>
  <c r="D31" i="5"/>
  <c r="E31" i="5"/>
  <c r="F31" i="5"/>
  <c r="G31" i="5"/>
  <c r="H31" i="5"/>
  <c r="I31" i="5"/>
  <c r="J31" i="5"/>
  <c r="K31" i="5"/>
  <c r="C31" i="5"/>
  <c r="I80" i="5" l="1"/>
  <c r="H80" i="5"/>
  <c r="D80" i="5"/>
  <c r="C80" i="5"/>
  <c r="E80" i="5"/>
  <c r="K80" i="5"/>
  <c r="G80" i="5"/>
  <c r="J80" i="5"/>
  <c r="F80" i="5"/>
  <c r="L67" i="5"/>
  <c r="D15" i="13"/>
  <c r="E15" i="13"/>
  <c r="F15" i="13"/>
  <c r="G15" i="13"/>
  <c r="H15" i="13"/>
  <c r="I15" i="13"/>
  <c r="J15" i="13"/>
  <c r="K15" i="13"/>
  <c r="L15" i="13"/>
  <c r="C15" i="13"/>
  <c r="D23" i="4" l="1"/>
  <c r="E23" i="4"/>
  <c r="F23" i="4"/>
  <c r="G23" i="4"/>
  <c r="H23" i="4"/>
  <c r="I23" i="4"/>
  <c r="J23" i="4"/>
  <c r="K23" i="4"/>
  <c r="L23" i="4"/>
  <c r="C23" i="4"/>
  <c r="C17" i="5" l="1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24" i="4" l="1"/>
  <c r="E38" i="5"/>
  <c r="E47" i="5" s="1"/>
  <c r="F38" i="5"/>
  <c r="F47" i="5" s="1"/>
  <c r="G38" i="5"/>
  <c r="H38" i="5"/>
  <c r="I38" i="5"/>
  <c r="D38" i="5"/>
  <c r="D47" i="5" s="1"/>
  <c r="C38" i="5"/>
  <c r="C47" i="5" s="1"/>
  <c r="J38" i="5"/>
  <c r="J47" i="5" l="1"/>
  <c r="K38" i="5" l="1"/>
  <c r="K47" i="5" s="1"/>
  <c r="L23" i="17"/>
  <c r="L22" i="17"/>
  <c r="L21" i="17"/>
  <c r="L20" i="17"/>
  <c r="L19" i="17"/>
  <c r="L18" i="17"/>
  <c r="L14" i="17"/>
  <c r="L13" i="17"/>
  <c r="L11" i="17"/>
  <c r="L10" i="17"/>
  <c r="K23" i="17"/>
  <c r="J23" i="17"/>
  <c r="H23" i="17"/>
  <c r="F23" i="17"/>
  <c r="D23" i="17"/>
  <c r="C23" i="17"/>
  <c r="K22" i="17"/>
  <c r="I22" i="17"/>
  <c r="H22" i="17"/>
  <c r="G22" i="17"/>
  <c r="E22" i="17"/>
  <c r="D22" i="17"/>
  <c r="C22" i="17"/>
  <c r="J21" i="17"/>
  <c r="H21" i="17"/>
  <c r="F21" i="17"/>
  <c r="E21" i="17"/>
  <c r="D21" i="17"/>
  <c r="K20" i="17"/>
  <c r="J20" i="17"/>
  <c r="I20" i="17"/>
  <c r="G20" i="17"/>
  <c r="F20" i="17"/>
  <c r="E20" i="17"/>
  <c r="C20" i="17"/>
  <c r="K19" i="17"/>
  <c r="J19" i="17"/>
  <c r="H19" i="17"/>
  <c r="F19" i="17"/>
  <c r="D19" i="17"/>
  <c r="C19" i="17"/>
  <c r="K18" i="17"/>
  <c r="I18" i="17"/>
  <c r="H18" i="17"/>
  <c r="G18" i="17"/>
  <c r="E18" i="17"/>
  <c r="D18" i="17"/>
  <c r="C18" i="17"/>
  <c r="K16" i="17"/>
  <c r="I16" i="17"/>
  <c r="H16" i="17"/>
  <c r="G16" i="17"/>
  <c r="F16" i="17"/>
  <c r="E16" i="17"/>
  <c r="D16" i="17"/>
  <c r="C16" i="17"/>
  <c r="K14" i="17"/>
  <c r="J14" i="17"/>
  <c r="I14" i="17"/>
  <c r="H14" i="17"/>
  <c r="G14" i="17"/>
  <c r="F14" i="17"/>
  <c r="E14" i="17"/>
  <c r="D14" i="17"/>
  <c r="C14" i="17"/>
  <c r="K13" i="17"/>
  <c r="J13" i="17"/>
  <c r="I13" i="17"/>
  <c r="H13" i="17"/>
  <c r="G13" i="17"/>
  <c r="F13" i="17"/>
  <c r="E13" i="17"/>
  <c r="D13" i="17"/>
  <c r="C13" i="17"/>
  <c r="K12" i="17"/>
  <c r="J11" i="17"/>
  <c r="I11" i="17"/>
  <c r="H11" i="17"/>
  <c r="G11" i="17"/>
  <c r="F11" i="17"/>
  <c r="E11" i="17"/>
  <c r="D11" i="17"/>
  <c r="J12" i="17"/>
  <c r="I10" i="17"/>
  <c r="G12" i="17"/>
  <c r="E10" i="17"/>
  <c r="I23" i="17"/>
  <c r="G23" i="17"/>
  <c r="E23" i="17"/>
  <c r="J22" i="17"/>
  <c r="F22" i="17"/>
  <c r="K21" i="17"/>
  <c r="I21" i="17"/>
  <c r="G21" i="17"/>
  <c r="H20" i="17"/>
  <c r="D20" i="17"/>
  <c r="I19" i="17"/>
  <c r="G19" i="17"/>
  <c r="E19" i="17"/>
  <c r="J18" i="17"/>
  <c r="F18" i="17"/>
  <c r="L17" i="17"/>
  <c r="K17" i="17"/>
  <c r="J17" i="17"/>
  <c r="I17" i="17"/>
  <c r="H17" i="17"/>
  <c r="G17" i="17"/>
  <c r="F17" i="17"/>
  <c r="E17" i="17"/>
  <c r="D17" i="17"/>
  <c r="L16" i="17"/>
  <c r="J16" i="17"/>
  <c r="K10" i="17"/>
  <c r="D10" i="17"/>
  <c r="C21" i="17"/>
  <c r="C17" i="17"/>
  <c r="C11" i="17"/>
  <c r="L8" i="17"/>
  <c r="K8" i="17"/>
  <c r="J8" i="17"/>
  <c r="I8" i="17"/>
  <c r="H8" i="17"/>
  <c r="G8" i="17"/>
  <c r="F8" i="17"/>
  <c r="E8" i="17"/>
  <c r="D8" i="17"/>
  <c r="C8" i="17"/>
  <c r="C10" i="17" l="1"/>
  <c r="K11" i="17"/>
  <c r="F10" i="17"/>
  <c r="J10" i="17"/>
  <c r="F12" i="17"/>
  <c r="C12" i="17"/>
  <c r="H10" i="17"/>
  <c r="G10" i="17"/>
  <c r="L12" i="17"/>
  <c r="D12" i="17"/>
  <c r="H12" i="17"/>
  <c r="H24" i="4"/>
  <c r="H22" i="4"/>
  <c r="H21" i="4"/>
  <c r="H20" i="4"/>
  <c r="H19" i="4"/>
  <c r="H18" i="4"/>
  <c r="H17" i="4"/>
  <c r="H16" i="4"/>
  <c r="H15" i="4"/>
  <c r="H14" i="4"/>
  <c r="H13" i="4"/>
  <c r="H11" i="4"/>
  <c r="H10" i="4"/>
  <c r="C17" i="11"/>
  <c r="D17" i="11"/>
  <c r="E17" i="11"/>
  <c r="F17" i="11"/>
  <c r="G17" i="11"/>
  <c r="H17" i="11"/>
  <c r="I17" i="11"/>
  <c r="J17" i="11"/>
  <c r="K17" i="11"/>
  <c r="L17" i="11"/>
  <c r="C18" i="10"/>
  <c r="D18" i="10"/>
  <c r="E18" i="10"/>
  <c r="F18" i="10"/>
  <c r="G18" i="10"/>
  <c r="H18" i="10"/>
  <c r="I18" i="10"/>
  <c r="J18" i="10"/>
  <c r="K18" i="10"/>
  <c r="L18" i="10"/>
  <c r="L70" i="5" l="1"/>
  <c r="L80" i="5" s="1"/>
  <c r="L15" i="17"/>
  <c r="H12" i="4"/>
  <c r="E12" i="17"/>
  <c r="I12" i="17"/>
  <c r="L25" i="17" l="1"/>
  <c r="K23" i="5"/>
  <c r="L12" i="13" l="1"/>
  <c r="D13" i="13"/>
  <c r="E13" i="13"/>
  <c r="F13" i="13"/>
  <c r="G13" i="13"/>
  <c r="H13" i="13"/>
  <c r="I13" i="13"/>
  <c r="J13" i="13"/>
  <c r="K13" i="13"/>
  <c r="L13" i="13"/>
  <c r="D14" i="13"/>
  <c r="E14" i="13"/>
  <c r="F14" i="13"/>
  <c r="G14" i="13"/>
  <c r="H14" i="13"/>
  <c r="I14" i="13"/>
  <c r="J14" i="13"/>
  <c r="K14" i="13"/>
  <c r="L14" i="13"/>
  <c r="C13" i="13"/>
  <c r="C14" i="13"/>
  <c r="C58" i="5"/>
  <c r="C62" i="5" s="1"/>
  <c r="D58" i="5" l="1"/>
  <c r="D62" i="5" s="1"/>
  <c r="E58" i="5"/>
  <c r="E62" i="5" s="1"/>
  <c r="F58" i="5"/>
  <c r="F62" i="5" s="1"/>
  <c r="G58" i="5"/>
  <c r="G62" i="5" s="1"/>
  <c r="H58" i="5"/>
  <c r="H62" i="5" s="1"/>
  <c r="I58" i="5"/>
  <c r="I62" i="5" s="1"/>
  <c r="J58" i="5"/>
  <c r="J62" i="5" s="1"/>
  <c r="K58" i="5"/>
  <c r="K62" i="5" s="1"/>
  <c r="D52" i="5"/>
  <c r="D53" i="5" s="1"/>
  <c r="E52" i="5"/>
  <c r="E53" i="5" s="1"/>
  <c r="F52" i="5"/>
  <c r="F53" i="5" s="1"/>
  <c r="G52" i="5"/>
  <c r="G53" i="5" s="1"/>
  <c r="H52" i="5"/>
  <c r="H53" i="5" s="1"/>
  <c r="I52" i="5"/>
  <c r="I53" i="5" s="1"/>
  <c r="J52" i="5"/>
  <c r="J53" i="5" s="1"/>
  <c r="K52" i="5"/>
  <c r="K53" i="5" s="1"/>
  <c r="C52" i="5"/>
  <c r="C53" i="5" s="1"/>
  <c r="C11" i="12"/>
  <c r="D11" i="12"/>
  <c r="E11" i="12"/>
  <c r="F11" i="12"/>
  <c r="G11" i="12"/>
  <c r="H11" i="12"/>
  <c r="I11" i="12"/>
  <c r="J11" i="12"/>
  <c r="K11" i="12"/>
  <c r="L11" i="12"/>
  <c r="I12" i="13" l="1"/>
  <c r="E12" i="13"/>
  <c r="H12" i="13"/>
  <c r="D12" i="13"/>
  <c r="G12" i="13"/>
  <c r="F12" i="13"/>
  <c r="K12" i="13"/>
  <c r="J12" i="13"/>
  <c r="D15" i="10"/>
  <c r="E15" i="10"/>
  <c r="F15" i="10"/>
  <c r="G15" i="10"/>
  <c r="H15" i="10"/>
  <c r="I15" i="10"/>
  <c r="J15" i="10"/>
  <c r="K15" i="10"/>
  <c r="L15" i="10"/>
  <c r="C15" i="10"/>
  <c r="C23" i="5"/>
  <c r="C25" i="17" l="1"/>
  <c r="K15" i="17"/>
  <c r="K25" i="17"/>
  <c r="C15" i="17" l="1"/>
  <c r="J23" i="5"/>
  <c r="J16" i="13" l="1"/>
  <c r="J23" i="11"/>
  <c r="J21" i="10"/>
  <c r="L16" i="13"/>
  <c r="K16" i="13"/>
  <c r="L11" i="13"/>
  <c r="K11" i="13"/>
  <c r="J11" i="13"/>
  <c r="I11" i="13"/>
  <c r="H11" i="13"/>
  <c r="G11" i="13"/>
  <c r="F11" i="13"/>
  <c r="E11" i="13"/>
  <c r="D11" i="13"/>
  <c r="C11" i="13"/>
  <c r="L10" i="13"/>
  <c r="K10" i="13"/>
  <c r="J10" i="13"/>
  <c r="I10" i="13"/>
  <c r="H10" i="13"/>
  <c r="G10" i="13"/>
  <c r="F10" i="13"/>
  <c r="E10" i="13"/>
  <c r="D10" i="13"/>
  <c r="C10" i="13"/>
  <c r="D8" i="13"/>
  <c r="E8" i="13"/>
  <c r="F8" i="13"/>
  <c r="G8" i="13"/>
  <c r="H8" i="13"/>
  <c r="I8" i="13"/>
  <c r="J8" i="13"/>
  <c r="K8" i="13"/>
  <c r="L8" i="13"/>
  <c r="C8" i="13"/>
  <c r="L13" i="12"/>
  <c r="K13" i="12"/>
  <c r="L10" i="12"/>
  <c r="K10" i="12"/>
  <c r="J10" i="12"/>
  <c r="I10" i="12"/>
  <c r="H10" i="12"/>
  <c r="G10" i="12"/>
  <c r="F10" i="12"/>
  <c r="E10" i="12"/>
  <c r="D10" i="12"/>
  <c r="C10" i="12"/>
  <c r="L12" i="12"/>
  <c r="K12" i="12"/>
  <c r="D8" i="12"/>
  <c r="E8" i="12"/>
  <c r="F8" i="12"/>
  <c r="G8" i="12"/>
  <c r="H8" i="12"/>
  <c r="I8" i="12"/>
  <c r="J8" i="12"/>
  <c r="K8" i="12"/>
  <c r="L8" i="12"/>
  <c r="C8" i="12"/>
  <c r="L23" i="11"/>
  <c r="K23" i="11"/>
  <c r="L22" i="11"/>
  <c r="K22" i="11"/>
  <c r="J22" i="11"/>
  <c r="I22" i="11"/>
  <c r="H22" i="11"/>
  <c r="G22" i="11"/>
  <c r="F22" i="11"/>
  <c r="E22" i="11"/>
  <c r="D22" i="11"/>
  <c r="C22" i="11"/>
  <c r="L21" i="11"/>
  <c r="K21" i="11"/>
  <c r="J21" i="11"/>
  <c r="I21" i="11"/>
  <c r="H21" i="11"/>
  <c r="G21" i="11"/>
  <c r="F21" i="11"/>
  <c r="E21" i="11"/>
  <c r="D21" i="11"/>
  <c r="C21" i="11"/>
  <c r="L20" i="11"/>
  <c r="K20" i="11"/>
  <c r="J20" i="11"/>
  <c r="I20" i="11"/>
  <c r="H20" i="11"/>
  <c r="G20" i="11"/>
  <c r="F20" i="11"/>
  <c r="E20" i="11"/>
  <c r="D20" i="11"/>
  <c r="C20" i="11"/>
  <c r="L19" i="11"/>
  <c r="K19" i="11"/>
  <c r="J19" i="11"/>
  <c r="I19" i="11"/>
  <c r="H19" i="11"/>
  <c r="G19" i="11"/>
  <c r="F19" i="11"/>
  <c r="E19" i="11"/>
  <c r="D19" i="11"/>
  <c r="C19" i="11"/>
  <c r="L18" i="11"/>
  <c r="K18" i="11"/>
  <c r="J18" i="11"/>
  <c r="I18" i="11"/>
  <c r="H18" i="11"/>
  <c r="G18" i="11"/>
  <c r="F18" i="11"/>
  <c r="E18" i="11"/>
  <c r="D18" i="11"/>
  <c r="C18" i="11"/>
  <c r="L16" i="11"/>
  <c r="K16" i="11"/>
  <c r="J16" i="11"/>
  <c r="I16" i="11"/>
  <c r="H16" i="11"/>
  <c r="G16" i="11"/>
  <c r="F16" i="11"/>
  <c r="E16" i="11"/>
  <c r="D16" i="11"/>
  <c r="C16" i="11"/>
  <c r="L15" i="11"/>
  <c r="K15" i="11"/>
  <c r="J15" i="11"/>
  <c r="I15" i="11"/>
  <c r="H15" i="11"/>
  <c r="G15" i="11"/>
  <c r="F15" i="11"/>
  <c r="E15" i="11"/>
  <c r="D15" i="11"/>
  <c r="C15" i="11"/>
  <c r="L13" i="11"/>
  <c r="K13" i="11"/>
  <c r="J13" i="11"/>
  <c r="I13" i="11"/>
  <c r="H13" i="11"/>
  <c r="G13" i="11"/>
  <c r="F13" i="11"/>
  <c r="E13" i="11"/>
  <c r="D13" i="11"/>
  <c r="C13" i="11"/>
  <c r="L12" i="11"/>
  <c r="K12" i="11"/>
  <c r="J12" i="11"/>
  <c r="I12" i="11"/>
  <c r="H12" i="11"/>
  <c r="G12" i="11"/>
  <c r="F12" i="11"/>
  <c r="E12" i="11"/>
  <c r="D12" i="11"/>
  <c r="C12" i="11"/>
  <c r="L11" i="11"/>
  <c r="K11" i="11"/>
  <c r="J11" i="11"/>
  <c r="I11" i="11"/>
  <c r="H11" i="11"/>
  <c r="G11" i="11"/>
  <c r="F11" i="11"/>
  <c r="E11" i="11"/>
  <c r="D11" i="11"/>
  <c r="C11" i="11"/>
  <c r="L14" i="11"/>
  <c r="K14" i="11"/>
  <c r="J14" i="11"/>
  <c r="D10" i="11"/>
  <c r="E10" i="11"/>
  <c r="F10" i="11"/>
  <c r="G10" i="11"/>
  <c r="H10" i="11"/>
  <c r="I10" i="11"/>
  <c r="J10" i="11"/>
  <c r="K10" i="11"/>
  <c r="L10" i="11"/>
  <c r="C10" i="11"/>
  <c r="D8" i="11"/>
  <c r="E8" i="11"/>
  <c r="F8" i="11"/>
  <c r="G8" i="11"/>
  <c r="H8" i="11"/>
  <c r="I8" i="11"/>
  <c r="J8" i="11"/>
  <c r="K8" i="11"/>
  <c r="L8" i="11"/>
  <c r="C8" i="11"/>
  <c r="L21" i="10"/>
  <c r="K21" i="10"/>
  <c r="L19" i="10"/>
  <c r="K19" i="10"/>
  <c r="J19" i="10"/>
  <c r="I19" i="10"/>
  <c r="H19" i="10"/>
  <c r="G19" i="10"/>
  <c r="F19" i="10"/>
  <c r="E19" i="10"/>
  <c r="D19" i="10"/>
  <c r="C19" i="10"/>
  <c r="L17" i="10"/>
  <c r="K17" i="10"/>
  <c r="J17" i="10"/>
  <c r="I17" i="10"/>
  <c r="H17" i="10"/>
  <c r="G17" i="10"/>
  <c r="F17" i="10"/>
  <c r="E17" i="10"/>
  <c r="D17" i="10"/>
  <c r="C17" i="10"/>
  <c r="L16" i="10"/>
  <c r="K16" i="10"/>
  <c r="J16" i="10"/>
  <c r="I16" i="10"/>
  <c r="H16" i="10"/>
  <c r="G16" i="10"/>
  <c r="F16" i="10"/>
  <c r="E16" i="10"/>
  <c r="D16" i="10"/>
  <c r="C16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3" i="10"/>
  <c r="K13" i="10"/>
  <c r="J13" i="10"/>
  <c r="L10" i="10"/>
  <c r="K10" i="10"/>
  <c r="J10" i="10"/>
  <c r="I10" i="10"/>
  <c r="H10" i="10"/>
  <c r="G10" i="10"/>
  <c r="F10" i="10"/>
  <c r="E10" i="10"/>
  <c r="D10" i="10"/>
  <c r="C10" i="10"/>
  <c r="D8" i="10"/>
  <c r="E8" i="10"/>
  <c r="F8" i="10"/>
  <c r="G8" i="10"/>
  <c r="H8" i="10"/>
  <c r="I8" i="10"/>
  <c r="J8" i="10"/>
  <c r="K8" i="10"/>
  <c r="L8" i="10"/>
  <c r="C8" i="10"/>
  <c r="J15" i="17" l="1"/>
  <c r="J25" i="17"/>
  <c r="C8" i="4"/>
  <c r="I23" i="5"/>
  <c r="H23" i="5"/>
  <c r="G23" i="5"/>
  <c r="F23" i="5"/>
  <c r="E23" i="5"/>
  <c r="D23" i="5"/>
  <c r="I47" i="5" l="1"/>
  <c r="H47" i="5"/>
  <c r="G47" i="5"/>
  <c r="C14" i="11"/>
  <c r="C13" i="10"/>
  <c r="I14" i="11"/>
  <c r="H14" i="11"/>
  <c r="G14" i="11"/>
  <c r="F14" i="11"/>
  <c r="E14" i="11"/>
  <c r="D14" i="11"/>
  <c r="G13" i="10"/>
  <c r="F13" i="10"/>
  <c r="E13" i="10"/>
  <c r="D13" i="10"/>
  <c r="I13" i="10"/>
  <c r="H13" i="10"/>
  <c r="C21" i="10"/>
  <c r="D21" i="10"/>
  <c r="F21" i="10"/>
  <c r="G15" i="17" l="1"/>
  <c r="G25" i="17"/>
  <c r="E15" i="17"/>
  <c r="E25" i="17"/>
  <c r="F15" i="17"/>
  <c r="F25" i="17"/>
  <c r="D15" i="17"/>
  <c r="D25" i="17"/>
  <c r="H15" i="17"/>
  <c r="H25" i="17"/>
  <c r="I15" i="17"/>
  <c r="I25" i="17"/>
  <c r="F23" i="11"/>
  <c r="C23" i="11"/>
  <c r="G23" i="11"/>
  <c r="E23" i="11"/>
  <c r="C16" i="13"/>
  <c r="I23" i="11"/>
  <c r="E21" i="10"/>
  <c r="I16" i="13"/>
  <c r="H16" i="13"/>
  <c r="G16" i="13"/>
  <c r="F16" i="13"/>
  <c r="E16" i="13"/>
  <c r="D16" i="13"/>
  <c r="H23" i="11"/>
  <c r="D23" i="11"/>
  <c r="H21" i="10"/>
  <c r="G21" i="10"/>
  <c r="I21" i="10"/>
  <c r="L24" i="4"/>
  <c r="K24" i="4"/>
  <c r="J24" i="4"/>
  <c r="I24" i="4"/>
  <c r="G24" i="4"/>
  <c r="F24" i="4"/>
  <c r="L22" i="4"/>
  <c r="K22" i="4"/>
  <c r="J22" i="4"/>
  <c r="I22" i="4"/>
  <c r="G22" i="4"/>
  <c r="F22" i="4"/>
  <c r="E22" i="4"/>
  <c r="D22" i="4"/>
  <c r="C22" i="4"/>
  <c r="L21" i="4"/>
  <c r="K21" i="4"/>
  <c r="J21" i="4"/>
  <c r="I21" i="4"/>
  <c r="G21" i="4"/>
  <c r="F21" i="4"/>
  <c r="E21" i="4"/>
  <c r="D21" i="4"/>
  <c r="C21" i="4"/>
  <c r="L20" i="4"/>
  <c r="K20" i="4"/>
  <c r="J20" i="4"/>
  <c r="I20" i="4"/>
  <c r="G20" i="4"/>
  <c r="F20" i="4"/>
  <c r="E20" i="4"/>
  <c r="D20" i="4"/>
  <c r="C20" i="4"/>
  <c r="L19" i="4"/>
  <c r="K19" i="4"/>
  <c r="J19" i="4"/>
  <c r="I19" i="4"/>
  <c r="G19" i="4"/>
  <c r="F19" i="4"/>
  <c r="E19" i="4"/>
  <c r="D19" i="4"/>
  <c r="C19" i="4"/>
  <c r="L18" i="4"/>
  <c r="K18" i="4"/>
  <c r="J18" i="4"/>
  <c r="I18" i="4"/>
  <c r="G18" i="4"/>
  <c r="F18" i="4"/>
  <c r="E18" i="4"/>
  <c r="D18" i="4"/>
  <c r="C18" i="4"/>
  <c r="L17" i="4"/>
  <c r="K17" i="4"/>
  <c r="J17" i="4"/>
  <c r="I17" i="4"/>
  <c r="G17" i="4"/>
  <c r="F17" i="4"/>
  <c r="E17" i="4"/>
  <c r="D17" i="4"/>
  <c r="C17" i="4"/>
  <c r="L16" i="4"/>
  <c r="K16" i="4"/>
  <c r="J16" i="4"/>
  <c r="I16" i="4"/>
  <c r="G16" i="4"/>
  <c r="F16" i="4"/>
  <c r="E16" i="4"/>
  <c r="D16" i="4"/>
  <c r="C16" i="4"/>
  <c r="L15" i="4"/>
  <c r="K15" i="4"/>
  <c r="J15" i="4"/>
  <c r="I15" i="4"/>
  <c r="G15" i="4"/>
  <c r="F15" i="4"/>
  <c r="E15" i="4"/>
  <c r="D15" i="4"/>
  <c r="C15" i="4"/>
  <c r="L14" i="4"/>
  <c r="K14" i="4"/>
  <c r="J14" i="4"/>
  <c r="I14" i="4"/>
  <c r="G14" i="4"/>
  <c r="F14" i="4"/>
  <c r="E14" i="4"/>
  <c r="D14" i="4"/>
  <c r="C14" i="4"/>
  <c r="L13" i="4"/>
  <c r="K13" i="4"/>
  <c r="J13" i="4"/>
  <c r="I13" i="4"/>
  <c r="G13" i="4"/>
  <c r="F13" i="4"/>
  <c r="E13" i="4"/>
  <c r="D13" i="4"/>
  <c r="C13" i="4"/>
  <c r="L12" i="4"/>
  <c r="K12" i="4"/>
  <c r="J12" i="4"/>
  <c r="I12" i="4"/>
  <c r="G12" i="4"/>
  <c r="F12" i="4"/>
  <c r="L11" i="4"/>
  <c r="K11" i="4"/>
  <c r="J11" i="4"/>
  <c r="I11" i="4"/>
  <c r="G11" i="4"/>
  <c r="F11" i="4"/>
  <c r="E11" i="4"/>
  <c r="D11" i="4"/>
  <c r="C11" i="4"/>
  <c r="D10" i="4"/>
  <c r="E10" i="4"/>
  <c r="F10" i="4"/>
  <c r="G10" i="4"/>
  <c r="I10" i="4"/>
  <c r="J10" i="4"/>
  <c r="K10" i="4"/>
  <c r="L10" i="4"/>
  <c r="C10" i="4"/>
  <c r="D8" i="4" l="1"/>
  <c r="E8" i="4"/>
  <c r="F8" i="4"/>
  <c r="G8" i="4"/>
  <c r="H8" i="4"/>
  <c r="I8" i="4"/>
  <c r="J8" i="4"/>
  <c r="K8" i="4"/>
  <c r="L8" i="4"/>
  <c r="D12" i="4" l="1"/>
  <c r="C12" i="4"/>
  <c r="E12" i="4"/>
  <c r="D24" i="4" l="1"/>
  <c r="E24" i="4"/>
  <c r="H13" i="12"/>
  <c r="F13" i="12"/>
  <c r="J13" i="12"/>
  <c r="D13" i="12"/>
  <c r="E13" i="12"/>
  <c r="C13" i="12"/>
  <c r="I13" i="12"/>
  <c r="G13" i="12"/>
  <c r="C12" i="12"/>
  <c r="E12" i="12"/>
  <c r="H12" i="12"/>
  <c r="J12" i="12"/>
  <c r="F12" i="12"/>
  <c r="D12" i="12"/>
  <c r="I12" i="12"/>
  <c r="G12" i="12"/>
  <c r="C12" i="13"/>
</calcChain>
</file>

<file path=xl/sharedStrings.xml><?xml version="1.0" encoding="utf-8"?>
<sst xmlns="http://schemas.openxmlformats.org/spreadsheetml/2006/main" count="760" uniqueCount="70">
  <si>
    <t>Hidráulica</t>
  </si>
  <si>
    <t>Nuclear</t>
  </si>
  <si>
    <t>Ciclo combinado</t>
  </si>
  <si>
    <t>Eólica</t>
  </si>
  <si>
    <t>Solar fotovoltaica</t>
  </si>
  <si>
    <t>Solar térmica</t>
  </si>
  <si>
    <t>Potencia instalada peninsular (MW)</t>
  </si>
  <si>
    <t>Hidráulica convencional y mixta</t>
  </si>
  <si>
    <t>Bombeo puro</t>
  </si>
  <si>
    <t>Carbón</t>
  </si>
  <si>
    <t>-</t>
  </si>
  <si>
    <t>Total</t>
  </si>
  <si>
    <t>Potencia instalada Islas Baleares (MW)</t>
  </si>
  <si>
    <t>Turbina de gas</t>
  </si>
  <si>
    <t>Turbina de  vapor</t>
  </si>
  <si>
    <t>Potencia instalada Islas Canarias (MW)</t>
  </si>
  <si>
    <t>Generación auxiliar</t>
  </si>
  <si>
    <t>Potencia instalada Ceuta (MW)</t>
  </si>
  <si>
    <t>Potencia instalada Melilla (MW)</t>
  </si>
  <si>
    <t>1990-1999</t>
  </si>
  <si>
    <t>2000-2009</t>
  </si>
  <si>
    <t>2010-2019</t>
  </si>
  <si>
    <t>www.ree.es</t>
  </si>
  <si>
    <t>2006-2015</t>
  </si>
  <si>
    <t>A partir del 1/7/1996 se incluye GICC (Elcogás) en fuel/gas.</t>
  </si>
  <si>
    <t>A partir del 1/1/2011 se incluye GICC (Elcogás) en carbón, anteriormente en fuel/gas. Según el R.D. 134/2010 esta central está obligada a participar, como unidad vendedora que utiliza carbón autóctono como combustible, en el proceso de resolucion de restricciones por garantía de suministro.</t>
  </si>
  <si>
    <t>Fuel + Gas</t>
  </si>
  <si>
    <t>Resto hidráulica</t>
  </si>
  <si>
    <t>Motores diesel</t>
  </si>
  <si>
    <r>
      <rPr>
        <vertAlign val="superscript"/>
        <sz val="8"/>
        <color rgb="FF006699"/>
        <rFont val="Arial"/>
        <family val="2"/>
      </rPr>
      <t>(2)</t>
    </r>
    <r>
      <rPr>
        <sz val="8"/>
        <color rgb="FF006699"/>
        <rFont val="Arial"/>
        <family val="2"/>
      </rPr>
      <t xml:space="preserve"> Grupos de emergencia que se instalan de forma transitoria en determinadas zonas para cubrir un déficit de generación.</t>
    </r>
  </si>
  <si>
    <r>
      <t xml:space="preserve">Ciclo combinado </t>
    </r>
    <r>
      <rPr>
        <vertAlign val="superscript"/>
        <sz val="8"/>
        <color rgb="FF006699"/>
        <rFont val="Arial"/>
        <family val="2"/>
      </rPr>
      <t>(1)</t>
    </r>
  </si>
  <si>
    <r>
      <t xml:space="preserve">Generación auxiliar </t>
    </r>
    <r>
      <rPr>
        <vertAlign val="superscript"/>
        <sz val="8"/>
        <color rgb="FF006699"/>
        <rFont val="Arial"/>
        <family val="2"/>
      </rPr>
      <t>(2)</t>
    </r>
  </si>
  <si>
    <t>Hidroéolica</t>
  </si>
  <si>
    <t>Potencia instalada nacional (MW)</t>
  </si>
  <si>
    <t>Hidroeólica</t>
  </si>
  <si>
    <t>Turbina de vapor</t>
  </si>
  <si>
    <t>Térmica renovable/Otras renovables</t>
  </si>
  <si>
    <t>Térmica no renovable/Cogeneración y resto/Cogeneración</t>
  </si>
  <si>
    <t>Residuos</t>
  </si>
  <si>
    <r>
      <t xml:space="preserve">Térmica renovable/Otras renovables </t>
    </r>
    <r>
      <rPr>
        <vertAlign val="superscript"/>
        <sz val="8"/>
        <color rgb="FF006699"/>
        <rFont val="Arial"/>
        <family val="2"/>
      </rPr>
      <t>(3)</t>
    </r>
  </si>
  <si>
    <r>
      <rPr>
        <vertAlign val="superscript"/>
        <sz val="8"/>
        <color rgb="FF006699"/>
        <rFont val="Arial"/>
        <family val="2"/>
      </rPr>
      <t>(3)</t>
    </r>
    <r>
      <rPr>
        <sz val="8"/>
        <color rgb="FF006699"/>
        <rFont val="Arial"/>
        <family val="2"/>
      </rPr>
      <t xml:space="preserve"> Otras renovables incluyen biogás y biomasa.</t>
    </r>
  </si>
  <si>
    <t>Fuente Comisión Nacional de los Mercados y la Competencia (CNMC) en: resto hidráulica, eólica, solar fotovoltaica, térmica renovable/otras renovables y térmica no renovable/cogeneración y resto/cogeneración.</t>
  </si>
  <si>
    <t>Fuente Comisión Nacional de los Mercados y la Competencia (CNMC) en: resto hidráulica, eólica, solar fotovoltaica, solar térmica, térmica renovable/otras renovables, térmica no renovable/cogeneración y resto/cogeneración y residuos.</t>
  </si>
  <si>
    <r>
      <t xml:space="preserve">Residuos </t>
    </r>
    <r>
      <rPr>
        <vertAlign val="superscript"/>
        <sz val="8"/>
        <color rgb="FF006699"/>
        <rFont val="Arial"/>
        <family val="2"/>
      </rPr>
      <t>(1)</t>
    </r>
  </si>
  <si>
    <r>
      <rPr>
        <vertAlign val="superscript"/>
        <sz val="8"/>
        <color rgb="FF006699"/>
        <rFont val="Arial"/>
        <family val="2"/>
      </rPr>
      <t>(1)</t>
    </r>
    <r>
      <rPr>
        <sz val="8"/>
        <color rgb="FF006699"/>
        <rFont val="Arial"/>
        <family val="2"/>
      </rPr>
      <t xml:space="preserve"> Potencia incluída en térmica no renovable/cogeneración y resto/cogeneración hasta el 31/12/2014.</t>
    </r>
  </si>
  <si>
    <t>Fuente Comisión Nacional de los Mercados y la Competencia (CNMC) en: solar fotovoltaica, térmica no renovable/cogeneración y resto/cogeneración y residuos.</t>
  </si>
  <si>
    <t>Fuente Comisión Nacional de los Mercados y la Competencia (CNMC) en: eólica, solar fotovoltaica, térmica renovable/otras renovables, térmica no renovable/cogeneración y resto/cogeneración y residuos.</t>
  </si>
  <si>
    <t>2016-2025</t>
  </si>
  <si>
    <t>Nacional</t>
  </si>
  <si>
    <t>Peninsular</t>
  </si>
  <si>
    <t>Canarias</t>
  </si>
  <si>
    <t>Baleares</t>
  </si>
  <si>
    <t>Ceuta</t>
  </si>
  <si>
    <t>Melilla</t>
  </si>
  <si>
    <t>Sistema eléctrico</t>
  </si>
  <si>
    <t>Periodo</t>
  </si>
  <si>
    <t>Fecha de actualización:</t>
  </si>
  <si>
    <r>
      <rPr>
        <vertAlign val="superscript"/>
        <sz val="8"/>
        <color rgb="FF006699"/>
        <rFont val="Arial"/>
        <family val="2"/>
      </rPr>
      <t>(1)</t>
    </r>
    <r>
      <rPr>
        <sz val="8"/>
        <color rgb="FF006699"/>
        <rFont val="Arial"/>
        <family val="2"/>
      </rPr>
      <t xml:space="preserve"> Utiliza gasoil como combustible principal.</t>
    </r>
  </si>
  <si>
    <r>
      <t xml:space="preserve">Resto hidráulica </t>
    </r>
    <r>
      <rPr>
        <vertAlign val="superscript"/>
        <sz val="8"/>
        <color rgb="FF006699"/>
        <rFont val="Arial"/>
        <family val="2"/>
      </rPr>
      <t>(1)</t>
    </r>
  </si>
  <si>
    <r>
      <t xml:space="preserve">Térmica renovable/Otras renovables </t>
    </r>
    <r>
      <rPr>
        <vertAlign val="superscript"/>
        <sz val="8"/>
        <color rgb="FF006699"/>
        <rFont val="Arial"/>
        <family val="2"/>
      </rPr>
      <t>(2)</t>
    </r>
  </si>
  <si>
    <r>
      <t xml:space="preserve">Térmica no renovable/Cogeneración y resto/Cogeneración </t>
    </r>
    <r>
      <rPr>
        <vertAlign val="superscript"/>
        <sz val="8"/>
        <color rgb="FF006699"/>
        <rFont val="Arial"/>
        <family val="2"/>
      </rPr>
      <t>(3)</t>
    </r>
  </si>
  <si>
    <r>
      <t xml:space="preserve">Residuos </t>
    </r>
    <r>
      <rPr>
        <vertAlign val="superscript"/>
        <sz val="8"/>
        <color rgb="FF006699"/>
        <rFont val="Arial"/>
        <family val="2"/>
      </rPr>
      <t>(4)</t>
    </r>
  </si>
  <si>
    <r>
      <rPr>
        <vertAlign val="superscript"/>
        <sz val="8"/>
        <color rgb="FF006699"/>
        <rFont val="Arial"/>
        <family val="2"/>
      </rPr>
      <t>(1)</t>
    </r>
    <r>
      <rPr>
        <sz val="8"/>
        <color rgb="FF006699"/>
        <rFont val="Arial"/>
        <family val="2"/>
      </rPr>
      <t xml:space="preserve"> Incluye todas aquellas unidades menores de 50 MW que no pertenecen a ninguna unidad de gestión hidráulica (UGH).</t>
    </r>
  </si>
  <si>
    <r>
      <rPr>
        <vertAlign val="superscript"/>
        <sz val="8"/>
        <color rgb="FF006699"/>
        <rFont val="Arial"/>
        <family val="2"/>
      </rPr>
      <t>(2)</t>
    </r>
    <r>
      <rPr>
        <sz val="8"/>
        <color rgb="FF006699"/>
        <rFont val="Arial"/>
        <family val="2"/>
      </rPr>
      <t xml:space="preserve"> Otras renovables incluyen biogás, biomasa, hidráulica marina y geotérmica. Los valores de potencia incluyen residuos hasta el 31/12/2014.</t>
    </r>
  </si>
  <si>
    <r>
      <rPr>
        <vertAlign val="superscript"/>
        <sz val="8"/>
        <color rgb="FF006699"/>
        <rFont val="Arial"/>
        <family val="2"/>
      </rPr>
      <t>(3)</t>
    </r>
    <r>
      <rPr>
        <sz val="8"/>
        <color rgb="FF006699"/>
        <rFont val="Arial"/>
        <family val="2"/>
      </rPr>
      <t xml:space="preserve"> Los valores de potencia incluyen residuos hasta el 31/12/2014.</t>
    </r>
  </si>
  <si>
    <r>
      <rPr>
        <vertAlign val="superscript"/>
        <sz val="8"/>
        <color rgb="FF006699"/>
        <rFont val="Arial"/>
        <family val="2"/>
      </rPr>
      <t>(4)</t>
    </r>
    <r>
      <rPr>
        <sz val="8"/>
        <color rgb="FF006699"/>
        <rFont val="Arial"/>
        <family val="2"/>
      </rPr>
      <t xml:space="preserve"> Potencia incluída en térmica renovable y térmica no renovable/cogeneración y resto/cogeneración hasta el 31/12/2014.</t>
    </r>
  </si>
  <si>
    <r>
      <rPr>
        <vertAlign val="superscript"/>
        <sz val="8"/>
        <color rgb="FF006699"/>
        <rFont val="Arial"/>
        <family val="2"/>
      </rPr>
      <t>(34)</t>
    </r>
    <r>
      <rPr>
        <sz val="8"/>
        <color rgb="FF006699"/>
        <rFont val="Arial"/>
        <family val="2"/>
      </rPr>
      <t xml:space="preserve"> Los valores de potencia incluyen residuos hasta el 31/12/2014.</t>
    </r>
  </si>
  <si>
    <r>
      <rPr>
        <vertAlign val="superscript"/>
        <sz val="8"/>
        <color rgb="FF006699"/>
        <rFont val="Arial"/>
        <family val="2"/>
      </rPr>
      <t>(1)</t>
    </r>
    <r>
      <rPr>
        <sz val="8"/>
        <color rgb="FF006699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</si>
  <si>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6699"/>
        <rFont val="Arial"/>
        <family val="2"/>
      </rPr>
      <t>(2)</t>
    </r>
    <r>
      <rPr>
        <sz val="8"/>
        <color rgb="FF006699"/>
        <rFont val="Arial"/>
        <family val="2"/>
      </rPr>
      <t xml:space="preserve"> Otras renovables incluyen biogás y biomasa. Los valores de potencia incluyen residuos hasta el 31/12/2014.</t>
    </r>
  </si>
  <si>
    <r>
      <t xml:space="preserve">Generación auxiliar </t>
    </r>
    <r>
      <rPr>
        <vertAlign val="superscript"/>
        <sz val="8"/>
        <color rgb="FF006699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</si>
</sst>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0.0"/>
    <numFmt numFmtId="166" formatCode="#,##0.000"/>
    <numFmt numFmtId="167" formatCode="0.0%"/>
    <numFmt numFmtId="168" formatCode="#,##0.0000"/>
    <numFmt numFmtId="169" formatCode="#,##0.00000"/>
    <numFmt numFmtId="170" formatCode="#,##0.000000"/>
    <numFmt numFmtId="171" formatCode="#,##0.0000000"/>
    <numFmt numFmtId="172" formatCode="&quot;   Fecha de actualización: &quot;dd/mm/yyyy"/>
    <numFmt numFmtId="173" formatCode="0_)"/>
  </numFmts>
  <fonts count="3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6666"/>
      <name val="Arial"/>
      <family val="2"/>
    </font>
    <font>
      <sz val="8"/>
      <color rgb="FF005875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777777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5F5F5F"/>
      <name val="Arial"/>
      <family val="2"/>
    </font>
    <font>
      <b/>
      <sz val="9"/>
      <color theme="0"/>
      <name val="Arial"/>
      <family val="2"/>
    </font>
    <font>
      <b/>
      <sz val="9"/>
      <color rgb="FF006699"/>
      <name val="Arial"/>
      <family val="2"/>
    </font>
    <font>
      <u/>
      <sz val="11"/>
      <color theme="10"/>
      <name val="Calibri"/>
      <family val="2"/>
    </font>
    <font>
      <sz val="8"/>
      <color rgb="FF006699"/>
      <name val="Arial"/>
      <family val="2"/>
    </font>
    <font>
      <sz val="11"/>
      <color theme="1"/>
      <name val="Arial"/>
      <family val="2"/>
    </font>
    <font>
      <sz val="8"/>
      <color rgb="FF777777"/>
      <name val="Arial"/>
      <family val="2"/>
    </font>
    <font>
      <sz val="10"/>
      <name val="Helv"/>
    </font>
    <font>
      <vertAlign val="superscript"/>
      <sz val="8"/>
      <color rgb="FF006699"/>
      <name val="Arial"/>
      <family val="2"/>
    </font>
    <font>
      <sz val="11"/>
      <color theme="1"/>
      <name val="Calibri"/>
      <family val="2"/>
      <scheme val="minor"/>
    </font>
    <font>
      <b/>
      <sz val="8"/>
      <color rgb="FF003366"/>
      <name val="Arial"/>
      <family val="2"/>
    </font>
    <font>
      <sz val="8"/>
      <name val="Arial"/>
      <family val="2"/>
    </font>
    <font>
      <sz val="10"/>
      <color rgb="FF006699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Geneva"/>
    </font>
    <font>
      <b/>
      <sz val="8"/>
      <color rgb="FF004563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21" fillId="0" borderId="0" applyFont="0" applyFill="0" applyBorder="0" applyAlignment="0" applyProtection="0"/>
    <xf numFmtId="173" fontId="29" fillId="0" borderId="0"/>
    <xf numFmtId="0" fontId="32" fillId="0" borderId="0"/>
  </cellStyleXfs>
  <cellXfs count="104">
    <xf numFmtId="0" fontId="0" fillId="0" borderId="0" xfId="0"/>
    <xf numFmtId="0" fontId="1" fillId="0" borderId="0" xfId="0" applyFont="1"/>
    <xf numFmtId="3" fontId="2" fillId="0" borderId="0" xfId="0" applyNumberFormat="1" applyFont="1" applyFill="1"/>
    <xf numFmtId="3" fontId="2" fillId="0" borderId="0" xfId="0" applyNumberFormat="1" applyFont="1"/>
    <xf numFmtId="0" fontId="3" fillId="0" borderId="0" xfId="0" applyFont="1" applyBorder="1" applyAlignment="1"/>
    <xf numFmtId="0" fontId="4" fillId="3" borderId="0" xfId="0" applyFont="1" applyFill="1" applyAlignment="1">
      <alignment horizontal="left" indent="1"/>
    </xf>
    <xf numFmtId="0" fontId="4" fillId="3" borderId="2" xfId="0" applyFont="1" applyFill="1" applyBorder="1" applyAlignment="1">
      <alignment horizontal="left" indent="1"/>
    </xf>
    <xf numFmtId="17" fontId="5" fillId="2" borderId="0" xfId="0" applyNumberFormat="1" applyFont="1" applyFill="1" applyBorder="1" applyAlignment="1">
      <alignment wrapText="1"/>
    </xf>
    <xf numFmtId="0" fontId="6" fillId="2" borderId="0" xfId="0" applyNumberFormat="1" applyFont="1" applyFill="1" applyBorder="1"/>
    <xf numFmtId="0" fontId="7" fillId="0" borderId="0" xfId="0" applyFont="1"/>
    <xf numFmtId="164" fontId="8" fillId="3" borderId="0" xfId="0" applyNumberFormat="1" applyFont="1" applyFill="1" applyBorder="1" applyAlignment="1" applyProtection="1">
      <alignment horizontal="left" indent="2"/>
    </xf>
    <xf numFmtId="3" fontId="8" fillId="4" borderId="0" xfId="0" applyNumberFormat="1" applyFont="1" applyFill="1"/>
    <xf numFmtId="164" fontId="9" fillId="3" borderId="0" xfId="0" applyNumberFormat="1" applyFont="1" applyFill="1" applyBorder="1" applyAlignment="1" applyProtection="1">
      <alignment horizontal="left" indent="1"/>
    </xf>
    <xf numFmtId="3" fontId="7" fillId="4" borderId="0" xfId="0" applyNumberFormat="1" applyFont="1" applyFill="1"/>
    <xf numFmtId="3" fontId="7" fillId="4" borderId="2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 applyProtection="1">
      <alignment horizontal="left" indent="1"/>
    </xf>
    <xf numFmtId="164" fontId="7" fillId="4" borderId="0" xfId="0" applyNumberFormat="1" applyFont="1" applyFill="1"/>
    <xf numFmtId="3" fontId="7" fillId="4" borderId="0" xfId="0" applyNumberFormat="1" applyFont="1" applyFill="1" applyAlignment="1">
      <alignment horizontal="right"/>
    </xf>
    <xf numFmtId="164" fontId="10" fillId="3" borderId="1" xfId="0" applyNumberFormat="1" applyFont="1" applyFill="1" applyBorder="1" applyProtection="1"/>
    <xf numFmtId="3" fontId="11" fillId="4" borderId="1" xfId="0" applyNumberFormat="1" applyFont="1" applyFill="1" applyBorder="1"/>
    <xf numFmtId="164" fontId="12" fillId="3" borderId="0" xfId="0" applyNumberFormat="1" applyFont="1" applyFill="1" applyBorder="1" applyAlignment="1" applyProtection="1">
      <alignment horizontal="left" indent="2"/>
    </xf>
    <xf numFmtId="3" fontId="8" fillId="4" borderId="0" xfId="0" applyNumberFormat="1" applyFont="1" applyFill="1" applyAlignment="1">
      <alignment horizontal="right"/>
    </xf>
    <xf numFmtId="0" fontId="4" fillId="0" borderId="0" xfId="0" applyFont="1"/>
    <xf numFmtId="0" fontId="0" fillId="0" borderId="0" xfId="0" applyAlignment="1"/>
    <xf numFmtId="0" fontId="3" fillId="0" borderId="0" xfId="0" applyFont="1" applyAlignment="1">
      <alignment horizontal="right"/>
    </xf>
    <xf numFmtId="14" fontId="3" fillId="0" borderId="0" xfId="0" applyNumberFormat="1" applyFont="1"/>
    <xf numFmtId="3" fontId="11" fillId="4" borderId="1" xfId="0" applyNumberFormat="1" applyFont="1" applyFill="1" applyBorder="1" applyAlignment="1">
      <alignment horizontal="right"/>
    </xf>
    <xf numFmtId="0" fontId="14" fillId="5" borderId="0" xfId="0" applyFont="1" applyFill="1" applyAlignment="1">
      <alignment vertical="center" wrapText="1"/>
    </xf>
    <xf numFmtId="0" fontId="0" fillId="0" borderId="0" xfId="0" applyAlignment="1">
      <alignment horizontal="left" indent="1"/>
    </xf>
    <xf numFmtId="3" fontId="16" fillId="0" borderId="0" xfId="0" applyNumberFormat="1" applyFont="1" applyFill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1"/>
    </xf>
    <xf numFmtId="0" fontId="14" fillId="5" borderId="0" xfId="0" applyFont="1" applyFill="1" applyAlignment="1">
      <alignment horizontal="right" vertical="center" wrapText="1" indent="1"/>
    </xf>
    <xf numFmtId="0" fontId="14" fillId="5" borderId="0" xfId="0" applyFont="1" applyFill="1" applyBorder="1" applyAlignment="1">
      <alignment horizontal="left" wrapText="1"/>
    </xf>
    <xf numFmtId="3" fontId="14" fillId="5" borderId="0" xfId="0" applyNumberFormat="1" applyFont="1" applyFill="1" applyBorder="1" applyAlignment="1">
      <alignment horizontal="right" indent="1"/>
    </xf>
    <xf numFmtId="0" fontId="17" fillId="0" borderId="0" xfId="0" applyFont="1"/>
    <xf numFmtId="0" fontId="17" fillId="0" borderId="0" xfId="0" applyFont="1" applyAlignment="1">
      <alignment horizontal="right" indent="1"/>
    </xf>
    <xf numFmtId="0" fontId="15" fillId="0" borderId="0" xfId="1" applyAlignment="1" applyProtection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right" indent="1"/>
    </xf>
    <xf numFmtId="0" fontId="16" fillId="0" borderId="0" xfId="0" applyFont="1" applyFill="1" applyAlignment="1">
      <alignment horizontal="left" wrapText="1" indent="1"/>
    </xf>
    <xf numFmtId="0" fontId="16" fillId="0" borderId="0" xfId="0" applyFont="1" applyFill="1" applyBorder="1" applyAlignment="1">
      <alignment horizontal="left" wrapText="1" indent="1"/>
    </xf>
    <xf numFmtId="164" fontId="7" fillId="4" borderId="0" xfId="0" applyNumberFormat="1" applyFont="1" applyFill="1" applyAlignment="1">
      <alignment horizontal="right"/>
    </xf>
    <xf numFmtId="3" fontId="3" fillId="0" borderId="0" xfId="0" applyNumberFormat="1" applyFont="1" applyBorder="1" applyAlignment="1"/>
    <xf numFmtId="165" fontId="3" fillId="0" borderId="0" xfId="0" applyNumberFormat="1" applyFont="1" applyBorder="1" applyAlignment="1"/>
    <xf numFmtId="3" fontId="7" fillId="0" borderId="0" xfId="0" applyNumberFormat="1" applyFont="1"/>
    <xf numFmtId="0" fontId="18" fillId="0" borderId="0" xfId="0" applyFont="1" applyFill="1" applyAlignment="1">
      <alignment horizontal="left" wrapText="1" indent="2"/>
    </xf>
    <xf numFmtId="3" fontId="18" fillId="0" borderId="0" xfId="0" applyNumberFormat="1" applyFont="1" applyFill="1" applyAlignment="1">
      <alignment horizontal="right" indent="1"/>
    </xf>
    <xf numFmtId="0" fontId="0" fillId="0" borderId="0" xfId="0" applyFill="1"/>
    <xf numFmtId="0" fontId="16" fillId="0" borderId="0" xfId="2" applyFont="1" applyFill="1" applyAlignment="1">
      <alignment vertical="center" wrapText="1"/>
    </xf>
    <xf numFmtId="3" fontId="7" fillId="4" borderId="0" xfId="0" applyNumberFormat="1" applyFont="1" applyFill="1" applyBorder="1"/>
    <xf numFmtId="3" fontId="7" fillId="4" borderId="0" xfId="0" applyNumberFormat="1" applyFont="1" applyFill="1" applyBorder="1" applyAlignment="1">
      <alignment horizontal="right"/>
    </xf>
    <xf numFmtId="1" fontId="7" fillId="0" borderId="0" xfId="0" applyNumberFormat="1" applyFont="1"/>
    <xf numFmtId="166" fontId="7" fillId="0" borderId="0" xfId="0" applyNumberFormat="1" applyFont="1"/>
    <xf numFmtId="165" fontId="0" fillId="0" borderId="0" xfId="0" applyNumberFormat="1"/>
    <xf numFmtId="1" fontId="0" fillId="0" borderId="0" xfId="0" applyNumberFormat="1"/>
    <xf numFmtId="164" fontId="7" fillId="0" borderId="0" xfId="0" applyNumberFormat="1" applyFont="1"/>
    <xf numFmtId="14" fontId="16" fillId="0" borderId="0" xfId="0" applyNumberFormat="1" applyFont="1"/>
    <xf numFmtId="0" fontId="3" fillId="0" borderId="0" xfId="0" applyFont="1" applyBorder="1" applyAlignment="1">
      <alignment horizontal="justify" wrapText="1"/>
    </xf>
    <xf numFmtId="0" fontId="0" fillId="0" borderId="0" xfId="0" applyFill="1" applyAlignment="1">
      <alignment horizontal="justify" wrapText="1"/>
    </xf>
    <xf numFmtId="4" fontId="7" fillId="0" borderId="0" xfId="0" applyNumberFormat="1" applyFont="1"/>
    <xf numFmtId="0" fontId="16" fillId="0" borderId="0" xfId="2" applyFont="1" applyFill="1" applyAlignment="1">
      <alignment wrapText="1"/>
    </xf>
    <xf numFmtId="0" fontId="16" fillId="0" borderId="0" xfId="2" applyFont="1" applyFill="1" applyAlignment="1">
      <alignment horizontal="left"/>
    </xf>
    <xf numFmtId="0" fontId="16" fillId="0" borderId="0" xfId="2" applyFont="1" applyFill="1" applyAlignment="1">
      <alignment horizontal="justify"/>
    </xf>
    <xf numFmtId="167" fontId="7" fillId="0" borderId="0" xfId="3" applyNumberFormat="1" applyFont="1"/>
    <xf numFmtId="164" fontId="7" fillId="4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 indent="1"/>
    </xf>
    <xf numFmtId="0" fontId="7" fillId="0" borderId="0" xfId="0" applyFont="1" applyBorder="1"/>
    <xf numFmtId="0" fontId="16" fillId="0" borderId="0" xfId="2" applyFont="1" applyFill="1" applyAlignment="1">
      <alignment horizontal="justify"/>
    </xf>
    <xf numFmtId="0" fontId="16" fillId="0" borderId="0" xfId="2" applyFont="1" applyFill="1" applyAlignment="1">
      <alignment horizontal="justify"/>
    </xf>
    <xf numFmtId="0" fontId="6" fillId="6" borderId="0" xfId="0" applyNumberFormat="1" applyFont="1" applyFill="1" applyBorder="1"/>
    <xf numFmtId="0" fontId="6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8" fontId="7" fillId="0" borderId="0" xfId="0" applyNumberFormat="1" applyFont="1"/>
    <xf numFmtId="169" fontId="7" fillId="0" borderId="0" xfId="0" applyNumberFormat="1" applyFont="1"/>
    <xf numFmtId="170" fontId="7" fillId="0" borderId="0" xfId="0" applyNumberFormat="1" applyFont="1"/>
    <xf numFmtId="171" fontId="7" fillId="0" borderId="0" xfId="0" applyNumberFormat="1" applyFont="1"/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indent="1"/>
    </xf>
    <xf numFmtId="0" fontId="24" fillId="0" borderId="0" xfId="0" applyFont="1"/>
    <xf numFmtId="0" fontId="15" fillId="0" borderId="0" xfId="1" applyAlignment="1" applyProtection="1">
      <alignment horizontal="right"/>
    </xf>
    <xf numFmtId="0" fontId="16" fillId="0" borderId="0" xfId="0" applyFont="1" applyFill="1" applyBorder="1" applyAlignment="1">
      <alignment horizontal="left" indent="6"/>
    </xf>
    <xf numFmtId="14" fontId="23" fillId="0" borderId="0" xfId="0" applyNumberFormat="1" applyFont="1" applyAlignment="1">
      <alignment horizontal="left"/>
    </xf>
    <xf numFmtId="172" fontId="23" fillId="0" borderId="0" xfId="0" applyNumberFormat="1" applyFont="1" applyAlignment="1">
      <alignment horizontal="left"/>
    </xf>
    <xf numFmtId="0" fontId="25" fillId="0" borderId="0" xfId="0" applyFont="1"/>
    <xf numFmtId="1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indent="5"/>
    </xf>
    <xf numFmtId="0" fontId="26" fillId="0" borderId="0" xfId="1" applyFont="1" applyAlignment="1" applyProtection="1">
      <alignment horizontal="right"/>
    </xf>
    <xf numFmtId="0" fontId="27" fillId="0" borderId="0" xfId="0" applyFont="1" applyFill="1" applyBorder="1" applyAlignment="1" applyProtection="1"/>
    <xf numFmtId="0" fontId="28" fillId="0" borderId="0" xfId="0" applyFont="1" applyFill="1" applyBorder="1" applyProtection="1"/>
    <xf numFmtId="173" fontId="31" fillId="0" borderId="0" xfId="4" applyFont="1" applyFill="1" applyBorder="1" applyAlignment="1" applyProtection="1">
      <alignment horizontal="left" wrapText="1"/>
    </xf>
    <xf numFmtId="3" fontId="31" fillId="0" borderId="0" xfId="4" applyNumberFormat="1" applyFont="1" applyFill="1" applyBorder="1" applyAlignment="1" applyProtection="1">
      <alignment horizontal="right" indent="1"/>
    </xf>
    <xf numFmtId="173" fontId="31" fillId="0" borderId="0" xfId="4" applyFont="1" applyFill="1" applyBorder="1" applyAlignment="1" applyProtection="1">
      <alignment horizontal="left"/>
    </xf>
    <xf numFmtId="0" fontId="7" fillId="0" borderId="0" xfId="0" applyFont="1" applyFill="1" applyBorder="1"/>
    <xf numFmtId="173" fontId="30" fillId="0" borderId="0" xfId="4" applyFont="1" applyFill="1" applyBorder="1" applyAlignment="1" applyProtection="1">
      <alignment horizontal="left"/>
    </xf>
    <xf numFmtId="1" fontId="30" fillId="0" borderId="0" xfId="4" applyNumberFormat="1" applyFont="1" applyFill="1" applyBorder="1" applyAlignment="1" applyProtection="1">
      <alignment horizontal="right" indent="1"/>
    </xf>
    <xf numFmtId="164" fontId="31" fillId="0" borderId="0" xfId="4" applyNumberFormat="1" applyFont="1" applyFill="1" applyBorder="1" applyAlignment="1" applyProtection="1">
      <alignment horizontal="right" indent="1"/>
    </xf>
    <xf numFmtId="3" fontId="27" fillId="0" borderId="0" xfId="5" applyNumberFormat="1" applyFont="1" applyFill="1" applyBorder="1" applyProtection="1"/>
    <xf numFmtId="3" fontId="27" fillId="0" borderId="0" xfId="5" applyNumberFormat="1" applyFont="1" applyFill="1" applyBorder="1" applyAlignment="1" applyProtection="1">
      <alignment horizontal="right" indent="1"/>
    </xf>
    <xf numFmtId="166" fontId="7" fillId="0" borderId="0" xfId="0" applyNumberFormat="1" applyFont="1" applyFill="1" applyBorder="1"/>
    <xf numFmtId="0" fontId="16" fillId="0" borderId="0" xfId="2" applyFont="1" applyFill="1" applyAlignment="1">
      <alignment horizontal="left" wrapText="1"/>
    </xf>
    <xf numFmtId="0" fontId="16" fillId="0" borderId="0" xfId="2" applyFont="1" applyFill="1" applyAlignment="1">
      <alignment horizontal="justify"/>
    </xf>
    <xf numFmtId="0" fontId="16" fillId="0" borderId="0" xfId="2" applyFont="1" applyFill="1" applyAlignment="1">
      <alignment horizontal="left"/>
    </xf>
  </cellXfs>
  <cellStyles count="6">
    <cellStyle name="Hipervínculo" xfId="1" builtinId="8"/>
    <cellStyle name="Normal" xfId="0" builtinId="0"/>
    <cellStyle name="Normal 2" xfId="4"/>
    <cellStyle name="Normal_C2.1-92" xfId="2"/>
    <cellStyle name="Normal_cuadro 1.1 2" xfId="5"/>
    <cellStyle name="Porcentaje" xfId="3" builtinId="5"/>
  </cellStyles>
  <dxfs count="0"/>
  <tableStyles count="0" defaultTableStyle="TableStyleMedium9" defaultPivotStyle="PivotStyleLight16"/>
  <colors>
    <mruColors>
      <color rgb="FFFFFF99"/>
      <color rgb="FFFFFFCC"/>
      <color rgb="FF777777"/>
      <color rgb="FF005875"/>
      <color rgb="FF0066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16" fmlaLink="$L$1" fmlaRange="Año!$C$2:$C$3" noThreeD="1" sel="2" val="0"/>
</file>

<file path=xl/ctrlProps/ctrlProp11.xml><?xml version="1.0" encoding="utf-8"?>
<formControlPr xmlns="http://schemas.microsoft.com/office/spreadsheetml/2009/9/main" objectType="Drop" dropStyle="combo" dx="16" fmlaLink="Año!$Y$1" fmlaRange="Año!$O$2:$O$7" noThreeD="1" sel="1" val="0"/>
</file>

<file path=xl/ctrlProps/ctrlProp12.xml><?xml version="1.0" encoding="utf-8"?>
<formControlPr xmlns="http://schemas.microsoft.com/office/spreadsheetml/2009/9/main" objectType="Drop" dropStyle="combo" dx="16" fmlaLink="$L$1" fmlaRange="Año!$C$2:$C$3" noThreeD="1" sel="2" val="0"/>
</file>

<file path=xl/ctrlProps/ctrlProp13.xml><?xml version="1.0" encoding="utf-8"?>
<formControlPr xmlns="http://schemas.microsoft.com/office/spreadsheetml/2009/9/main" objectType="Drop" dropStyle="combo" dx="16" fmlaLink="Año!$Y$1" fmlaRange="Año!$O$2:$O$7" noThreeD="1" sel="1" val="0"/>
</file>

<file path=xl/ctrlProps/ctrlProp2.xml><?xml version="1.0" encoding="utf-8"?>
<formControlPr xmlns="http://schemas.microsoft.com/office/spreadsheetml/2009/9/main" objectType="Drop" dropStyle="combo" dx="16" fmlaLink="$L$1" fmlaRange="Año!$C$2:$C$3" noThreeD="1" sel="2" val="0"/>
</file>

<file path=xl/ctrlProps/ctrlProp3.xml><?xml version="1.0" encoding="utf-8"?>
<formControlPr xmlns="http://schemas.microsoft.com/office/spreadsheetml/2009/9/main" objectType="Drop" dropStyle="combo" dx="16" fmlaLink="Año!$Y$1" fmlaRange="Año!$O$2:$O$7" noThreeD="1" sel="1" val="0"/>
</file>

<file path=xl/ctrlProps/ctrlProp4.xml><?xml version="1.0" encoding="utf-8"?>
<formControlPr xmlns="http://schemas.microsoft.com/office/spreadsheetml/2009/9/main" objectType="Drop" dropStyle="combo" dx="16" fmlaLink="$L$1" fmlaRange="Año!$B$2:$B$4" noThreeD="1" sel="3" val="0"/>
</file>

<file path=xl/ctrlProps/ctrlProp5.xml><?xml version="1.0" encoding="utf-8"?>
<formControlPr xmlns="http://schemas.microsoft.com/office/spreadsheetml/2009/9/main" objectType="Drop" dropStyle="combo" dx="16" fmlaLink="Año!$Y$1" fmlaRange="Año!$O$2:$O$7" noThreeD="1" sel="1" val="0"/>
</file>

<file path=xl/ctrlProps/ctrlProp6.xml><?xml version="1.0" encoding="utf-8"?>
<formControlPr xmlns="http://schemas.microsoft.com/office/spreadsheetml/2009/9/main" objectType="Drop" dropStyle="combo" dx="16" fmlaLink="$L$1" fmlaRange="Año!$C$2:$C$3" noThreeD="1" sel="2" val="0"/>
</file>

<file path=xl/ctrlProps/ctrlProp7.xml><?xml version="1.0" encoding="utf-8"?>
<formControlPr xmlns="http://schemas.microsoft.com/office/spreadsheetml/2009/9/main" objectType="Drop" dropStyle="combo" dx="16" fmlaLink="Año!$Y$1" fmlaRange="Año!$O$2:$O$7" noThreeD="1" sel="1" val="0"/>
</file>

<file path=xl/ctrlProps/ctrlProp8.xml><?xml version="1.0" encoding="utf-8"?>
<formControlPr xmlns="http://schemas.microsoft.com/office/spreadsheetml/2009/9/main" objectType="Drop" dropStyle="combo" dx="16" fmlaLink="$L$1" fmlaRange="Año!$C$2:$C$3" noThreeD="1" sel="2" val="0"/>
</file>

<file path=xl/ctrlProps/ctrlProp9.xml><?xml version="1.0" encoding="utf-8"?>
<formControlPr xmlns="http://schemas.microsoft.com/office/spreadsheetml/2009/9/main" objectType="Drop" dropStyle="combo" dx="16" fmlaLink="Año!$Y$1" fmlaRange="Año!$O$2:$O$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8</xdr:col>
      <xdr:colOff>788944</xdr:colOff>
      <xdr:row>21</xdr:row>
      <xdr:rowOff>158337</xdr:rowOff>
    </xdr:to>
    <xdr:sp macro="" textlink="">
      <xdr:nvSpPr>
        <xdr:cNvPr id="2" name="1 CuadroTexto"/>
        <xdr:cNvSpPr txBox="1"/>
      </xdr:nvSpPr>
      <xdr:spPr>
        <a:xfrm>
          <a:off x="109264" y="146817"/>
          <a:ext cx="7812000" cy="3852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1</xdr:col>
      <xdr:colOff>43423</xdr:colOff>
      <xdr:row>4</xdr:row>
      <xdr:rowOff>147141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594360</xdr:colOff>
          <xdr:row>19</xdr:row>
          <xdr:rowOff>152400</xdr:rowOff>
        </xdr:from>
        <xdr:to>
          <xdr:col>8</xdr:col>
          <xdr:colOff>640080</xdr:colOff>
          <xdr:row>21</xdr:row>
          <xdr:rowOff>7620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Aceptar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180161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2</xdr:col>
      <xdr:colOff>0</xdr:colOff>
      <xdr:row>5</xdr:row>
      <xdr:rowOff>0</xdr:rowOff>
    </xdr:from>
    <xdr:ext cx="2503378" cy="219163"/>
    <xdr:sp macro="" textlink="">
      <xdr:nvSpPr>
        <xdr:cNvPr id="4" name="3 CuadroTexto"/>
        <xdr:cNvSpPr txBox="1"/>
      </xdr:nvSpPr>
      <xdr:spPr>
        <a:xfrm>
          <a:off x="3169920" y="914400"/>
          <a:ext cx="2503378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nacional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5</xdr:row>
          <xdr:rowOff>22860</xdr:rowOff>
        </xdr:from>
        <xdr:to>
          <xdr:col>11</xdr:col>
          <xdr:colOff>784860</xdr:colOff>
          <xdr:row>6</xdr:row>
          <xdr:rowOff>22860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4</xdr:row>
          <xdr:rowOff>22860</xdr:rowOff>
        </xdr:from>
        <xdr:to>
          <xdr:col>11</xdr:col>
          <xdr:colOff>784860</xdr:colOff>
          <xdr:row>5</xdr:row>
          <xdr:rowOff>22860</xdr:rowOff>
        </xdr:to>
        <xdr:sp macro="" textlink="">
          <xdr:nvSpPr>
            <xdr:cNvPr id="13314" name="B_Subsistema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180161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2</xdr:col>
      <xdr:colOff>0</xdr:colOff>
      <xdr:row>5</xdr:row>
      <xdr:rowOff>0</xdr:rowOff>
    </xdr:from>
    <xdr:ext cx="2713820" cy="219163"/>
    <xdr:sp macro="" textlink="">
      <xdr:nvSpPr>
        <xdr:cNvPr id="8" name="7 CuadroTexto"/>
        <xdr:cNvSpPr txBox="1"/>
      </xdr:nvSpPr>
      <xdr:spPr>
        <a:xfrm>
          <a:off x="3454400" y="920750"/>
          <a:ext cx="2713820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peninsular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5</xdr:row>
          <xdr:rowOff>22860</xdr:rowOff>
        </xdr:from>
        <xdr:to>
          <xdr:col>11</xdr:col>
          <xdr:colOff>784860</xdr:colOff>
          <xdr:row>6</xdr:row>
          <xdr:rowOff>22860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4</xdr:row>
          <xdr:rowOff>22860</xdr:rowOff>
        </xdr:from>
        <xdr:to>
          <xdr:col>11</xdr:col>
          <xdr:colOff>784860</xdr:colOff>
          <xdr:row>5</xdr:row>
          <xdr:rowOff>22860</xdr:rowOff>
        </xdr:to>
        <xdr:sp macro="" textlink="">
          <xdr:nvSpPr>
            <xdr:cNvPr id="1026" name="B_Subsistema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791210</xdr:colOff>
      <xdr:row>3</xdr:row>
      <xdr:rowOff>107950</xdr:rowOff>
    </xdr:from>
    <xdr:to>
      <xdr:col>1</xdr:col>
      <xdr:colOff>1475103</xdr:colOff>
      <xdr:row>5</xdr:row>
      <xdr:rowOff>180161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21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2</xdr:col>
      <xdr:colOff>3175</xdr:colOff>
      <xdr:row>4</xdr:row>
      <xdr:rowOff>203200</xdr:rowOff>
    </xdr:from>
    <xdr:ext cx="2521139" cy="219163"/>
    <xdr:sp macro="" textlink="">
      <xdr:nvSpPr>
        <xdr:cNvPr id="9" name="8 CuadroTexto"/>
        <xdr:cNvSpPr txBox="1"/>
      </xdr:nvSpPr>
      <xdr:spPr>
        <a:xfrm>
          <a:off x="3790315" y="934720"/>
          <a:ext cx="2521139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Baleares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5</xdr:row>
          <xdr:rowOff>22860</xdr:rowOff>
        </xdr:from>
        <xdr:to>
          <xdr:col>11</xdr:col>
          <xdr:colOff>784860</xdr:colOff>
          <xdr:row>6</xdr:row>
          <xdr:rowOff>22860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4</xdr:row>
          <xdr:rowOff>22860</xdr:rowOff>
        </xdr:from>
        <xdr:to>
          <xdr:col>11</xdr:col>
          <xdr:colOff>784860</xdr:colOff>
          <xdr:row>5</xdr:row>
          <xdr:rowOff>22860</xdr:rowOff>
        </xdr:to>
        <xdr:sp macro="" textlink="">
          <xdr:nvSpPr>
            <xdr:cNvPr id="5122" name="B_Subsistema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180161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2</xdr:col>
      <xdr:colOff>3175</xdr:colOff>
      <xdr:row>4</xdr:row>
      <xdr:rowOff>204470</xdr:rowOff>
    </xdr:from>
    <xdr:ext cx="2519664" cy="219163"/>
    <xdr:sp macro="" textlink="">
      <xdr:nvSpPr>
        <xdr:cNvPr id="9" name="8 CuadroTexto"/>
        <xdr:cNvSpPr txBox="1"/>
      </xdr:nvSpPr>
      <xdr:spPr>
        <a:xfrm>
          <a:off x="3790315" y="935990"/>
          <a:ext cx="2519664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Canarias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5</xdr:row>
          <xdr:rowOff>22860</xdr:rowOff>
        </xdr:from>
        <xdr:to>
          <xdr:col>11</xdr:col>
          <xdr:colOff>784860</xdr:colOff>
          <xdr:row>6</xdr:row>
          <xdr:rowOff>22860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4</xdr:row>
          <xdr:rowOff>22860</xdr:rowOff>
        </xdr:from>
        <xdr:to>
          <xdr:col>11</xdr:col>
          <xdr:colOff>784860</xdr:colOff>
          <xdr:row>5</xdr:row>
          <xdr:rowOff>22860</xdr:rowOff>
        </xdr:to>
        <xdr:sp macro="" textlink="">
          <xdr:nvSpPr>
            <xdr:cNvPr id="7170" name="B_Subsistema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180161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2</xdr:col>
      <xdr:colOff>635</xdr:colOff>
      <xdr:row>5</xdr:row>
      <xdr:rowOff>1905</xdr:rowOff>
    </xdr:from>
    <xdr:ext cx="2315570" cy="219163"/>
    <xdr:sp macro="" textlink="">
      <xdr:nvSpPr>
        <xdr:cNvPr id="9" name="8 CuadroTexto"/>
        <xdr:cNvSpPr txBox="1"/>
      </xdr:nvSpPr>
      <xdr:spPr>
        <a:xfrm>
          <a:off x="3787775" y="939165"/>
          <a:ext cx="2315570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Ceuta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5</xdr:row>
          <xdr:rowOff>22860</xdr:rowOff>
        </xdr:from>
        <xdr:to>
          <xdr:col>11</xdr:col>
          <xdr:colOff>784860</xdr:colOff>
          <xdr:row>6</xdr:row>
          <xdr:rowOff>22860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4</xdr:row>
          <xdr:rowOff>22860</xdr:rowOff>
        </xdr:from>
        <xdr:to>
          <xdr:col>11</xdr:col>
          <xdr:colOff>784860</xdr:colOff>
          <xdr:row>5</xdr:row>
          <xdr:rowOff>22860</xdr:rowOff>
        </xdr:to>
        <xdr:sp macro="" textlink="">
          <xdr:nvSpPr>
            <xdr:cNvPr id="9218" name="B_Subsistema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180161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2</xdr:col>
      <xdr:colOff>0</xdr:colOff>
      <xdr:row>4</xdr:row>
      <xdr:rowOff>203835</xdr:rowOff>
    </xdr:from>
    <xdr:ext cx="2395271" cy="219163"/>
    <xdr:sp macro="" textlink="">
      <xdr:nvSpPr>
        <xdr:cNvPr id="9" name="8 CuadroTexto"/>
        <xdr:cNvSpPr txBox="1"/>
      </xdr:nvSpPr>
      <xdr:spPr>
        <a:xfrm>
          <a:off x="3787140" y="935355"/>
          <a:ext cx="2395271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Melilla</a:t>
          </a:r>
          <a:r>
            <a:rPr lang="es-ES" sz="1400" b="1" baseline="0">
              <a:solidFill>
                <a:srgbClr val="006699"/>
              </a:solidFill>
            </a:rPr>
            <a:t>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5</xdr:row>
          <xdr:rowOff>22860</xdr:rowOff>
        </xdr:from>
        <xdr:to>
          <xdr:col>11</xdr:col>
          <xdr:colOff>784860</xdr:colOff>
          <xdr:row>6</xdr:row>
          <xdr:rowOff>22860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4</xdr:row>
          <xdr:rowOff>22860</xdr:rowOff>
        </xdr:from>
        <xdr:to>
          <xdr:col>11</xdr:col>
          <xdr:colOff>784860</xdr:colOff>
          <xdr:row>5</xdr:row>
          <xdr:rowOff>22860</xdr:rowOff>
        </xdr:to>
        <xdr:sp macro="" textlink="">
          <xdr:nvSpPr>
            <xdr:cNvPr id="10242" name="B_Subsistema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e.es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I27"/>
  <sheetViews>
    <sheetView showGridLines="0" showRowColHeaders="0" tabSelected="1" zoomScaleNormal="100" workbookViewId="0">
      <selection activeCell="B2" sqref="B2"/>
    </sheetView>
  </sheetViews>
  <sheetFormatPr baseColWidth="10" defaultRowHeight="14.4"/>
  <cols>
    <col min="1" max="1" width="25.33203125" bestFit="1" customWidth="1"/>
    <col min="6" max="6" width="9.33203125" customWidth="1"/>
  </cols>
  <sheetData>
    <row r="2" spans="7:9">
      <c r="G2" s="87" t="s">
        <v>56</v>
      </c>
      <c r="H2" s="85"/>
      <c r="I2" s="86">
        <v>43049</v>
      </c>
    </row>
    <row r="23" spans="1:9">
      <c r="I23" s="88" t="s">
        <v>22</v>
      </c>
    </row>
    <row r="27" spans="1:9">
      <c r="A27" s="84"/>
      <c r="B27" s="80"/>
      <c r="C27" s="83"/>
      <c r="F27" s="81"/>
      <c r="G27" s="81"/>
    </row>
  </sheetData>
  <hyperlinks>
    <hyperlink ref="I23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Button 1">
              <controlPr defaultSize="0" print="0" autoFill="0" autoPict="0" macro="[0]!Boton_Continuar">
                <anchor moveWithCells="1" sizeWithCells="1">
                  <from>
                    <xdr:col>7</xdr:col>
                    <xdr:colOff>594360</xdr:colOff>
                    <xdr:row>19</xdr:row>
                    <xdr:rowOff>152400</xdr:rowOff>
                  </from>
                  <to>
                    <xdr:col>8</xdr:col>
                    <xdr:colOff>640080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O42"/>
  <sheetViews>
    <sheetView showGridLines="0" showRowColHeaders="0" zoomScaleNormal="100" workbookViewId="0"/>
  </sheetViews>
  <sheetFormatPr baseColWidth="10" defaultRowHeight="14.4"/>
  <cols>
    <col min="2" max="2" width="43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2</v>
      </c>
    </row>
    <row r="3" spans="1:15">
      <c r="J3" s="36"/>
    </row>
    <row r="4" spans="1:15">
      <c r="J4" s="79"/>
      <c r="K4" s="24"/>
      <c r="L4" s="56"/>
    </row>
    <row r="5" spans="1:15" ht="16.2" customHeight="1">
      <c r="J5" s="82" t="s">
        <v>54</v>
      </c>
    </row>
    <row r="6" spans="1:15" ht="16.2" customHeight="1">
      <c r="I6" s="78"/>
      <c r="J6" s="82" t="s">
        <v>55</v>
      </c>
    </row>
    <row r="8" spans="1:15" ht="17.399999999999999" customHeight="1">
      <c r="B8" s="27"/>
      <c r="C8" s="31">
        <f ca="1">OFFSET(Potencia!C64,0,($L$1-1)*10)</f>
        <v>2016</v>
      </c>
      <c r="D8" s="31">
        <f ca="1">OFFSET(Potencia!D64,0,($L$1-1)*10)</f>
        <v>2017</v>
      </c>
      <c r="E8" s="31">
        <f ca="1">OFFSET(Potencia!E64,0,($L$1-1)*10)</f>
        <v>2018</v>
      </c>
      <c r="F8" s="31">
        <f ca="1">OFFSET(Potencia!F64,0,($L$1-1)*10)</f>
        <v>2019</v>
      </c>
      <c r="G8" s="31">
        <f ca="1">OFFSET(Potencia!G64,0,($L$1-1)*10)</f>
        <v>2020</v>
      </c>
      <c r="H8" s="31">
        <f ca="1">OFFSET(Potencia!H64,0,($L$1-1)*10)</f>
        <v>2021</v>
      </c>
      <c r="I8" s="31">
        <f ca="1">OFFSET(Potencia!I64,0,($L$1-1)*10)</f>
        <v>2022</v>
      </c>
      <c r="J8" s="31">
        <f ca="1">OFFSET(Potencia!J64,0,($L$1-1)*10)</f>
        <v>2023</v>
      </c>
      <c r="K8" s="31">
        <f ca="1">OFFSET(Potencia!K64,0,($L$1-1)*10)</f>
        <v>2024</v>
      </c>
      <c r="L8" s="31">
        <f ca="1">OFFSET(Potencia!L64,0,($L$1-1)*10)</f>
        <v>2025</v>
      </c>
    </row>
    <row r="9" spans="1:15" ht="3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8"/>
      <c r="O9" s="35"/>
    </row>
    <row r="10" spans="1:15">
      <c r="A10" s="23"/>
      <c r="B10" s="45" t="s">
        <v>7</v>
      </c>
      <c r="C10" s="46">
        <f ca="1">OFFSET(Potencia!C65,0,($L$1-1)*10)</f>
        <v>17024.556779999999</v>
      </c>
      <c r="D10" s="46">
        <f ca="1">OFFSET(Potencia!D65,0,($L$1-1)*10)</f>
        <v>17000.75978</v>
      </c>
      <c r="E10" s="46" t="str">
        <f ca="1">OFFSET(Potencia!E65,0,($L$1-1)*10)</f>
        <v>-</v>
      </c>
      <c r="F10" s="46" t="str">
        <f ca="1">OFFSET(Potencia!F65,0,($L$1-1)*10)</f>
        <v>-</v>
      </c>
      <c r="G10" s="46" t="str">
        <f ca="1">OFFSET(Potencia!G65,0,($L$1-1)*10)</f>
        <v>-</v>
      </c>
      <c r="H10" s="46" t="str">
        <f ca="1">OFFSET(Potencia!H65,0,($L$1-1)*10)</f>
        <v>-</v>
      </c>
      <c r="I10" s="46" t="str">
        <f ca="1">OFFSET(Potencia!I65,0,($L$1-1)*10)</f>
        <v>-</v>
      </c>
      <c r="J10" s="46" t="str">
        <f ca="1">OFFSET(Potencia!J65,0,($L$1-1)*10)</f>
        <v>-</v>
      </c>
      <c r="K10" s="46" t="str">
        <f ca="1">OFFSET(Potencia!K65,0,($L$1-1)*10)</f>
        <v>-</v>
      </c>
      <c r="L10" s="46" t="str">
        <f ca="1">OFFSET(Potencia!L65,0,($L$1-1)*10)</f>
        <v>-</v>
      </c>
    </row>
    <row r="11" spans="1:15">
      <c r="A11" s="23"/>
      <c r="B11" s="45" t="s">
        <v>8</v>
      </c>
      <c r="C11" s="46">
        <f ca="1">OFFSET(Potencia!C66,0,($L$1-1)*10)</f>
        <v>3328.89</v>
      </c>
      <c r="D11" s="46">
        <f ca="1">OFFSET(Potencia!D66,0,($L$1-1)*10)</f>
        <v>3328.89</v>
      </c>
      <c r="E11" s="46" t="str">
        <f ca="1">OFFSET(Potencia!E66,0,($L$1-1)*10)</f>
        <v>-</v>
      </c>
      <c r="F11" s="46" t="str">
        <f ca="1">OFFSET(Potencia!F66,0,($L$1-1)*10)</f>
        <v>-</v>
      </c>
      <c r="G11" s="46" t="str">
        <f ca="1">OFFSET(Potencia!G66,0,($L$1-1)*10)</f>
        <v>-</v>
      </c>
      <c r="H11" s="46" t="str">
        <f ca="1">OFFSET(Potencia!H66,0,($L$1-1)*10)</f>
        <v>-</v>
      </c>
      <c r="I11" s="46" t="str">
        <f ca="1">OFFSET(Potencia!I66,0,($L$1-1)*10)</f>
        <v>-</v>
      </c>
      <c r="J11" s="46" t="str">
        <f ca="1">OFFSET(Potencia!J66,0,($L$1-1)*10)</f>
        <v>-</v>
      </c>
      <c r="K11" s="46" t="str">
        <f ca="1">OFFSET(Potencia!K66,0,($L$1-1)*10)</f>
        <v>-</v>
      </c>
      <c r="L11" s="46" t="str">
        <f ca="1">OFFSET(Potencia!L66,0,($L$1-1)*10)</f>
        <v>-</v>
      </c>
    </row>
    <row r="12" spans="1:15">
      <c r="A12" s="23"/>
      <c r="B12" s="39" t="s">
        <v>0</v>
      </c>
      <c r="C12" s="29">
        <f ca="1">OFFSET(Potencia!C67,0,($L$1-1)*10)</f>
        <v>20353.446779999998</v>
      </c>
      <c r="D12" s="29">
        <f ca="1">OFFSET(Potencia!D67,0,($L$1-1)*10)</f>
        <v>20329.64978</v>
      </c>
      <c r="E12" s="29" t="str">
        <f ca="1">OFFSET(Potencia!E67,0,($L$1-1)*10)</f>
        <v>-</v>
      </c>
      <c r="F12" s="29" t="str">
        <f ca="1">OFFSET(Potencia!F67,0,($L$1-1)*10)</f>
        <v>-</v>
      </c>
      <c r="G12" s="29" t="str">
        <f ca="1">OFFSET(Potencia!G67,0,($L$1-1)*10)</f>
        <v>-</v>
      </c>
      <c r="H12" s="29" t="str">
        <f ca="1">OFFSET(Potencia!H67,0,($L$1-1)*10)</f>
        <v>-</v>
      </c>
      <c r="I12" s="29" t="str">
        <f ca="1">OFFSET(Potencia!I67,0,($L$1-1)*10)</f>
        <v>-</v>
      </c>
      <c r="J12" s="29" t="str">
        <f ca="1">OFFSET(Potencia!J67,0,($L$1-1)*10)</f>
        <v>-</v>
      </c>
      <c r="K12" s="29" t="str">
        <f ca="1">OFFSET(Potencia!K67,0,($L$1-1)*10)</f>
        <v>-</v>
      </c>
      <c r="L12" s="29" t="str">
        <f ca="1">OFFSET(Potencia!L67,0,($L$1-1)*10)</f>
        <v>-</v>
      </c>
      <c r="M12" s="29"/>
    </row>
    <row r="13" spans="1:15">
      <c r="A13" s="23"/>
      <c r="B13" s="39" t="s">
        <v>1</v>
      </c>
      <c r="C13" s="29">
        <f ca="1">OFFSET(Potencia!C68,0,($L$1-1)*10)</f>
        <v>7572.58</v>
      </c>
      <c r="D13" s="29">
        <f ca="1">OFFSET(Potencia!D68,0,($L$1-1)*10)</f>
        <v>7572.58</v>
      </c>
      <c r="E13" s="29" t="str">
        <f ca="1">OFFSET(Potencia!E68,0,($L$1-1)*10)</f>
        <v>-</v>
      </c>
      <c r="F13" s="29" t="str">
        <f ca="1">OFFSET(Potencia!F68,0,($L$1-1)*10)</f>
        <v>-</v>
      </c>
      <c r="G13" s="29" t="str">
        <f ca="1">OFFSET(Potencia!G68,0,($L$1-1)*10)</f>
        <v>-</v>
      </c>
      <c r="H13" s="29" t="str">
        <f ca="1">OFFSET(Potencia!H68,0,($L$1-1)*10)</f>
        <v>-</v>
      </c>
      <c r="I13" s="29" t="str">
        <f ca="1">OFFSET(Potencia!I68,0,($L$1-1)*10)</f>
        <v>-</v>
      </c>
      <c r="J13" s="29" t="str">
        <f ca="1">OFFSET(Potencia!J68,0,($L$1-1)*10)</f>
        <v>-</v>
      </c>
      <c r="K13" s="29" t="str">
        <f ca="1">OFFSET(Potencia!K68,0,($L$1-1)*10)</f>
        <v>-</v>
      </c>
      <c r="L13" s="29" t="str">
        <f ca="1">OFFSET(Potencia!L68,0,($L$1-1)*10)</f>
        <v>-</v>
      </c>
    </row>
    <row r="14" spans="1:15">
      <c r="A14" s="23"/>
      <c r="B14" s="39" t="s">
        <v>9</v>
      </c>
      <c r="C14" s="29">
        <f ca="1">OFFSET(Potencia!C69,0,($L$1-1)*10)</f>
        <v>10004.27</v>
      </c>
      <c r="D14" s="29">
        <f ca="1">OFFSET(Potencia!D69,0,($L$1-1)*10)</f>
        <v>10004.27</v>
      </c>
      <c r="E14" s="29" t="str">
        <f ca="1">OFFSET(Potencia!E69,0,($L$1-1)*10)</f>
        <v>-</v>
      </c>
      <c r="F14" s="29" t="str">
        <f ca="1">OFFSET(Potencia!F69,0,($L$1-1)*10)</f>
        <v>-</v>
      </c>
      <c r="G14" s="29" t="str">
        <f ca="1">OFFSET(Potencia!G69,0,($L$1-1)*10)</f>
        <v>-</v>
      </c>
      <c r="H14" s="29" t="str">
        <f ca="1">OFFSET(Potencia!H69,0,($L$1-1)*10)</f>
        <v>-</v>
      </c>
      <c r="I14" s="29" t="str">
        <f ca="1">OFFSET(Potencia!I69,0,($L$1-1)*10)</f>
        <v>-</v>
      </c>
      <c r="J14" s="29" t="str">
        <f ca="1">OFFSET(Potencia!J69,0,($L$1-1)*10)</f>
        <v>-</v>
      </c>
      <c r="K14" s="29" t="str">
        <f ca="1">OFFSET(Potencia!K69,0,($L$1-1)*10)</f>
        <v>-</v>
      </c>
      <c r="L14" s="29" t="str">
        <f ca="1">OFFSET(Potencia!L69,0,($L$1-1)*10)</f>
        <v>-</v>
      </c>
    </row>
    <row r="15" spans="1:15">
      <c r="A15" s="23"/>
      <c r="B15" s="39" t="s">
        <v>26</v>
      </c>
      <c r="C15" s="29">
        <f ca="1">OFFSET(Potencia!C70,0,($L$1-1)*10)</f>
        <v>2490.0600000000004</v>
      </c>
      <c r="D15" s="29">
        <f ca="1">OFFSET(Potencia!D70,0,($L$1-1)*10)</f>
        <v>2490.0600000000004</v>
      </c>
      <c r="E15" s="29" t="str">
        <f ca="1">OFFSET(Potencia!E70,0,($L$1-1)*10)</f>
        <v>-</v>
      </c>
      <c r="F15" s="29" t="str">
        <f ca="1">OFFSET(Potencia!F70,0,($L$1-1)*10)</f>
        <v>-</v>
      </c>
      <c r="G15" s="29" t="str">
        <f ca="1">OFFSET(Potencia!G70,0,($L$1-1)*10)</f>
        <v>-</v>
      </c>
      <c r="H15" s="29" t="str">
        <f ca="1">OFFSET(Potencia!H70,0,($L$1-1)*10)</f>
        <v>-</v>
      </c>
      <c r="I15" s="29" t="str">
        <f ca="1">OFFSET(Potencia!I70,0,($L$1-1)*10)</f>
        <v>-</v>
      </c>
      <c r="J15" s="29" t="str">
        <f ca="1">OFFSET(Potencia!J70,0,($L$1-1)*10)</f>
        <v>-</v>
      </c>
      <c r="K15" s="29" t="str">
        <f ca="1">OFFSET(Potencia!K70,0,($L$1-1)*10)</f>
        <v>-</v>
      </c>
      <c r="L15" s="29" t="str">
        <f ca="1">OFFSET(Potencia!L70,0,($L$1-1)*10)</f>
        <v>-</v>
      </c>
    </row>
    <row r="16" spans="1:15">
      <c r="A16" s="23"/>
      <c r="B16" s="40" t="s">
        <v>2</v>
      </c>
      <c r="C16" s="30">
        <f ca="1">OFFSET(Potencia!C71,0,($L$1-1)*10)</f>
        <v>26669.86</v>
      </c>
      <c r="D16" s="30">
        <f ca="1">OFFSET(Potencia!D71,0,($L$1-1)*10)</f>
        <v>26669.86</v>
      </c>
      <c r="E16" s="30" t="str">
        <f ca="1">OFFSET(Potencia!E71,0,($L$1-1)*10)</f>
        <v>-</v>
      </c>
      <c r="F16" s="30" t="str">
        <f ca="1">OFFSET(Potencia!F71,0,($L$1-1)*10)</f>
        <v>-</v>
      </c>
      <c r="G16" s="30" t="str">
        <f ca="1">OFFSET(Potencia!G71,0,($L$1-1)*10)</f>
        <v>-</v>
      </c>
      <c r="H16" s="30" t="str">
        <f ca="1">OFFSET(Potencia!H71,0,($L$1-1)*10)</f>
        <v>-</v>
      </c>
      <c r="I16" s="30" t="str">
        <f ca="1">OFFSET(Potencia!I71,0,($L$1-1)*10)</f>
        <v>-</v>
      </c>
      <c r="J16" s="30" t="str">
        <f ca="1">OFFSET(Potencia!J71,0,($L$1-1)*10)</f>
        <v>-</v>
      </c>
      <c r="K16" s="30" t="str">
        <f ca="1">OFFSET(Potencia!K71,0,($L$1-1)*10)</f>
        <v>-</v>
      </c>
      <c r="L16" s="30" t="str">
        <f ca="1">OFFSET(Potencia!L71,0,($L$1-1)*10)</f>
        <v>-</v>
      </c>
    </row>
    <row r="17" spans="1:15">
      <c r="A17" s="23"/>
      <c r="B17" s="40" t="s">
        <v>34</v>
      </c>
      <c r="C17" s="30">
        <f ca="1">OFFSET(Potencia!C72,0,($L$1-1)*10)</f>
        <v>11.39</v>
      </c>
      <c r="D17" s="30">
        <f ca="1">OFFSET(Potencia!D72,0,($L$1-1)*10)</f>
        <v>11.39</v>
      </c>
      <c r="E17" s="30" t="str">
        <f ca="1">OFFSET(Potencia!E72,0,($L$1-1)*10)</f>
        <v>-</v>
      </c>
      <c r="F17" s="30" t="str">
        <f ca="1">OFFSET(Potencia!F72,0,($L$1-1)*10)</f>
        <v>-</v>
      </c>
      <c r="G17" s="30" t="str">
        <f ca="1">OFFSET(Potencia!G72,0,($L$1-1)*10)</f>
        <v>-</v>
      </c>
      <c r="H17" s="30" t="str">
        <f ca="1">OFFSET(Potencia!H72,0,($L$1-1)*10)</f>
        <v>-</v>
      </c>
      <c r="I17" s="30" t="str">
        <f ca="1">OFFSET(Potencia!I72,0,($L$1-1)*10)</f>
        <v>-</v>
      </c>
      <c r="J17" s="30" t="str">
        <f ca="1">OFFSET(Potencia!J72,0,($L$1-1)*10)</f>
        <v>-</v>
      </c>
      <c r="K17" s="30" t="str">
        <f ca="1">OFFSET(Potencia!K72,0,($L$1-1)*10)</f>
        <v>-</v>
      </c>
      <c r="L17" s="30" t="str">
        <f ca="1">OFFSET(Potencia!L72,0,($L$1-1)*10)</f>
        <v>-</v>
      </c>
    </row>
    <row r="18" spans="1:15">
      <c r="A18" s="23"/>
      <c r="B18" s="39" t="s">
        <v>58</v>
      </c>
      <c r="C18" s="29" t="str">
        <f ca="1">OFFSET(Potencia!C73,0,($L$1-1)*10)</f>
        <v>-</v>
      </c>
      <c r="D18" s="29" t="str">
        <f ca="1">OFFSET(Potencia!D73,0,($L$1-1)*10)</f>
        <v>-</v>
      </c>
      <c r="E18" s="29" t="str">
        <f ca="1">OFFSET(Potencia!E73,0,($L$1-1)*10)</f>
        <v>-</v>
      </c>
      <c r="F18" s="29" t="str">
        <f ca="1">OFFSET(Potencia!F73,0,($L$1-1)*10)</f>
        <v>-</v>
      </c>
      <c r="G18" s="29" t="str">
        <f ca="1">OFFSET(Potencia!G73,0,($L$1-1)*10)</f>
        <v>-</v>
      </c>
      <c r="H18" s="29" t="str">
        <f ca="1">OFFSET(Potencia!H73,0,($L$1-1)*10)</f>
        <v>-</v>
      </c>
      <c r="I18" s="29" t="str">
        <f ca="1">OFFSET(Potencia!I73,0,($L$1-1)*10)</f>
        <v>-</v>
      </c>
      <c r="J18" s="29" t="str">
        <f ca="1">OFFSET(Potencia!J73,0,($L$1-1)*10)</f>
        <v>-</v>
      </c>
      <c r="K18" s="29" t="str">
        <f ca="1">OFFSET(Potencia!K73,0,($L$1-1)*10)</f>
        <v>-</v>
      </c>
      <c r="L18" s="29" t="str">
        <f ca="1">OFFSET(Potencia!L73,0,($L$1-1)*10)</f>
        <v>-</v>
      </c>
    </row>
    <row r="19" spans="1:15">
      <c r="A19" s="23"/>
      <c r="B19" s="39" t="s">
        <v>3</v>
      </c>
      <c r="C19" s="29">
        <f ca="1">OFFSET(Potencia!C74,0,($L$1-1)*10)</f>
        <v>23056.510849999995</v>
      </c>
      <c r="D19" s="29">
        <f ca="1">OFFSET(Potencia!D74,0,($L$1-1)*10)</f>
        <v>22980.520849999997</v>
      </c>
      <c r="E19" s="29" t="str">
        <f ca="1">OFFSET(Potencia!E74,0,($L$1-1)*10)</f>
        <v>-</v>
      </c>
      <c r="F19" s="29" t="str">
        <f ca="1">OFFSET(Potencia!F74,0,($L$1-1)*10)</f>
        <v>-</v>
      </c>
      <c r="G19" s="29" t="str">
        <f ca="1">OFFSET(Potencia!G74,0,($L$1-1)*10)</f>
        <v>-</v>
      </c>
      <c r="H19" s="29" t="str">
        <f ca="1">OFFSET(Potencia!H74,0,($L$1-1)*10)</f>
        <v>-</v>
      </c>
      <c r="I19" s="29" t="str">
        <f ca="1">OFFSET(Potencia!I74,0,($L$1-1)*10)</f>
        <v>-</v>
      </c>
      <c r="J19" s="29" t="str">
        <f ca="1">OFFSET(Potencia!J74,0,($L$1-1)*10)</f>
        <v>-</v>
      </c>
      <c r="K19" s="29" t="str">
        <f ca="1">OFFSET(Potencia!K74,0,($L$1-1)*10)</f>
        <v>-</v>
      </c>
      <c r="L19" s="29" t="str">
        <f ca="1">OFFSET(Potencia!L74,0,($L$1-1)*10)</f>
        <v>-</v>
      </c>
    </row>
    <row r="20" spans="1:15">
      <c r="A20" s="23"/>
      <c r="B20" s="39" t="s">
        <v>4</v>
      </c>
      <c r="C20" s="29">
        <f ca="1">OFFSET(Potencia!C75,0,($L$1-1)*10)</f>
        <v>4673.8900400001476</v>
      </c>
      <c r="D20" s="29">
        <f ca="1">OFFSET(Potencia!D75,0,($L$1-1)*10)</f>
        <v>4674.3856400001478</v>
      </c>
      <c r="E20" s="29" t="str">
        <f ca="1">OFFSET(Potencia!E75,0,($L$1-1)*10)</f>
        <v>-</v>
      </c>
      <c r="F20" s="29" t="str">
        <f ca="1">OFFSET(Potencia!F75,0,($L$1-1)*10)</f>
        <v>-</v>
      </c>
      <c r="G20" s="29" t="str">
        <f ca="1">OFFSET(Potencia!G75,0,($L$1-1)*10)</f>
        <v>-</v>
      </c>
      <c r="H20" s="29" t="str">
        <f ca="1">OFFSET(Potencia!H75,0,($L$1-1)*10)</f>
        <v>-</v>
      </c>
      <c r="I20" s="29" t="str">
        <f ca="1">OFFSET(Potencia!I75,0,($L$1-1)*10)</f>
        <v>-</v>
      </c>
      <c r="J20" s="29" t="str">
        <f ca="1">OFFSET(Potencia!J75,0,($L$1-1)*10)</f>
        <v>-</v>
      </c>
      <c r="K20" s="29" t="str">
        <f ca="1">OFFSET(Potencia!K75,0,($L$1-1)*10)</f>
        <v>-</v>
      </c>
      <c r="L20" s="29" t="str">
        <f ca="1">OFFSET(Potencia!L75,0,($L$1-1)*10)</f>
        <v>-</v>
      </c>
    </row>
    <row r="21" spans="1:15">
      <c r="A21" s="23"/>
      <c r="B21" s="39" t="s">
        <v>5</v>
      </c>
      <c r="C21" s="29">
        <f ca="1">OFFSET(Potencia!C76,0,($L$1-1)*10)</f>
        <v>2299.4275000000002</v>
      </c>
      <c r="D21" s="29">
        <f ca="1">OFFSET(Potencia!D76,0,($L$1-1)*10)</f>
        <v>2299.4275000000002</v>
      </c>
      <c r="E21" s="29" t="str">
        <f ca="1">OFFSET(Potencia!E76,0,($L$1-1)*10)</f>
        <v>-</v>
      </c>
      <c r="F21" s="29" t="str">
        <f ca="1">OFFSET(Potencia!F76,0,($L$1-1)*10)</f>
        <v>-</v>
      </c>
      <c r="G21" s="29" t="str">
        <f ca="1">OFFSET(Potencia!G76,0,($L$1-1)*10)</f>
        <v>-</v>
      </c>
      <c r="H21" s="29" t="str">
        <f ca="1">OFFSET(Potencia!H76,0,($L$1-1)*10)</f>
        <v>-</v>
      </c>
      <c r="I21" s="29" t="str">
        <f ca="1">OFFSET(Potencia!I76,0,($L$1-1)*10)</f>
        <v>-</v>
      </c>
      <c r="J21" s="29" t="str">
        <f ca="1">OFFSET(Potencia!J76,0,($L$1-1)*10)</f>
        <v>-</v>
      </c>
      <c r="K21" s="29" t="str">
        <f ca="1">OFFSET(Potencia!K76,0,($L$1-1)*10)</f>
        <v>-</v>
      </c>
      <c r="L21" s="29" t="str">
        <f ca="1">OFFSET(Potencia!L76,0,($L$1-1)*10)</f>
        <v>-</v>
      </c>
    </row>
    <row r="22" spans="1:15">
      <c r="A22" s="23"/>
      <c r="B22" s="39" t="s">
        <v>59</v>
      </c>
      <c r="C22" s="29">
        <f ca="1">OFFSET(Potencia!C77,0,($L$1-1)*10)</f>
        <v>748.61541000000022</v>
      </c>
      <c r="D22" s="29">
        <f ca="1">OFFSET(Potencia!D77,0,($L$1-1)*10)</f>
        <v>747.95841000000019</v>
      </c>
      <c r="E22" s="29" t="str">
        <f ca="1">OFFSET(Potencia!E77,0,($L$1-1)*10)</f>
        <v>-</v>
      </c>
      <c r="F22" s="29" t="str">
        <f ca="1">OFFSET(Potencia!F77,0,($L$1-1)*10)</f>
        <v>-</v>
      </c>
      <c r="G22" s="29" t="str">
        <f ca="1">OFFSET(Potencia!G77,0,($L$1-1)*10)</f>
        <v>-</v>
      </c>
      <c r="H22" s="29" t="str">
        <f ca="1">OFFSET(Potencia!H77,0,($L$1-1)*10)</f>
        <v>-</v>
      </c>
      <c r="I22" s="29" t="str">
        <f ca="1">OFFSET(Potencia!I77,0,($L$1-1)*10)</f>
        <v>-</v>
      </c>
      <c r="J22" s="29" t="str">
        <f ca="1">OFFSET(Potencia!J77,0,($L$1-1)*10)</f>
        <v>-</v>
      </c>
      <c r="K22" s="29" t="str">
        <f ca="1">OFFSET(Potencia!K77,0,($L$1-1)*10)</f>
        <v>-</v>
      </c>
      <c r="L22" s="29" t="str">
        <f ca="1">OFFSET(Potencia!L77,0,($L$1-1)*10)</f>
        <v>-</v>
      </c>
    </row>
    <row r="23" spans="1:15" ht="15" customHeight="1">
      <c r="A23" s="23"/>
      <c r="B23" s="39" t="s">
        <v>60</v>
      </c>
      <c r="C23" s="29">
        <f ca="1">OFFSET(Potencia!C78,0,($L$1-1)*10)</f>
        <v>6644.546199999998</v>
      </c>
      <c r="D23" s="29">
        <f ca="1">OFFSET(Potencia!D78,0,($L$1-1)*10)</f>
        <v>6547.8391999999976</v>
      </c>
      <c r="E23" s="29" t="str">
        <f ca="1">OFFSET(Potencia!E78,0,($L$1-1)*10)</f>
        <v>-</v>
      </c>
      <c r="F23" s="29" t="str">
        <f ca="1">OFFSET(Potencia!F78,0,($L$1-1)*10)</f>
        <v>-</v>
      </c>
      <c r="G23" s="29" t="str">
        <f ca="1">OFFSET(Potencia!G78,0,($L$1-1)*10)</f>
        <v>-</v>
      </c>
      <c r="H23" s="29" t="str">
        <f ca="1">OFFSET(Potencia!H78,0,($L$1-1)*10)</f>
        <v>-</v>
      </c>
      <c r="I23" s="29" t="str">
        <f ca="1">OFFSET(Potencia!I78,0,($L$1-1)*10)</f>
        <v>-</v>
      </c>
      <c r="J23" s="29" t="str">
        <f ca="1">OFFSET(Potencia!J78,0,($L$1-1)*10)</f>
        <v>-</v>
      </c>
      <c r="K23" s="29" t="str">
        <f ca="1">OFFSET(Potencia!K78,0,($L$1-1)*10)</f>
        <v>-</v>
      </c>
      <c r="L23" s="29" t="str">
        <f ca="1">OFFSET(Potencia!L78,0,($L$1-1)*10)</f>
        <v>-</v>
      </c>
    </row>
    <row r="24" spans="1:15">
      <c r="A24" s="23"/>
      <c r="B24" s="39" t="s">
        <v>61</v>
      </c>
      <c r="C24" s="29">
        <f ca="1">OFFSET(Potencia!C79,0,($L$1-1)*10)</f>
        <v>754.37400000000002</v>
      </c>
      <c r="D24" s="29">
        <f ca="1">OFFSET(Potencia!D79,0,($L$1-1)*10)</f>
        <v>746.96399999999994</v>
      </c>
      <c r="E24" s="29" t="str">
        <f ca="1">OFFSET(Potencia!E79,0,($L$1-1)*10)</f>
        <v>-</v>
      </c>
      <c r="F24" s="29" t="str">
        <f ca="1">OFFSET(Potencia!F79,0,($L$1-1)*10)</f>
        <v>-</v>
      </c>
      <c r="G24" s="29" t="str">
        <f ca="1">OFFSET(Potencia!G79,0,($L$1-1)*10)</f>
        <v>-</v>
      </c>
      <c r="H24" s="29" t="str">
        <f ca="1">OFFSET(Potencia!H79,0,($L$1-1)*10)</f>
        <v>-</v>
      </c>
      <c r="I24" s="29" t="str">
        <f ca="1">OFFSET(Potencia!I79,0,($L$1-1)*10)</f>
        <v>-</v>
      </c>
      <c r="J24" s="29" t="str">
        <f ca="1">OFFSET(Potencia!J79,0,($L$1-1)*10)</f>
        <v>-</v>
      </c>
      <c r="K24" s="29" t="str">
        <f ca="1">OFFSET(Potencia!K79,0,($L$1-1)*10)</f>
        <v>-</v>
      </c>
      <c r="L24" s="29" t="str">
        <f ca="1">OFFSET(Potencia!L79,0,($L$1-1)*10)</f>
        <v>-</v>
      </c>
    </row>
    <row r="25" spans="1:15">
      <c r="A25" s="23"/>
      <c r="B25" s="32" t="s">
        <v>11</v>
      </c>
      <c r="C25" s="33">
        <f ca="1">OFFSET(Potencia!C80,0,($L$1-1)*10)</f>
        <v>105278.97078000013</v>
      </c>
      <c r="D25" s="33">
        <f ca="1">OFFSET(Potencia!D80,0,($L$1-1)*10)</f>
        <v>105074.90538000016</v>
      </c>
      <c r="E25" s="33" t="str">
        <f ca="1">OFFSET(Potencia!E80,0,($L$1-1)*10)</f>
        <v>-</v>
      </c>
      <c r="F25" s="33" t="str">
        <f ca="1">OFFSET(Potencia!F80,0,($L$1-1)*10)</f>
        <v>-</v>
      </c>
      <c r="G25" s="33" t="str">
        <f ca="1">OFFSET(Potencia!G80,0,($L$1-1)*10)</f>
        <v>-</v>
      </c>
      <c r="H25" s="33" t="str">
        <f ca="1">OFFSET(Potencia!H80,0,($L$1-1)*10)</f>
        <v>-</v>
      </c>
      <c r="I25" s="33" t="str">
        <f ca="1">OFFSET(Potencia!I80,0,($L$1-1)*10)</f>
        <v>-</v>
      </c>
      <c r="J25" s="33" t="str">
        <f ca="1">OFFSET(Potencia!J80,0,($L$1-1)*10)</f>
        <v>-</v>
      </c>
      <c r="K25" s="33" t="str">
        <f ca="1">OFFSET(Potencia!K80,0,($L$1-1)*10)</f>
        <v>-</v>
      </c>
      <c r="L25" s="33" t="str">
        <f ca="1">OFFSET(Potencia!L80,0,($L$1-1)*10)</f>
        <v>-</v>
      </c>
      <c r="M25" s="2"/>
      <c r="N25" s="2"/>
      <c r="O25" s="3"/>
    </row>
    <row r="26" spans="1:15" s="47" customFormat="1" ht="18.600000000000001" customHeight="1">
      <c r="A26" s="58"/>
      <c r="B26" s="102" t="s">
        <v>62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48"/>
      <c r="N26" s="48"/>
      <c r="O26" s="48"/>
    </row>
    <row r="27" spans="1:15" s="47" customFormat="1" ht="12.6" customHeight="1">
      <c r="A27" s="58"/>
      <c r="B27" s="102" t="s">
        <v>63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48"/>
      <c r="N27" s="48"/>
      <c r="O27" s="48"/>
    </row>
    <row r="28" spans="1:15" s="47" customFormat="1" ht="12.6" customHeight="1">
      <c r="A28" s="58"/>
      <c r="B28" s="102" t="s">
        <v>64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48"/>
      <c r="N28" s="48"/>
      <c r="O28" s="48"/>
    </row>
    <row r="29" spans="1:15" s="47" customFormat="1" ht="12.6" customHeight="1">
      <c r="A29" s="58"/>
      <c r="B29" s="102" t="s">
        <v>65</v>
      </c>
      <c r="C29" s="102"/>
      <c r="D29" s="102"/>
      <c r="E29" s="102"/>
      <c r="F29" s="102"/>
      <c r="G29" s="68"/>
      <c r="H29" s="68"/>
      <c r="I29" s="68"/>
      <c r="J29" s="68"/>
      <c r="K29" s="68"/>
      <c r="L29" s="68"/>
      <c r="M29" s="48"/>
      <c r="N29" s="48"/>
      <c r="O29" s="48"/>
    </row>
    <row r="30" spans="1:15" s="47" customFormat="1" ht="24.75" customHeight="1">
      <c r="A30" s="58"/>
      <c r="B30" s="102" t="s">
        <v>42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48"/>
      <c r="N30" s="48"/>
      <c r="O30" s="48"/>
    </row>
    <row r="31" spans="1:15" s="47" customFormat="1" ht="12.6" customHeight="1">
      <c r="A31" s="58"/>
      <c r="B31" s="103" t="str">
        <f>IF(L1=2,IF(MONTH(FACT)=1,"Datos a 31 de diciembre.",(CONCATENATE("Datos a 31 de diciembre. Para el año ",YEAR(FACT), " datos a ",TEXT(FACT-30,"mmmm")," de ",YEAR(FACT),"."))),"Datos a 31 de diciembre.")</f>
        <v>Datos a 31 de diciembre. Para el año 2017 datos a octubre de 2017.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48"/>
      <c r="N31" s="48"/>
      <c r="O31" s="48"/>
    </row>
    <row r="32" spans="1:15"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9">
      <c r="D33" s="42"/>
      <c r="E33" s="42"/>
      <c r="F33" s="43"/>
    </row>
    <row r="34" spans="2:9">
      <c r="D34" s="42"/>
      <c r="E34" s="42"/>
      <c r="F34" s="43"/>
    </row>
    <row r="35" spans="2:9">
      <c r="D35" s="42"/>
      <c r="E35" s="42"/>
      <c r="F35" s="43"/>
    </row>
    <row r="42" spans="2:9">
      <c r="B42" s="101"/>
      <c r="C42" s="101"/>
      <c r="D42" s="101"/>
      <c r="E42" s="101"/>
      <c r="F42" s="101"/>
      <c r="G42" s="101"/>
      <c r="H42" s="101"/>
      <c r="I42" s="101"/>
    </row>
  </sheetData>
  <mergeCells count="7">
    <mergeCell ref="B42:I42"/>
    <mergeCell ref="B26:L26"/>
    <mergeCell ref="B30:L30"/>
    <mergeCell ref="B27:L27"/>
    <mergeCell ref="B28:L28"/>
    <mergeCell ref="B29:F29"/>
    <mergeCell ref="B31:L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>
                  <from>
                    <xdr:col>10</xdr:col>
                    <xdr:colOff>632460</xdr:colOff>
                    <xdr:row>5</xdr:row>
                    <xdr:rowOff>22860</xdr:rowOff>
                  </from>
                  <to>
                    <xdr:col>11</xdr:col>
                    <xdr:colOff>784860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_Subsistema">
              <controlPr defaultSize="0" autoLine="0" autoPict="0" macro="[0]!Cambia_Sistema" altText="">
                <anchor moveWithCells="1">
                  <from>
                    <xdr:col>10</xdr:col>
                    <xdr:colOff>632460</xdr:colOff>
                    <xdr:row>4</xdr:row>
                    <xdr:rowOff>22860</xdr:rowOff>
                  </from>
                  <to>
                    <xdr:col>11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P36"/>
  <sheetViews>
    <sheetView showGridLines="0" showRowColHeaders="0" zoomScaleNormal="100" workbookViewId="0"/>
  </sheetViews>
  <sheetFormatPr baseColWidth="10" defaultRowHeight="14.4"/>
  <cols>
    <col min="2" max="2" width="43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3</v>
      </c>
    </row>
    <row r="3" spans="1:15">
      <c r="J3" s="36"/>
    </row>
    <row r="4" spans="1:15">
      <c r="J4" s="37"/>
      <c r="K4" s="24"/>
      <c r="L4" s="56"/>
    </row>
    <row r="5" spans="1:15" ht="16.2" customHeight="1">
      <c r="J5" s="82" t="s">
        <v>54</v>
      </c>
    </row>
    <row r="6" spans="1:15" ht="16.2" customHeight="1">
      <c r="I6" s="78"/>
      <c r="J6" s="82" t="s">
        <v>55</v>
      </c>
    </row>
    <row r="8" spans="1:15" ht="17.399999999999999" customHeight="1">
      <c r="B8" s="27"/>
      <c r="C8" s="31">
        <f ca="1">OFFSET(Potencia!C2,0,($L$1-1)*10)</f>
        <v>2010</v>
      </c>
      <c r="D8" s="31">
        <f ca="1">OFFSET(Potencia!D2,0,($L$1-1)*10)</f>
        <v>2011</v>
      </c>
      <c r="E8" s="31">
        <f ca="1">OFFSET(Potencia!E2,0,($L$1-1)*10)</f>
        <v>2012</v>
      </c>
      <c r="F8" s="31">
        <f ca="1">OFFSET(Potencia!F2,0,($L$1-1)*10)</f>
        <v>2013</v>
      </c>
      <c r="G8" s="31">
        <f ca="1">OFFSET(Potencia!G2,0,($L$1-1)*10)</f>
        <v>2014</v>
      </c>
      <c r="H8" s="31">
        <f ca="1">OFFSET(Potencia!H2,0,($L$1-1)*10)</f>
        <v>2015</v>
      </c>
      <c r="I8" s="31">
        <f ca="1">OFFSET(Potencia!I2,0,($L$1-1)*10)</f>
        <v>2016</v>
      </c>
      <c r="J8" s="31">
        <f ca="1">OFFSET(Potencia!J2,0,($L$1-1)*10)</f>
        <v>2017</v>
      </c>
      <c r="K8" s="31">
        <f ca="1">OFFSET(Potencia!K2,0,($L$1-1)*10)</f>
        <v>2018</v>
      </c>
      <c r="L8" s="31">
        <f ca="1">OFFSET(Potencia!L2,0,($L$1-1)*10)</f>
        <v>2019</v>
      </c>
    </row>
    <row r="9" spans="1:15" ht="3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8"/>
      <c r="O9" s="35"/>
    </row>
    <row r="10" spans="1:15">
      <c r="A10" s="23"/>
      <c r="B10" s="45" t="s">
        <v>7</v>
      </c>
      <c r="C10" s="46">
        <f ca="1">OFFSET(Potencia!C3,0,($L$1-1)*10)</f>
        <v>14655.31</v>
      </c>
      <c r="D10" s="46">
        <f ca="1">OFFSET(Potencia!D3,0,($L$1-1)*10)</f>
        <v>14667.21</v>
      </c>
      <c r="E10" s="46">
        <f ca="1">OFFSET(Potencia!E3,0,($L$1-1)*10)</f>
        <v>14886.65</v>
      </c>
      <c r="F10" s="46">
        <f ca="1">OFFSET(Potencia!F3,0,($L$1-1)*10)</f>
        <v>14889.69</v>
      </c>
      <c r="G10" s="46">
        <f ca="1">OFFSET(Potencia!G3,0,($L$1-1)*10)</f>
        <v>14895.92</v>
      </c>
      <c r="H10" s="46">
        <f ca="1">OFFSET(Potencia!H3,0,($L$1-1)*10)</f>
        <v>17017.638780000001</v>
      </c>
      <c r="I10" s="46">
        <f ca="1">OFFSET(Potencia!I3,0,($L$1-1)*10)</f>
        <v>17023.29378</v>
      </c>
      <c r="J10" s="46">
        <f ca="1">OFFSET(Potencia!J3,0,($L$1-1)*10)</f>
        <v>16999.496780000001</v>
      </c>
      <c r="K10" s="46" t="str">
        <f ca="1">OFFSET(Potencia!K3,0,($L$1-1)*10)</f>
        <v>-</v>
      </c>
      <c r="L10" s="46" t="str">
        <f ca="1">OFFSET(Potencia!L3,0,($L$1-1)*10)</f>
        <v>-</v>
      </c>
      <c r="M10" s="53"/>
    </row>
    <row r="11" spans="1:15">
      <c r="A11" s="23"/>
      <c r="B11" s="45" t="s">
        <v>8</v>
      </c>
      <c r="C11" s="46">
        <f ca="1">OFFSET(Potencia!C4,0,($L$1-1)*10)</f>
        <v>2450.9399999999996</v>
      </c>
      <c r="D11" s="46">
        <f ca="1">OFFSET(Potencia!D4,0,($L$1-1)*10)</f>
        <v>2450.9399999999996</v>
      </c>
      <c r="E11" s="46">
        <f ca="1">OFFSET(Potencia!E4,0,($L$1-1)*10)</f>
        <v>2450.9399999999996</v>
      </c>
      <c r="F11" s="46">
        <f ca="1">OFFSET(Potencia!F4,0,($L$1-1)*10)</f>
        <v>2450.9399999999996</v>
      </c>
      <c r="G11" s="46">
        <f ca="1">OFFSET(Potencia!G4,0,($L$1-1)*10)</f>
        <v>2450.9399999999996</v>
      </c>
      <c r="H11" s="46">
        <f ca="1">OFFSET(Potencia!H4,0,($L$1-1)*10)</f>
        <v>3328.89</v>
      </c>
      <c r="I11" s="46">
        <f ca="1">OFFSET(Potencia!I4,0,($L$1-1)*10)</f>
        <v>3328.89</v>
      </c>
      <c r="J11" s="46">
        <f ca="1">OFFSET(Potencia!J4,0,($L$1-1)*10)</f>
        <v>3328.89</v>
      </c>
      <c r="K11" s="46" t="str">
        <f ca="1">OFFSET(Potencia!K4,0,($L$1-1)*10)</f>
        <v>-</v>
      </c>
      <c r="L11" s="46" t="str">
        <f ca="1">OFFSET(Potencia!L4,0,($L$1-1)*10)</f>
        <v>-</v>
      </c>
      <c r="M11" s="53"/>
    </row>
    <row r="12" spans="1:15">
      <c r="A12" s="23"/>
      <c r="B12" s="39" t="s">
        <v>0</v>
      </c>
      <c r="C12" s="29">
        <f ca="1">OFFSET(Potencia!C5,0,($L$1-1)*10)</f>
        <v>17106.25</v>
      </c>
      <c r="D12" s="29">
        <f ca="1">OFFSET(Potencia!D5,0,($L$1-1)*10)</f>
        <v>17118.149999999998</v>
      </c>
      <c r="E12" s="29">
        <f ca="1">OFFSET(Potencia!E5,0,($L$1-1)*10)</f>
        <v>17337.59</v>
      </c>
      <c r="F12" s="29">
        <f ca="1">OFFSET(Potencia!F5,0,($L$1-1)*10)</f>
        <v>17340.63</v>
      </c>
      <c r="G12" s="29">
        <f ca="1">OFFSET(Potencia!G5,0,($L$1-1)*10)</f>
        <v>17346.86</v>
      </c>
      <c r="H12" s="29">
        <f ca="1">OFFSET(Potencia!H5,0,($L$1-1)*10)</f>
        <v>20346.528780000001</v>
      </c>
      <c r="I12" s="29">
        <f ca="1">OFFSET(Potencia!I5,0,($L$1-1)*10)</f>
        <v>20352.183779999999</v>
      </c>
      <c r="J12" s="29">
        <f ca="1">OFFSET(Potencia!J5,0,($L$1-1)*10)</f>
        <v>20328.386780000001</v>
      </c>
      <c r="K12" s="29" t="str">
        <f ca="1">OFFSET(Potencia!K5,0,($L$1-1)*10)</f>
        <v>-</v>
      </c>
      <c r="L12" s="29" t="str">
        <f ca="1">OFFSET(Potencia!L5,0,($L$1-1)*10)</f>
        <v>-</v>
      </c>
      <c r="M12" s="53"/>
    </row>
    <row r="13" spans="1:15">
      <c r="A13" s="23"/>
      <c r="B13" s="39" t="s">
        <v>1</v>
      </c>
      <c r="C13" s="29">
        <f ca="1">OFFSET(Potencia!C6,0,($L$1-1)*10)</f>
        <v>7515.3700000000008</v>
      </c>
      <c r="D13" s="29">
        <f ca="1">OFFSET(Potencia!D6,0,($L$1-1)*10)</f>
        <v>7572.58</v>
      </c>
      <c r="E13" s="29">
        <f ca="1">OFFSET(Potencia!E6,0,($L$1-1)*10)</f>
        <v>7572.58</v>
      </c>
      <c r="F13" s="29">
        <f ca="1">OFFSET(Potencia!F6,0,($L$1-1)*10)</f>
        <v>7572.58</v>
      </c>
      <c r="G13" s="29">
        <f ca="1">OFFSET(Potencia!G6,0,($L$1-1)*10)</f>
        <v>7572.58</v>
      </c>
      <c r="H13" s="29">
        <f ca="1">OFFSET(Potencia!H6,0,($L$1-1)*10)</f>
        <v>7572.58</v>
      </c>
      <c r="I13" s="29">
        <f ca="1">OFFSET(Potencia!I6,0,($L$1-1)*10)</f>
        <v>7572.58</v>
      </c>
      <c r="J13" s="29">
        <f ca="1">OFFSET(Potencia!J6,0,($L$1-1)*10)</f>
        <v>7572.58</v>
      </c>
      <c r="K13" s="29" t="str">
        <f ca="1">OFFSET(Potencia!K6,0,($L$1-1)*10)</f>
        <v>-</v>
      </c>
      <c r="L13" s="29" t="str">
        <f ca="1">OFFSET(Potencia!L6,0,($L$1-1)*10)</f>
        <v>-</v>
      </c>
      <c r="M13" s="53"/>
    </row>
    <row r="14" spans="1:15">
      <c r="A14" s="23"/>
      <c r="B14" s="39" t="s">
        <v>9</v>
      </c>
      <c r="C14" s="29">
        <f ca="1">OFFSET(Potencia!C7,0,($L$1-1)*10)</f>
        <v>10873.95</v>
      </c>
      <c r="D14" s="29">
        <f ca="1">OFFSET(Potencia!D7,0,($L$1-1)*10)</f>
        <v>11103.390000000001</v>
      </c>
      <c r="E14" s="29">
        <f ca="1">OFFSET(Potencia!E7,0,($L$1-1)*10)</f>
        <v>10595.47</v>
      </c>
      <c r="F14" s="29">
        <f ca="1">OFFSET(Potencia!F7,0,($L$1-1)*10)</f>
        <v>10610.37</v>
      </c>
      <c r="G14" s="29">
        <f ca="1">OFFSET(Potencia!G7,0,($L$1-1)*10)</f>
        <v>10468.02</v>
      </c>
      <c r="H14" s="29">
        <f ca="1">OFFSET(Potencia!H7,0,($L$1-1)*10)</f>
        <v>10468.02</v>
      </c>
      <c r="I14" s="29">
        <f ca="1">OFFSET(Potencia!I7,0,($L$1-1)*10)</f>
        <v>9535.8700000000008</v>
      </c>
      <c r="J14" s="29">
        <f ca="1">OFFSET(Potencia!J7,0,($L$1-1)*10)</f>
        <v>9535.8700000000008</v>
      </c>
      <c r="K14" s="29" t="str">
        <f ca="1">OFFSET(Potencia!K7,0,($L$1-1)*10)</f>
        <v>-</v>
      </c>
      <c r="L14" s="29" t="str">
        <f ca="1">OFFSET(Potencia!L7,0,($L$1-1)*10)</f>
        <v>-</v>
      </c>
      <c r="M14" s="53"/>
    </row>
    <row r="15" spans="1:15">
      <c r="A15" s="23"/>
      <c r="B15" s="39" t="s">
        <v>26</v>
      </c>
      <c r="C15" s="29">
        <f ca="1">OFFSET(Potencia!C8,0,($L$1-1)*10)</f>
        <v>2144.79</v>
      </c>
      <c r="D15" s="29">
        <f ca="1">OFFSET(Potencia!D8,0,($L$1-1)*10)</f>
        <v>806.52</v>
      </c>
      <c r="E15" s="29">
        <f ca="1">OFFSET(Potencia!E8,0,($L$1-1)*10)</f>
        <v>505.52</v>
      </c>
      <c r="F15" s="29">
        <f ca="1">OFFSET(Potencia!F8,0,($L$1-1)*10)</f>
        <v>505.52</v>
      </c>
      <c r="G15" s="29">
        <f ca="1">OFFSET(Potencia!G8,0,($L$1-1)*10)</f>
        <v>505.52</v>
      </c>
      <c r="H15" s="29">
        <f ca="1">OFFSET(Potencia!H8,0,($L$1-1)*10)</f>
        <v>0</v>
      </c>
      <c r="I15" s="29">
        <f ca="1">OFFSET(Potencia!I8,0,($L$1-1)*10)</f>
        <v>0</v>
      </c>
      <c r="J15" s="29">
        <f ca="1">OFFSET(Potencia!J8,0,($L$1-1)*10)</f>
        <v>0</v>
      </c>
      <c r="K15" s="29" t="str">
        <f ca="1">OFFSET(Potencia!K8,0,($L$1-1)*10)</f>
        <v>-</v>
      </c>
      <c r="L15" s="29" t="str">
        <f ca="1">OFFSET(Potencia!L8,0,($L$1-1)*10)</f>
        <v>-</v>
      </c>
      <c r="M15" s="53"/>
    </row>
    <row r="16" spans="1:15">
      <c r="A16" s="23"/>
      <c r="B16" s="40" t="s">
        <v>2</v>
      </c>
      <c r="C16" s="30">
        <f ca="1">OFFSET(Potencia!C9,0,($L$1-1)*10)</f>
        <v>24844.380000000005</v>
      </c>
      <c r="D16" s="30">
        <f ca="1">OFFSET(Potencia!D9,0,($L$1-1)*10)</f>
        <v>24911.730000000003</v>
      </c>
      <c r="E16" s="30">
        <f ca="1">OFFSET(Potencia!E9,0,($L$1-1)*10)</f>
        <v>24947.71</v>
      </c>
      <c r="F16" s="30">
        <f ca="1">OFFSET(Potencia!F9,0,($L$1-1)*10)</f>
        <v>24947.71</v>
      </c>
      <c r="G16" s="30">
        <f ca="1">OFFSET(Potencia!G9,0,($L$1-1)*10)</f>
        <v>24947.71</v>
      </c>
      <c r="H16" s="30">
        <f ca="1">OFFSET(Potencia!H9,0,($L$1-1)*10)</f>
        <v>24947.71</v>
      </c>
      <c r="I16" s="30">
        <f ca="1">OFFSET(Potencia!I9,0,($L$1-1)*10)</f>
        <v>24947.71</v>
      </c>
      <c r="J16" s="30">
        <f ca="1">OFFSET(Potencia!J9,0,($L$1-1)*10)</f>
        <v>24947.71</v>
      </c>
      <c r="K16" s="30" t="str">
        <f ca="1">OFFSET(Potencia!K9,0,($L$1-1)*10)</f>
        <v>-</v>
      </c>
      <c r="L16" s="30" t="str">
        <f ca="1">OFFSET(Potencia!L9,0,($L$1-1)*10)</f>
        <v>-</v>
      </c>
      <c r="M16" s="53"/>
    </row>
    <row r="17" spans="1:16">
      <c r="A17" s="23"/>
      <c r="B17" s="39" t="s">
        <v>58</v>
      </c>
      <c r="C17" s="29">
        <f ca="1">OFFSET(Potencia!C10,0,($L$1-1)*10)</f>
        <v>2030.9589800000001</v>
      </c>
      <c r="D17" s="29">
        <f ca="1">OFFSET(Potencia!D10,0,($L$1-1)*10)</f>
        <v>2036.4207800000001</v>
      </c>
      <c r="E17" s="29">
        <f ca="1">OFFSET(Potencia!E10,0,($L$1-1)*10)</f>
        <v>2039.9287800000002</v>
      </c>
      <c r="F17" s="29">
        <f ca="1">OFFSET(Potencia!F10,0,($L$1-1)*10)</f>
        <v>2094.9217799999997</v>
      </c>
      <c r="G17" s="29">
        <f ca="1">OFFSET(Potencia!G10,0,($L$1-1)*10)</f>
        <v>2094.9217799999997</v>
      </c>
      <c r="H17" s="29" t="str">
        <f ca="1">OFFSET(Potencia!H10,0,($L$1-1)*10)</f>
        <v>-</v>
      </c>
      <c r="I17" s="29" t="str">
        <f ca="1">OFFSET(Potencia!I10,0,($L$1-1)*10)</f>
        <v>-</v>
      </c>
      <c r="J17" s="29" t="str">
        <f ca="1">OFFSET(Potencia!J10,0,($L$1-1)*10)</f>
        <v>-</v>
      </c>
      <c r="K17" s="29" t="str">
        <f ca="1">OFFSET(Potencia!K10,0,($L$1-1)*10)</f>
        <v>-</v>
      </c>
      <c r="L17" s="29" t="str">
        <f ca="1">OFFSET(Potencia!L10,0,($L$1-1)*10)</f>
        <v>-</v>
      </c>
      <c r="M17" s="53"/>
    </row>
    <row r="18" spans="1:16">
      <c r="A18" s="23"/>
      <c r="B18" s="39" t="s">
        <v>3</v>
      </c>
      <c r="C18" s="29">
        <f ca="1">OFFSET(Potencia!C11,0,($L$1-1)*10)</f>
        <v>19561.053450000003</v>
      </c>
      <c r="D18" s="29">
        <f ca="1">OFFSET(Potencia!D11,0,($L$1-1)*10)</f>
        <v>21018.087449999999</v>
      </c>
      <c r="E18" s="29">
        <f ca="1">OFFSET(Potencia!E11,0,($L$1-1)*10)</f>
        <v>22608.70205</v>
      </c>
      <c r="F18" s="29">
        <f ca="1">OFFSET(Potencia!F11,0,($L$1-1)*10)</f>
        <v>22852.974049999993</v>
      </c>
      <c r="G18" s="29">
        <f ca="1">OFFSET(Potencia!G11,0,($L$1-1)*10)</f>
        <v>22871.444549999997</v>
      </c>
      <c r="H18" s="29">
        <f ca="1">OFFSET(Potencia!H11,0,($L$1-1)*10)</f>
        <v>22873.244549999996</v>
      </c>
      <c r="I18" s="29">
        <f ca="1">OFFSET(Potencia!I11,0,($L$1-1)*10)</f>
        <v>22900.244549999996</v>
      </c>
      <c r="J18" s="29">
        <f ca="1">OFFSET(Potencia!J11,0,($L$1-1)*10)</f>
        <v>22841.444549999997</v>
      </c>
      <c r="K18" s="29" t="str">
        <f ca="1">OFFSET(Potencia!K11,0,($L$1-1)*10)</f>
        <v>-</v>
      </c>
      <c r="L18" s="29" t="str">
        <f ca="1">OFFSET(Potencia!L11,0,($L$1-1)*10)</f>
        <v>-</v>
      </c>
      <c r="M18" s="53"/>
    </row>
    <row r="19" spans="1:16">
      <c r="A19" s="23"/>
      <c r="B19" s="39" t="s">
        <v>4</v>
      </c>
      <c r="C19" s="29">
        <f ca="1">OFFSET(Potencia!C12,0,($L$1-1)*10)</f>
        <v>3645.2139100000977</v>
      </c>
      <c r="D19" s="29">
        <f ca="1">OFFSET(Potencia!D12,0,($L$1-1)*10)</f>
        <v>4032.0594600000986</v>
      </c>
      <c r="E19" s="29">
        <f ca="1">OFFSET(Potencia!E12,0,($L$1-1)*10)</f>
        <v>4293.5912300000982</v>
      </c>
      <c r="F19" s="29">
        <f ca="1">OFFSET(Potencia!F12,0,($L$1-1)*10)</f>
        <v>4396.5001700001485</v>
      </c>
      <c r="G19" s="29">
        <f ca="1">OFFSET(Potencia!G12,0,($L$1-1)*10)</f>
        <v>4402.664610000149</v>
      </c>
      <c r="H19" s="29">
        <f ca="1">OFFSET(Potencia!H12,0,($L$1-1)*10)</f>
        <v>4418.107080000148</v>
      </c>
      <c r="I19" s="29">
        <f ca="1">OFFSET(Potencia!I12,0,($L$1-1)*10)</f>
        <v>4429.5942300001498</v>
      </c>
      <c r="J19" s="29">
        <f ca="1">OFFSET(Potencia!J12,0,($L$1-1)*10)</f>
        <v>4430.0938300001499</v>
      </c>
      <c r="K19" s="29" t="str">
        <f ca="1">OFFSET(Potencia!K12,0,($L$1-1)*10)</f>
        <v>-</v>
      </c>
      <c r="L19" s="29" t="str">
        <f ca="1">OFFSET(Potencia!L12,0,($L$1-1)*10)</f>
        <v>-</v>
      </c>
      <c r="M19" s="53"/>
    </row>
    <row r="20" spans="1:16">
      <c r="A20" s="23"/>
      <c r="B20" s="39" t="s">
        <v>5</v>
      </c>
      <c r="C20" s="29">
        <f ca="1">OFFSET(Potencia!C13,0,($L$1-1)*10)</f>
        <v>531.91999999999996</v>
      </c>
      <c r="D20" s="29">
        <f ca="1">OFFSET(Potencia!D13,0,($L$1-1)*10)</f>
        <v>998.52</v>
      </c>
      <c r="E20" s="29">
        <f ca="1">OFFSET(Potencia!E13,0,($L$1-1)*10)</f>
        <v>1949.92</v>
      </c>
      <c r="F20" s="29">
        <f ca="1">OFFSET(Potencia!F13,0,($L$1-1)*10)</f>
        <v>2299.4275000000002</v>
      </c>
      <c r="G20" s="29">
        <f ca="1">OFFSET(Potencia!G13,0,($L$1-1)*10)</f>
        <v>2299.4275000000002</v>
      </c>
      <c r="H20" s="29">
        <f ca="1">OFFSET(Potencia!H13,0,($L$1-1)*10)</f>
        <v>2299.4275000000002</v>
      </c>
      <c r="I20" s="29">
        <f ca="1">OFFSET(Potencia!I13,0,($L$1-1)*10)</f>
        <v>2299.4275000000002</v>
      </c>
      <c r="J20" s="29">
        <f ca="1">OFFSET(Potencia!J13,0,($L$1-1)*10)</f>
        <v>2299.4275000000002</v>
      </c>
      <c r="K20" s="29" t="str">
        <f ca="1">OFFSET(Potencia!K13,0,($L$1-1)*10)</f>
        <v>-</v>
      </c>
      <c r="L20" s="29" t="str">
        <f ca="1">OFFSET(Potencia!L13,0,($L$1-1)*10)</f>
        <v>-</v>
      </c>
      <c r="M20" s="53"/>
    </row>
    <row r="21" spans="1:16" ht="15" customHeight="1">
      <c r="A21" s="23"/>
      <c r="B21" s="39" t="s">
        <v>59</v>
      </c>
      <c r="C21" s="29">
        <f ca="1">OFFSET(Potencia!C14,0,($L$1-1)*10)</f>
        <v>778.78391000000011</v>
      </c>
      <c r="D21" s="29">
        <f ca="1">OFFSET(Potencia!D14,0,($L$1-1)*10)</f>
        <v>882.91990999999996</v>
      </c>
      <c r="E21" s="29">
        <f ca="1">OFFSET(Potencia!E14,0,($L$1-1)*10)</f>
        <v>968.43241</v>
      </c>
      <c r="F21" s="29">
        <f ca="1">OFFSET(Potencia!F14,0,($L$1-1)*10)</f>
        <v>944.44241000000011</v>
      </c>
      <c r="G21" s="29">
        <f ca="1">OFFSET(Potencia!G14,0,($L$1-1)*10)</f>
        <v>981.96541000000002</v>
      </c>
      <c r="H21" s="29">
        <f ca="1">OFFSET(Potencia!H14,0,($L$1-1)*10)</f>
        <v>742.16241000000014</v>
      </c>
      <c r="I21" s="29">
        <f ca="1">OFFSET(Potencia!I14,0,($L$1-1)*10)</f>
        <v>743.11741000000018</v>
      </c>
      <c r="J21" s="29">
        <f ca="1">OFFSET(Potencia!J14,0,($L$1-1)*10)</f>
        <v>742.46041000000014</v>
      </c>
      <c r="K21" s="29" t="str">
        <f ca="1">OFFSET(Potencia!K14,0,($L$1-1)*10)</f>
        <v>-</v>
      </c>
      <c r="L21" s="29" t="str">
        <f ca="1">OFFSET(Potencia!L14,0,($L$1-1)*10)</f>
        <v>-</v>
      </c>
      <c r="M21" s="53"/>
    </row>
    <row r="22" spans="1:16" ht="15" customHeight="1">
      <c r="A22" s="23"/>
      <c r="B22" s="39" t="s">
        <v>60</v>
      </c>
      <c r="C22" s="29">
        <f ca="1">OFFSET(Potencia!C15,0,($L$1-1)*10)</f>
        <v>7098.0841999999993</v>
      </c>
      <c r="D22" s="29">
        <f ca="1">OFFSET(Potencia!D15,0,($L$1-1)*10)</f>
        <v>7179.0716999999986</v>
      </c>
      <c r="E22" s="29">
        <f ca="1">OFFSET(Potencia!E15,0,($L$1-1)*10)</f>
        <v>7117.1501999999982</v>
      </c>
      <c r="F22" s="29">
        <f ca="1">OFFSET(Potencia!F15,0,($L$1-1)*10)</f>
        <v>7057.8806999999997</v>
      </c>
      <c r="G22" s="29">
        <f ca="1">OFFSET(Potencia!G15,0,($L$1-1)*10)</f>
        <v>7047.8021999999992</v>
      </c>
      <c r="H22" s="29">
        <f ca="1">OFFSET(Potencia!H15,0,($L$1-1)*10)</f>
        <v>6607.908199999998</v>
      </c>
      <c r="I22" s="29">
        <f ca="1">OFFSET(Potencia!I15,0,($L$1-1)*10)</f>
        <v>6600.4531999999981</v>
      </c>
      <c r="J22" s="29">
        <f ca="1">OFFSET(Potencia!J15,0,($L$1-1)*10)</f>
        <v>6503.7461999999978</v>
      </c>
      <c r="K22" s="29" t="str">
        <f ca="1">OFFSET(Potencia!K15,0,($L$1-1)*10)</f>
        <v>-</v>
      </c>
      <c r="L22" s="29" t="str">
        <f ca="1">OFFSET(Potencia!L15,0,($L$1-1)*10)</f>
        <v>-</v>
      </c>
      <c r="M22" s="53"/>
    </row>
    <row r="23" spans="1:16">
      <c r="A23" s="23"/>
      <c r="B23" s="39" t="s">
        <v>61</v>
      </c>
      <c r="C23" s="29" t="str">
        <f ca="1">OFFSET(Potencia!C16,0,($L$1-1)*10)</f>
        <v>-</v>
      </c>
      <c r="D23" s="29" t="str">
        <f ca="1">OFFSET(Potencia!D16,0,($L$1-1)*10)</f>
        <v>-</v>
      </c>
      <c r="E23" s="29" t="str">
        <f ca="1">OFFSET(Potencia!E16,0,($L$1-1)*10)</f>
        <v>-</v>
      </c>
      <c r="F23" s="29" t="str">
        <f ca="1">OFFSET(Potencia!F16,0,($L$1-1)*10)</f>
        <v>-</v>
      </c>
      <c r="G23" s="29" t="str">
        <f ca="1">OFFSET(Potencia!G16,0,($L$1-1)*10)</f>
        <v>-</v>
      </c>
      <c r="H23" s="29">
        <f ca="1">OFFSET(Potencia!H16,0,($L$1-1)*10)</f>
        <v>677.40600000000006</v>
      </c>
      <c r="I23" s="29">
        <f ca="1">OFFSET(Potencia!I16,0,($L$1-1)*10)</f>
        <v>677.40600000000006</v>
      </c>
      <c r="J23" s="29">
        <f ca="1">OFFSET(Potencia!J16,0,($L$1-1)*10)</f>
        <v>669.99599999999998</v>
      </c>
      <c r="K23" s="29" t="str">
        <f ca="1">OFFSET(Potencia!K16,0,($L$1-1)*10)</f>
        <v>-</v>
      </c>
      <c r="L23" s="29" t="str">
        <f ca="1">OFFSET(Potencia!L16,0,($L$1-1)*10)</f>
        <v>-</v>
      </c>
      <c r="M23" s="53"/>
    </row>
    <row r="24" spans="1:16">
      <c r="A24" s="23"/>
      <c r="B24" s="32" t="s">
        <v>11</v>
      </c>
      <c r="C24" s="33">
        <f ca="1">OFFSET(Potencia!C17,0,($L$1-1)*10)</f>
        <v>96130.75445000011</v>
      </c>
      <c r="D24" s="33">
        <f ca="1">OFFSET(Potencia!D17,0,($L$1-1)*10)</f>
        <v>97659.449300000109</v>
      </c>
      <c r="E24" s="33">
        <f ca="1">OFFSET(Potencia!E17,0,($L$1-1)*10)</f>
        <v>99936.594670000093</v>
      </c>
      <c r="F24" s="33">
        <f ca="1">OFFSET(Potencia!F17,0,($L$1-1)*10)</f>
        <v>100622.95661000014</v>
      </c>
      <c r="G24" s="33">
        <f ca="1">OFFSET(Potencia!G17,0,($L$1-1)*10)</f>
        <v>100538.91605000016</v>
      </c>
      <c r="H24" s="33">
        <f ca="1">OFFSET(Potencia!H17,0,($L$1-1)*10)</f>
        <v>100953.09452000014</v>
      </c>
      <c r="I24" s="33">
        <f ca="1">OFFSET(Potencia!I17,0,($L$1-1)*10)</f>
        <v>100058.58667000016</v>
      </c>
      <c r="J24" s="33">
        <f ca="1">OFFSET(Potencia!J17,0,($L$1-1)*10)</f>
        <v>99871.715270000146</v>
      </c>
      <c r="K24" s="33" t="str">
        <f ca="1">OFFSET(Potencia!K17,0,($L$1-1)*10)</f>
        <v>-</v>
      </c>
      <c r="L24" s="33" t="str">
        <f ca="1">OFFSET(Potencia!L17,0,($L$1-1)*10)</f>
        <v>-</v>
      </c>
      <c r="M24" s="53"/>
      <c r="N24" s="2"/>
      <c r="O24" s="3"/>
    </row>
    <row r="25" spans="1:16" s="47" customFormat="1" ht="18.600000000000001" customHeight="1">
      <c r="A25" s="58"/>
      <c r="B25" s="102" t="s">
        <v>62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48"/>
      <c r="N25" s="48"/>
      <c r="O25" s="48"/>
    </row>
    <row r="26" spans="1:16" s="47" customFormat="1" ht="12.9" customHeight="1">
      <c r="A26" s="58"/>
      <c r="B26" s="102" t="s">
        <v>63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48"/>
      <c r="N26" s="48"/>
      <c r="O26" s="48"/>
    </row>
    <row r="27" spans="1:16" s="47" customFormat="1" ht="12.9" customHeight="1">
      <c r="A27" s="58"/>
      <c r="B27" s="102" t="s">
        <v>66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48"/>
      <c r="N27" s="48"/>
      <c r="O27" s="48"/>
    </row>
    <row r="28" spans="1:16" s="47" customFormat="1" ht="12.9" customHeight="1">
      <c r="A28" s="58"/>
      <c r="B28" s="102" t="s">
        <v>65</v>
      </c>
      <c r="C28" s="102"/>
      <c r="D28" s="102"/>
      <c r="E28" s="102"/>
      <c r="F28" s="102"/>
      <c r="G28" s="67"/>
      <c r="H28" s="67"/>
      <c r="I28" s="67"/>
      <c r="J28" s="67"/>
      <c r="K28" s="67"/>
      <c r="L28" s="67"/>
      <c r="M28" s="48"/>
      <c r="N28" s="48"/>
      <c r="O28" s="48"/>
    </row>
    <row r="29" spans="1:16" s="47" customFormat="1" ht="24.75" customHeight="1">
      <c r="A29" s="58"/>
      <c r="B29" s="102" t="s">
        <v>42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48"/>
      <c r="N29" s="48"/>
      <c r="O29" s="48"/>
    </row>
    <row r="30" spans="1:16" s="47" customFormat="1" ht="12.9" customHeight="1">
      <c r="A30" s="58"/>
      <c r="B30" s="103" t="str">
        <f>IF(L1=3,IF(MONTH(FACT)=1,"Datos a 31 de diciembre.",(CONCATENATE("Datos a 31 de diciembre. Para el año ",YEAR(FACT), " datos a ",TEXT(FACT-30,"mmmm")," de ",YEAR(FACT),"."))),"Datos a 31 de diciembre.")</f>
        <v>Datos a 31 de diciembre. Para el año 2017 datos a octubre de 2017.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48"/>
      <c r="N30" s="48"/>
      <c r="O30" s="48"/>
    </row>
    <row r="31" spans="1:16" ht="15" customHeight="1">
      <c r="B31" s="1" t="s">
        <v>24</v>
      </c>
      <c r="C31" s="4"/>
      <c r="D31" s="42"/>
      <c r="E31" s="42"/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1" t="s">
        <v>25</v>
      </c>
      <c r="D32" s="42"/>
      <c r="E32" s="42"/>
      <c r="F32" s="43"/>
    </row>
    <row r="33" spans="4:6">
      <c r="D33" s="42"/>
      <c r="E33" s="42"/>
      <c r="F33" s="43"/>
    </row>
    <row r="34" spans="4:6">
      <c r="D34" s="42"/>
      <c r="E34" s="42"/>
      <c r="F34" s="43"/>
    </row>
    <row r="35" spans="4:6">
      <c r="D35" s="42"/>
      <c r="E35" s="42"/>
      <c r="F35" s="43"/>
    </row>
    <row r="36" spans="4:6">
      <c r="D36" s="42"/>
      <c r="E36" s="42"/>
      <c r="F36" s="43"/>
    </row>
  </sheetData>
  <mergeCells count="6">
    <mergeCell ref="B30:L30"/>
    <mergeCell ref="B25:L25"/>
    <mergeCell ref="B29:L29"/>
    <mergeCell ref="B26:L26"/>
    <mergeCell ref="B27:L27"/>
    <mergeCell ref="B28:F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10</xdr:col>
                    <xdr:colOff>632460</xdr:colOff>
                    <xdr:row>5</xdr:row>
                    <xdr:rowOff>22860</xdr:rowOff>
                  </from>
                  <to>
                    <xdr:col>11</xdr:col>
                    <xdr:colOff>784860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_Subsistema">
              <controlPr defaultSize="0" autoLine="0" autoPict="0" macro="[0]!Cambia_Sistema" altText="">
                <anchor moveWithCells="1">
                  <from>
                    <xdr:col>10</xdr:col>
                    <xdr:colOff>632460</xdr:colOff>
                    <xdr:row>4</xdr:row>
                    <xdr:rowOff>22860</xdr:rowOff>
                  </from>
                  <to>
                    <xdr:col>11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P28"/>
  <sheetViews>
    <sheetView showGridLines="0" showRowColHeaders="0" zoomScaleNormal="100" workbookViewId="0"/>
  </sheetViews>
  <sheetFormatPr baseColWidth="10" defaultRowHeight="14.4"/>
  <cols>
    <col min="2" max="2" width="43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2</v>
      </c>
    </row>
    <row r="3" spans="1:15">
      <c r="G3" s="28"/>
      <c r="J3" s="36"/>
    </row>
    <row r="4" spans="1:15">
      <c r="H4" s="24"/>
      <c r="I4" s="25"/>
      <c r="J4" s="37"/>
      <c r="K4" s="24"/>
      <c r="L4" s="56"/>
    </row>
    <row r="5" spans="1:15" ht="16.2" customHeight="1">
      <c r="J5" s="82" t="s">
        <v>54</v>
      </c>
    </row>
    <row r="6" spans="1:15" ht="16.2" customHeight="1">
      <c r="I6" s="78"/>
      <c r="J6" s="82" t="s">
        <v>55</v>
      </c>
    </row>
    <row r="8" spans="1:15" ht="15.9" customHeight="1">
      <c r="B8" s="27"/>
      <c r="C8" s="31">
        <f ca="1">OFFSET(Potencia!C19,0,($L$1-1)*10)</f>
        <v>2016</v>
      </c>
      <c r="D8" s="31">
        <f ca="1">OFFSET(Potencia!D19,0,($L$1-1)*10)</f>
        <v>2017</v>
      </c>
      <c r="E8" s="31">
        <f ca="1">OFFSET(Potencia!E19,0,($L$1-1)*10)</f>
        <v>2018</v>
      </c>
      <c r="F8" s="31">
        <f ca="1">OFFSET(Potencia!F19,0,($L$1-1)*10)</f>
        <v>2019</v>
      </c>
      <c r="G8" s="31">
        <f ca="1">OFFSET(Potencia!G19,0,($L$1-1)*10)</f>
        <v>2020</v>
      </c>
      <c r="H8" s="31">
        <f ca="1">OFFSET(Potencia!H19,0,($L$1-1)*10)</f>
        <v>2021</v>
      </c>
      <c r="I8" s="31">
        <f ca="1">OFFSET(Potencia!I19,0,($L$1-1)*10)</f>
        <v>2022</v>
      </c>
      <c r="J8" s="31">
        <f ca="1">OFFSET(Potencia!J19,0,($L$1-1)*10)</f>
        <v>2023</v>
      </c>
      <c r="K8" s="31">
        <f ca="1">OFFSET(Potencia!K19,0,($L$1-1)*10)</f>
        <v>2024</v>
      </c>
      <c r="L8" s="31">
        <f ca="1">OFFSET(Potencia!L19,0,($L$1-1)*10)</f>
        <v>2025</v>
      </c>
    </row>
    <row r="9" spans="1:15" ht="3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8"/>
      <c r="O9" s="35"/>
    </row>
    <row r="10" spans="1:15">
      <c r="A10" s="23"/>
      <c r="B10" s="39" t="s">
        <v>9</v>
      </c>
      <c r="C10" s="29">
        <f ca="1">OFFSET(Potencia!C20,0,($L$1-1)*10)</f>
        <v>468.4</v>
      </c>
      <c r="D10" s="29">
        <f ca="1">OFFSET(Potencia!D20,0,($L$1-1)*10)</f>
        <v>468.4</v>
      </c>
      <c r="E10" s="29" t="str">
        <f ca="1">OFFSET(Potencia!E20,0,($L$1-1)*10)</f>
        <v>-</v>
      </c>
      <c r="F10" s="29" t="str">
        <f ca="1">OFFSET(Potencia!F20,0,($L$1-1)*10)</f>
        <v>-</v>
      </c>
      <c r="G10" s="29" t="str">
        <f ca="1">OFFSET(Potencia!G20,0,($L$1-1)*10)</f>
        <v>-</v>
      </c>
      <c r="H10" s="29" t="str">
        <f ca="1">OFFSET(Potencia!H20,0,($L$1-1)*10)</f>
        <v>-</v>
      </c>
      <c r="I10" s="29" t="str">
        <f ca="1">OFFSET(Potencia!I20,0,($L$1-1)*10)</f>
        <v>-</v>
      </c>
      <c r="J10" s="29" t="str">
        <f ca="1">OFFSET(Potencia!J20,0,($L$1-1)*10)</f>
        <v>-</v>
      </c>
      <c r="K10" s="29" t="str">
        <f ca="1">OFFSET(Potencia!K20,0,($L$1-1)*10)</f>
        <v>-</v>
      </c>
      <c r="L10" s="29" t="str">
        <f ca="1">OFFSET(Potencia!L20,0,($L$1-1)*10)</f>
        <v>-</v>
      </c>
      <c r="M10" s="54"/>
    </row>
    <row r="11" spans="1:15">
      <c r="A11" s="23"/>
      <c r="B11" s="45" t="s">
        <v>28</v>
      </c>
      <c r="C11" s="46">
        <f ca="1">OFFSET(Potencia!C21,0,($L$1-1)*10)</f>
        <v>182</v>
      </c>
      <c r="D11" s="46">
        <f ca="1">OFFSET(Potencia!D21,0,($L$1-1)*10)</f>
        <v>182</v>
      </c>
      <c r="E11" s="46" t="str">
        <f ca="1">OFFSET(Potencia!E21,0,($L$1-1)*10)</f>
        <v>-</v>
      </c>
      <c r="F11" s="46" t="str">
        <f ca="1">OFFSET(Potencia!F21,0,($L$1-1)*10)</f>
        <v>-</v>
      </c>
      <c r="G11" s="46" t="str">
        <f ca="1">OFFSET(Potencia!G21,0,($L$1-1)*10)</f>
        <v>-</v>
      </c>
      <c r="H11" s="46" t="str">
        <f ca="1">OFFSET(Potencia!H21,0,($L$1-1)*10)</f>
        <v>-</v>
      </c>
      <c r="I11" s="46" t="str">
        <f ca="1">OFFSET(Potencia!I21,0,($L$1-1)*10)</f>
        <v>-</v>
      </c>
      <c r="J11" s="46" t="str">
        <f ca="1">OFFSET(Potencia!J21,0,($L$1-1)*10)</f>
        <v>-</v>
      </c>
      <c r="K11" s="46" t="str">
        <f ca="1">OFFSET(Potencia!K21,0,($L$1-1)*10)</f>
        <v>-</v>
      </c>
      <c r="L11" s="46" t="str">
        <f ca="1">OFFSET(Potencia!L21,0,($L$1-1)*10)</f>
        <v>-</v>
      </c>
      <c r="M11" s="54"/>
    </row>
    <row r="12" spans="1:15">
      <c r="A12" s="23"/>
      <c r="B12" s="45" t="s">
        <v>13</v>
      </c>
      <c r="C12" s="46">
        <f ca="1">OFFSET(Potencia!C22,0,($L$1-1)*10)</f>
        <v>605.4</v>
      </c>
      <c r="D12" s="46">
        <f ca="1">OFFSET(Potencia!D22,0,($L$1-1)*10)</f>
        <v>605.4</v>
      </c>
      <c r="E12" s="46" t="str">
        <f ca="1">OFFSET(Potencia!E22,0,($L$1-1)*10)</f>
        <v>-</v>
      </c>
      <c r="F12" s="46" t="str">
        <f ca="1">OFFSET(Potencia!F22,0,($L$1-1)*10)</f>
        <v>-</v>
      </c>
      <c r="G12" s="46" t="str">
        <f ca="1">OFFSET(Potencia!G22,0,($L$1-1)*10)</f>
        <v>-</v>
      </c>
      <c r="H12" s="46" t="str">
        <f ca="1">OFFSET(Potencia!H22,0,($L$1-1)*10)</f>
        <v>-</v>
      </c>
      <c r="I12" s="46" t="str">
        <f ca="1">OFFSET(Potencia!I22,0,($L$1-1)*10)</f>
        <v>-</v>
      </c>
      <c r="J12" s="46" t="str">
        <f ca="1">OFFSET(Potencia!J22,0,($L$1-1)*10)</f>
        <v>-</v>
      </c>
      <c r="K12" s="46" t="str">
        <f ca="1">OFFSET(Potencia!K22,0,($L$1-1)*10)</f>
        <v>-</v>
      </c>
      <c r="L12" s="46" t="str">
        <f ca="1">OFFSET(Potencia!L22,0,($L$1-1)*10)</f>
        <v>-</v>
      </c>
      <c r="M12" s="54"/>
    </row>
    <row r="13" spans="1:15">
      <c r="A13" s="23"/>
      <c r="B13" s="39" t="s">
        <v>26</v>
      </c>
      <c r="C13" s="29">
        <f ca="1">OFFSET(Potencia!C23,0,($L$1-1)*10)</f>
        <v>787.4</v>
      </c>
      <c r="D13" s="29">
        <f ca="1">OFFSET(Potencia!D23,0,($L$1-1)*10)</f>
        <v>787.4</v>
      </c>
      <c r="E13" s="29" t="str">
        <f ca="1">OFFSET(Potencia!E23,0,($L$1-1)*10)</f>
        <v>-</v>
      </c>
      <c r="F13" s="29" t="str">
        <f ca="1">OFFSET(Potencia!F23,0,($L$1-1)*10)</f>
        <v>-</v>
      </c>
      <c r="G13" s="29" t="str">
        <f ca="1">OFFSET(Potencia!G23,0,($L$1-1)*10)</f>
        <v>-</v>
      </c>
      <c r="H13" s="29" t="str">
        <f ca="1">OFFSET(Potencia!H23,0,($L$1-1)*10)</f>
        <v>-</v>
      </c>
      <c r="I13" s="29" t="str">
        <f ca="1">OFFSET(Potencia!I23,0,($L$1-1)*10)</f>
        <v>-</v>
      </c>
      <c r="J13" s="29" t="str">
        <f ca="1">OFFSET(Potencia!J23,0,($L$1-1)*10)</f>
        <v>-</v>
      </c>
      <c r="K13" s="29" t="str">
        <f ca="1">OFFSET(Potencia!K23,0,($L$1-1)*10)</f>
        <v>-</v>
      </c>
      <c r="L13" s="29" t="str">
        <f ca="1">OFFSET(Potencia!L23,0,($L$1-1)*10)</f>
        <v>-</v>
      </c>
      <c r="M13" s="54"/>
    </row>
    <row r="14" spans="1:15">
      <c r="A14" s="23"/>
      <c r="B14" s="39" t="s">
        <v>2</v>
      </c>
      <c r="C14" s="29">
        <f ca="1">OFFSET(Potencia!C24,0,($L$1-1)*10)</f>
        <v>857.95</v>
      </c>
      <c r="D14" s="29">
        <f ca="1">OFFSET(Potencia!D24,0,($L$1-1)*10)</f>
        <v>857.95</v>
      </c>
      <c r="E14" s="29" t="str">
        <f ca="1">OFFSET(Potencia!E24,0,($L$1-1)*10)</f>
        <v>-</v>
      </c>
      <c r="F14" s="29" t="str">
        <f ca="1">OFFSET(Potencia!F24,0,($L$1-1)*10)</f>
        <v>-</v>
      </c>
      <c r="G14" s="29" t="str">
        <f ca="1">OFFSET(Potencia!G24,0,($L$1-1)*10)</f>
        <v>-</v>
      </c>
      <c r="H14" s="29" t="str">
        <f ca="1">OFFSET(Potencia!H24,0,($L$1-1)*10)</f>
        <v>-</v>
      </c>
      <c r="I14" s="29" t="str">
        <f ca="1">OFFSET(Potencia!I24,0,($L$1-1)*10)</f>
        <v>-</v>
      </c>
      <c r="J14" s="29" t="str">
        <f ca="1">OFFSET(Potencia!J24,0,($L$1-1)*10)</f>
        <v>-</v>
      </c>
      <c r="K14" s="29" t="str">
        <f ca="1">OFFSET(Potencia!K24,0,($L$1-1)*10)</f>
        <v>-</v>
      </c>
      <c r="L14" s="29" t="str">
        <f ca="1">OFFSET(Potencia!L24,0,($L$1-1)*10)</f>
        <v>-</v>
      </c>
      <c r="M14" s="54"/>
    </row>
    <row r="15" spans="1:15">
      <c r="A15" s="23"/>
      <c r="B15" s="39" t="s">
        <v>69</v>
      </c>
      <c r="C15" s="29" t="str">
        <f ca="1">OFFSET(Potencia!C25,0,($L$1-1)*10)</f>
        <v>-</v>
      </c>
      <c r="D15" s="29" t="str">
        <f ca="1">OFFSET(Potencia!D25,0,($L$1-1)*10)</f>
        <v>-</v>
      </c>
      <c r="E15" s="29" t="str">
        <f ca="1">OFFSET(Potencia!E25,0,($L$1-1)*10)</f>
        <v>-</v>
      </c>
      <c r="F15" s="29" t="str">
        <f ca="1">OFFSET(Potencia!F25,0,($L$1-1)*10)</f>
        <v>-</v>
      </c>
      <c r="G15" s="29" t="str">
        <f ca="1">OFFSET(Potencia!G25,0,($L$1-1)*10)</f>
        <v>-</v>
      </c>
      <c r="H15" s="29" t="str">
        <f ca="1">OFFSET(Potencia!H25,0,($L$1-1)*10)</f>
        <v>-</v>
      </c>
      <c r="I15" s="29" t="str">
        <f ca="1">OFFSET(Potencia!I25,0,($L$1-1)*10)</f>
        <v>-</v>
      </c>
      <c r="J15" s="29" t="str">
        <f ca="1">OFFSET(Potencia!J25,0,($L$1-1)*10)</f>
        <v>-</v>
      </c>
      <c r="K15" s="29" t="str">
        <f ca="1">OFFSET(Potencia!K25,0,($L$1-1)*10)</f>
        <v>-</v>
      </c>
      <c r="L15" s="29" t="str">
        <f ca="1">OFFSET(Potencia!L25,0,($L$1-1)*10)</f>
        <v>-</v>
      </c>
      <c r="M15" s="54"/>
    </row>
    <row r="16" spans="1:15">
      <c r="A16" s="23"/>
      <c r="B16" s="39" t="s">
        <v>3</v>
      </c>
      <c r="C16" s="29">
        <f ca="1">OFFSET(Potencia!C26,0,($L$1-1)*10)</f>
        <v>3.6762999999999999</v>
      </c>
      <c r="D16" s="29">
        <f ca="1">OFFSET(Potencia!D26,0,($L$1-1)*10)</f>
        <v>3.6762999999999999</v>
      </c>
      <c r="E16" s="29" t="str">
        <f ca="1">OFFSET(Potencia!E26,0,($L$1-1)*10)</f>
        <v>-</v>
      </c>
      <c r="F16" s="29" t="str">
        <f ca="1">OFFSET(Potencia!F26,0,($L$1-1)*10)</f>
        <v>-</v>
      </c>
      <c r="G16" s="29" t="str">
        <f ca="1">OFFSET(Potencia!G26,0,($L$1-1)*10)</f>
        <v>-</v>
      </c>
      <c r="H16" s="29" t="str">
        <f ca="1">OFFSET(Potencia!H26,0,($L$1-1)*10)</f>
        <v>-</v>
      </c>
      <c r="I16" s="29" t="str">
        <f ca="1">OFFSET(Potencia!I26,0,($L$1-1)*10)</f>
        <v>-</v>
      </c>
      <c r="J16" s="29" t="str">
        <f ca="1">OFFSET(Potencia!J26,0,($L$1-1)*10)</f>
        <v>-</v>
      </c>
      <c r="K16" s="29" t="str">
        <f ca="1">OFFSET(Potencia!K26,0,($L$1-1)*10)</f>
        <v>-</v>
      </c>
      <c r="L16" s="29" t="str">
        <f ca="1">OFFSET(Potencia!L26,0,($L$1-1)*10)</f>
        <v>-</v>
      </c>
      <c r="M16" s="54"/>
    </row>
    <row r="17" spans="1:16">
      <c r="A17" s="23"/>
      <c r="B17" s="39" t="s">
        <v>4</v>
      </c>
      <c r="C17" s="29">
        <f ca="1">OFFSET(Potencia!C27,0,($L$1-1)*10)</f>
        <v>77.769779999999898</v>
      </c>
      <c r="D17" s="29">
        <f ca="1">OFFSET(Potencia!D27,0,($L$1-1)*10)</f>
        <v>77.765779999999907</v>
      </c>
      <c r="E17" s="29" t="str">
        <f ca="1">OFFSET(Potencia!E27,0,($L$1-1)*10)</f>
        <v>-</v>
      </c>
      <c r="F17" s="29" t="str">
        <f ca="1">OFFSET(Potencia!F27,0,($L$1-1)*10)</f>
        <v>-</v>
      </c>
      <c r="G17" s="29" t="str">
        <f ca="1">OFFSET(Potencia!G27,0,($L$1-1)*10)</f>
        <v>-</v>
      </c>
      <c r="H17" s="29" t="str">
        <f ca="1">OFFSET(Potencia!H27,0,($L$1-1)*10)</f>
        <v>-</v>
      </c>
      <c r="I17" s="29" t="str">
        <f ca="1">OFFSET(Potencia!I27,0,($L$1-1)*10)</f>
        <v>-</v>
      </c>
      <c r="J17" s="29" t="str">
        <f ca="1">OFFSET(Potencia!J27,0,($L$1-1)*10)</f>
        <v>-</v>
      </c>
      <c r="K17" s="29" t="str">
        <f ca="1">OFFSET(Potencia!K27,0,($L$1-1)*10)</f>
        <v>-</v>
      </c>
      <c r="L17" s="29" t="str">
        <f ca="1">OFFSET(Potencia!L27,0,($L$1-1)*10)</f>
        <v>-</v>
      </c>
      <c r="M17" s="54"/>
    </row>
    <row r="18" spans="1:16" ht="15" customHeight="1">
      <c r="A18" s="23"/>
      <c r="B18" s="39" t="s">
        <v>59</v>
      </c>
      <c r="C18" s="29">
        <f ca="1">OFFSET(Potencia!C28,0,($L$1-1)*10)</f>
        <v>2.13</v>
      </c>
      <c r="D18" s="29">
        <f ca="1">OFFSET(Potencia!D28,0,($L$1-1)*10)</f>
        <v>2.13</v>
      </c>
      <c r="E18" s="29" t="str">
        <f ca="1">OFFSET(Potencia!E28,0,($L$1-1)*10)</f>
        <v>-</v>
      </c>
      <c r="F18" s="29" t="str">
        <f ca="1">OFFSET(Potencia!F28,0,($L$1-1)*10)</f>
        <v>-</v>
      </c>
      <c r="G18" s="29" t="str">
        <f ca="1">OFFSET(Potencia!G28,0,($L$1-1)*10)</f>
        <v>-</v>
      </c>
      <c r="H18" s="29" t="str">
        <f ca="1">OFFSET(Potencia!H28,0,($L$1-1)*10)</f>
        <v>-</v>
      </c>
      <c r="I18" s="29" t="str">
        <f ca="1">OFFSET(Potencia!I28,0,($L$1-1)*10)</f>
        <v>-</v>
      </c>
      <c r="J18" s="29" t="str">
        <f ca="1">OFFSET(Potencia!J28,0,($L$1-1)*10)</f>
        <v>-</v>
      </c>
      <c r="K18" s="29" t="str">
        <f ca="1">OFFSET(Potencia!K28,0,($L$1-1)*10)</f>
        <v>-</v>
      </c>
      <c r="L18" s="29" t="str">
        <f ca="1">OFFSET(Potencia!L28,0,($L$1-1)*10)</f>
        <v>-</v>
      </c>
      <c r="M18" s="54"/>
    </row>
    <row r="19" spans="1:16" ht="15" customHeight="1">
      <c r="A19" s="23"/>
      <c r="B19" s="39" t="s">
        <v>60</v>
      </c>
      <c r="C19" s="29">
        <f ca="1">OFFSET(Potencia!C29,0,($L$1-1)*10)</f>
        <v>10.824999999999999</v>
      </c>
      <c r="D19" s="29">
        <f ca="1">OFFSET(Potencia!D29,0,($L$1-1)*10)</f>
        <v>10.824999999999999</v>
      </c>
      <c r="E19" s="29" t="str">
        <f ca="1">OFFSET(Potencia!E29,0,($L$1-1)*10)</f>
        <v>-</v>
      </c>
      <c r="F19" s="29" t="str">
        <f ca="1">OFFSET(Potencia!F29,0,($L$1-1)*10)</f>
        <v>-</v>
      </c>
      <c r="G19" s="29" t="str">
        <f ca="1">OFFSET(Potencia!G29,0,($L$1-1)*10)</f>
        <v>-</v>
      </c>
      <c r="H19" s="29" t="str">
        <f ca="1">OFFSET(Potencia!H29,0,($L$1-1)*10)</f>
        <v>-</v>
      </c>
      <c r="I19" s="29" t="str">
        <f ca="1">OFFSET(Potencia!I29,0,($L$1-1)*10)</f>
        <v>-</v>
      </c>
      <c r="J19" s="29" t="str">
        <f ca="1">OFFSET(Potencia!J29,0,($L$1-1)*10)</f>
        <v>-</v>
      </c>
      <c r="K19" s="29" t="str">
        <f ca="1">OFFSET(Potencia!K29,0,($L$1-1)*10)</f>
        <v>-</v>
      </c>
      <c r="L19" s="29" t="str">
        <f ca="1">OFFSET(Potencia!L29,0,($L$1-1)*10)</f>
        <v>-</v>
      </c>
      <c r="M19" s="54"/>
    </row>
    <row r="20" spans="1:16">
      <c r="A20" s="23"/>
      <c r="B20" s="39" t="s">
        <v>61</v>
      </c>
      <c r="C20" s="29">
        <f ca="1">OFFSET(Potencia!C30,0,($L$1-1)*10)</f>
        <v>74.8</v>
      </c>
      <c r="D20" s="29">
        <f ca="1">OFFSET(Potencia!D30,0,($L$1-1)*10)</f>
        <v>74.8</v>
      </c>
      <c r="E20" s="29" t="str">
        <f ca="1">OFFSET(Potencia!E30,0,($L$1-1)*10)</f>
        <v>-</v>
      </c>
      <c r="F20" s="29" t="str">
        <f ca="1">OFFSET(Potencia!F30,0,($L$1-1)*10)</f>
        <v>-</v>
      </c>
      <c r="G20" s="29" t="str">
        <f ca="1">OFFSET(Potencia!G30,0,($L$1-1)*10)</f>
        <v>-</v>
      </c>
      <c r="H20" s="29" t="str">
        <f ca="1">OFFSET(Potencia!H30,0,($L$1-1)*10)</f>
        <v>-</v>
      </c>
      <c r="I20" s="29" t="str">
        <f ca="1">OFFSET(Potencia!I30,0,($L$1-1)*10)</f>
        <v>-</v>
      </c>
      <c r="J20" s="29" t="str">
        <f ca="1">OFFSET(Potencia!J30,0,($L$1-1)*10)</f>
        <v>-</v>
      </c>
      <c r="K20" s="29" t="str">
        <f ca="1">OFFSET(Potencia!K30,0,($L$1-1)*10)</f>
        <v>-</v>
      </c>
      <c r="L20" s="29" t="str">
        <f ca="1">OFFSET(Potencia!L30,0,($L$1-1)*10)</f>
        <v>-</v>
      </c>
      <c r="M20" s="54"/>
    </row>
    <row r="21" spans="1:16">
      <c r="A21" s="23"/>
      <c r="B21" s="32" t="s">
        <v>11</v>
      </c>
      <c r="C21" s="33">
        <f ca="1">OFFSET(Potencia!C31,0,($L$1-1)*10)</f>
        <v>2282.9510800000003</v>
      </c>
      <c r="D21" s="33">
        <f ca="1">OFFSET(Potencia!D31,0,($L$1-1)*10)</f>
        <v>2282.9470799999999</v>
      </c>
      <c r="E21" s="33" t="str">
        <f ca="1">OFFSET(Potencia!E31,0,($L$1-1)*10)</f>
        <v>-</v>
      </c>
      <c r="F21" s="33" t="str">
        <f ca="1">OFFSET(Potencia!F31,0,($L$1-1)*10)</f>
        <v>-</v>
      </c>
      <c r="G21" s="33" t="str">
        <f ca="1">OFFSET(Potencia!G31,0,($L$1-1)*10)</f>
        <v>-</v>
      </c>
      <c r="H21" s="33" t="str">
        <f ca="1">OFFSET(Potencia!H31,0,($L$1-1)*10)</f>
        <v>-</v>
      </c>
      <c r="I21" s="33" t="str">
        <f ca="1">OFFSET(Potencia!I31,0,($L$1-1)*10)</f>
        <v>-</v>
      </c>
      <c r="J21" s="33" t="str">
        <f ca="1">OFFSET(Potencia!J31,0,($L$1-1)*10)</f>
        <v>-</v>
      </c>
      <c r="K21" s="33" t="str">
        <f ca="1">OFFSET(Potencia!K31,0,($L$1-1)*10)</f>
        <v>-</v>
      </c>
      <c r="L21" s="33" t="str">
        <f ca="1">OFFSET(Potencia!L31,0,($L$1-1)*10)</f>
        <v>-</v>
      </c>
      <c r="M21" s="54"/>
    </row>
    <row r="22" spans="1:16" s="47" customFormat="1" ht="18.600000000000001" customHeight="1">
      <c r="A22" s="58"/>
      <c r="B22" s="102" t="s">
        <v>67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48"/>
      <c r="N22" s="48"/>
      <c r="O22" s="48"/>
    </row>
    <row r="23" spans="1:16" s="47" customFormat="1" ht="12.6" customHeight="1">
      <c r="A23" s="58"/>
      <c r="B23" s="102" t="s">
        <v>68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48"/>
      <c r="N23" s="48"/>
      <c r="O23" s="48"/>
    </row>
    <row r="24" spans="1:16" s="47" customFormat="1" ht="12.6" customHeight="1">
      <c r="A24" s="58"/>
      <c r="B24" s="102" t="s">
        <v>64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48"/>
      <c r="N24" s="48"/>
      <c r="O24" s="48"/>
    </row>
    <row r="25" spans="1:16" s="47" customFormat="1" ht="12.6" customHeight="1">
      <c r="A25" s="58"/>
      <c r="B25" s="102" t="s">
        <v>65</v>
      </c>
      <c r="C25" s="102"/>
      <c r="D25" s="102"/>
      <c r="E25" s="102"/>
      <c r="F25" s="102"/>
      <c r="G25" s="68"/>
      <c r="H25" s="68"/>
      <c r="I25" s="68"/>
      <c r="J25" s="68"/>
      <c r="K25" s="68"/>
      <c r="L25" s="68"/>
      <c r="M25" s="48"/>
      <c r="N25" s="48"/>
      <c r="O25" s="48"/>
    </row>
    <row r="26" spans="1:16" s="47" customFormat="1" ht="12.6" customHeight="1">
      <c r="A26" s="58"/>
      <c r="B26" s="102" t="s">
        <v>46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48"/>
      <c r="N26" s="48"/>
      <c r="O26" s="48"/>
    </row>
    <row r="27" spans="1:16" s="47" customFormat="1" ht="12.6" customHeight="1">
      <c r="A27" s="58"/>
      <c r="B27" s="103" t="str">
        <f>IF(L1=2,IF(MONTH(FACT)=1,"Datos a 31 de diciembre.",(CONCATENATE("Datos a 31 de diciembre. Para el año ",YEAR(FACT), " datos a ",TEXT(FACT-30,"mmmm")," de ",YEAR(FACT),"."))),"Datos a 31 de diciembre.")</f>
        <v>Datos a 31 de diciembre. Para el año 2017 datos a octubre de 2017.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48"/>
      <c r="N27" s="48"/>
      <c r="O27" s="48"/>
    </row>
    <row r="28" spans="1:16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4"/>
      <c r="N28" s="4"/>
      <c r="O28" s="4"/>
      <c r="P28" s="4"/>
    </row>
  </sheetData>
  <mergeCells count="6">
    <mergeCell ref="B27:L27"/>
    <mergeCell ref="B22:L22"/>
    <mergeCell ref="B26:L26"/>
    <mergeCell ref="B23:L23"/>
    <mergeCell ref="B24:L24"/>
    <mergeCell ref="B25:F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10</xdr:col>
                    <xdr:colOff>632460</xdr:colOff>
                    <xdr:row>5</xdr:row>
                    <xdr:rowOff>22860</xdr:rowOff>
                  </from>
                  <to>
                    <xdr:col>11</xdr:col>
                    <xdr:colOff>784860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_Subsistema">
              <controlPr defaultSize="0" autoLine="0" autoPict="0" macro="[0]!Cambia_Sistema" altText="">
                <anchor moveWithCells="1">
                  <from>
                    <xdr:col>10</xdr:col>
                    <xdr:colOff>632460</xdr:colOff>
                    <xdr:row>4</xdr:row>
                    <xdr:rowOff>22860</xdr:rowOff>
                  </from>
                  <to>
                    <xdr:col>11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O28"/>
  <sheetViews>
    <sheetView showGridLines="0" showRowColHeaders="0" zoomScaleNormal="100" workbookViewId="0"/>
  </sheetViews>
  <sheetFormatPr baseColWidth="10" defaultRowHeight="14.4"/>
  <cols>
    <col min="2" max="2" width="43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2</v>
      </c>
    </row>
    <row r="3" spans="1:15">
      <c r="J3" s="36"/>
    </row>
    <row r="4" spans="1:15">
      <c r="H4" s="24"/>
      <c r="I4" s="25"/>
      <c r="J4" s="37"/>
      <c r="K4" s="24"/>
      <c r="L4" s="56"/>
    </row>
    <row r="5" spans="1:15" ht="16.2" customHeight="1">
      <c r="J5" s="82" t="s">
        <v>54</v>
      </c>
    </row>
    <row r="6" spans="1:15" ht="16.2" customHeight="1">
      <c r="I6" s="78"/>
      <c r="J6" s="82" t="s">
        <v>55</v>
      </c>
    </row>
    <row r="8" spans="1:15" ht="15.9" customHeight="1">
      <c r="B8" s="27"/>
      <c r="C8" s="31">
        <f ca="1">OFFSET(Potencia!C33,0,($L$1-1)*10)</f>
        <v>2016</v>
      </c>
      <c r="D8" s="31">
        <f ca="1">OFFSET(Potencia!D33,0,($L$1-1)*10)</f>
        <v>2017</v>
      </c>
      <c r="E8" s="31">
        <f ca="1">OFFSET(Potencia!E33,0,($L$1-1)*10)</f>
        <v>2018</v>
      </c>
      <c r="F8" s="31">
        <f ca="1">OFFSET(Potencia!F33,0,($L$1-1)*10)</f>
        <v>2019</v>
      </c>
      <c r="G8" s="31">
        <f ca="1">OFFSET(Potencia!G33,0,($L$1-1)*10)</f>
        <v>2020</v>
      </c>
      <c r="H8" s="31">
        <f ca="1">OFFSET(Potencia!H33,0,($L$1-1)*10)</f>
        <v>2021</v>
      </c>
      <c r="I8" s="31">
        <f ca="1">OFFSET(Potencia!I33,0,($L$1-1)*10)</f>
        <v>2022</v>
      </c>
      <c r="J8" s="31">
        <f ca="1">OFFSET(Potencia!J33,0,($L$1-1)*10)</f>
        <v>2023</v>
      </c>
      <c r="K8" s="31">
        <f ca="1">OFFSET(Potencia!K33,0,($L$1-1)*10)</f>
        <v>2024</v>
      </c>
      <c r="L8" s="31">
        <f ca="1">OFFSET(Potencia!L33,0,($L$1-1)*10)</f>
        <v>2025</v>
      </c>
    </row>
    <row r="9" spans="1:15" ht="3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8"/>
      <c r="O9" s="35"/>
    </row>
    <row r="10" spans="1:15">
      <c r="A10" s="23"/>
      <c r="B10" s="39" t="s">
        <v>0</v>
      </c>
      <c r="C10" s="29">
        <f ca="1">OFFSET(Potencia!C34,0,($L$1-1)*10)</f>
        <v>1.2630000000000001</v>
      </c>
      <c r="D10" s="29">
        <f ca="1">OFFSET(Potencia!D34,0,($L$1-1)*10)</f>
        <v>1.2630000000000001</v>
      </c>
      <c r="E10" s="29" t="str">
        <f ca="1">OFFSET(Potencia!E34,0,($L$1-1)*10)</f>
        <v>-</v>
      </c>
      <c r="F10" s="29" t="str">
        <f ca="1">OFFSET(Potencia!F34,0,($L$1-1)*10)</f>
        <v>-</v>
      </c>
      <c r="G10" s="29" t="str">
        <f ca="1">OFFSET(Potencia!G34,0,($L$1-1)*10)</f>
        <v>-</v>
      </c>
      <c r="H10" s="29" t="str">
        <f ca="1">OFFSET(Potencia!H34,0,($L$1-1)*10)</f>
        <v>-</v>
      </c>
      <c r="I10" s="29" t="str">
        <f ca="1">OFFSET(Potencia!I34,0,($L$1-1)*10)</f>
        <v>-</v>
      </c>
      <c r="J10" s="29" t="str">
        <f ca="1">OFFSET(Potencia!J34,0,($L$1-1)*10)</f>
        <v>-</v>
      </c>
      <c r="K10" s="29" t="str">
        <f ca="1">OFFSET(Potencia!K34,0,($L$1-1)*10)</f>
        <v>-</v>
      </c>
      <c r="L10" s="29" t="str">
        <f ca="1">OFFSET(Potencia!L34,0,($L$1-1)*10)</f>
        <v>-</v>
      </c>
    </row>
    <row r="11" spans="1:15">
      <c r="A11" s="23"/>
      <c r="B11" s="45" t="s">
        <v>28</v>
      </c>
      <c r="C11" s="46">
        <f ca="1">OFFSET(Potencia!C35,0,($L$1-1)*10)</f>
        <v>495.92000000000013</v>
      </c>
      <c r="D11" s="46">
        <f ca="1">OFFSET(Potencia!D35,0,($L$1-1)*10)</f>
        <v>495.92000000000013</v>
      </c>
      <c r="E11" s="46" t="str">
        <f ca="1">OFFSET(Potencia!E35,0,($L$1-1)*10)</f>
        <v>-</v>
      </c>
      <c r="F11" s="46" t="str">
        <f ca="1">OFFSET(Potencia!F35,0,($L$1-1)*10)</f>
        <v>-</v>
      </c>
      <c r="G11" s="46" t="str">
        <f ca="1">OFFSET(Potencia!G35,0,($L$1-1)*10)</f>
        <v>-</v>
      </c>
      <c r="H11" s="46" t="str">
        <f ca="1">OFFSET(Potencia!H35,0,($L$1-1)*10)</f>
        <v>-</v>
      </c>
      <c r="I11" s="46" t="str">
        <f ca="1">OFFSET(Potencia!I35,0,($L$1-1)*10)</f>
        <v>-</v>
      </c>
      <c r="J11" s="46" t="str">
        <f ca="1">OFFSET(Potencia!J35,0,($L$1-1)*10)</f>
        <v>-</v>
      </c>
      <c r="K11" s="46" t="str">
        <f ca="1">OFFSET(Potencia!K35,0,($L$1-1)*10)</f>
        <v>-</v>
      </c>
      <c r="L11" s="46" t="str">
        <f ca="1">OFFSET(Potencia!L35,0,($L$1-1)*10)</f>
        <v>-</v>
      </c>
    </row>
    <row r="12" spans="1:15">
      <c r="A12" s="23"/>
      <c r="B12" s="45" t="s">
        <v>13</v>
      </c>
      <c r="C12" s="46">
        <f ca="1">OFFSET(Potencia!C36,0,($L$1-1)*10)</f>
        <v>557.1400000000001</v>
      </c>
      <c r="D12" s="46">
        <f ca="1">OFFSET(Potencia!D36,0,($L$1-1)*10)</f>
        <v>557.1400000000001</v>
      </c>
      <c r="E12" s="46" t="str">
        <f ca="1">OFFSET(Potencia!E36,0,($L$1-1)*10)</f>
        <v>-</v>
      </c>
      <c r="F12" s="46" t="str">
        <f ca="1">OFFSET(Potencia!F36,0,($L$1-1)*10)</f>
        <v>-</v>
      </c>
      <c r="G12" s="46" t="str">
        <f ca="1">OFFSET(Potencia!G36,0,($L$1-1)*10)</f>
        <v>-</v>
      </c>
      <c r="H12" s="46" t="str">
        <f ca="1">OFFSET(Potencia!H36,0,($L$1-1)*10)</f>
        <v>-</v>
      </c>
      <c r="I12" s="46" t="str">
        <f ca="1">OFFSET(Potencia!I36,0,($L$1-1)*10)</f>
        <v>-</v>
      </c>
      <c r="J12" s="46" t="str">
        <f ca="1">OFFSET(Potencia!J36,0,($L$1-1)*10)</f>
        <v>-</v>
      </c>
      <c r="K12" s="46" t="str">
        <f ca="1">OFFSET(Potencia!K36,0,($L$1-1)*10)</f>
        <v>-</v>
      </c>
      <c r="L12" s="46" t="str">
        <f ca="1">OFFSET(Potencia!L36,0,($L$1-1)*10)</f>
        <v>-</v>
      </c>
    </row>
    <row r="13" spans="1:15">
      <c r="A13" s="23"/>
      <c r="B13" s="45" t="s">
        <v>14</v>
      </c>
      <c r="C13" s="46">
        <f ca="1">OFFSET(Potencia!C37,0,($L$1-1)*10)</f>
        <v>482.64</v>
      </c>
      <c r="D13" s="46">
        <f ca="1">OFFSET(Potencia!D37,0,($L$1-1)*10)</f>
        <v>482.64</v>
      </c>
      <c r="E13" s="46" t="str">
        <f ca="1">OFFSET(Potencia!E37,0,($L$1-1)*10)</f>
        <v>-</v>
      </c>
      <c r="F13" s="46" t="str">
        <f ca="1">OFFSET(Potencia!F37,0,($L$1-1)*10)</f>
        <v>-</v>
      </c>
      <c r="G13" s="46" t="str">
        <f ca="1">OFFSET(Potencia!G37,0,($L$1-1)*10)</f>
        <v>-</v>
      </c>
      <c r="H13" s="46" t="str">
        <f ca="1">OFFSET(Potencia!H37,0,($L$1-1)*10)</f>
        <v>-</v>
      </c>
      <c r="I13" s="46" t="str">
        <f ca="1">OFFSET(Potencia!I37,0,($L$1-1)*10)</f>
        <v>-</v>
      </c>
      <c r="J13" s="46" t="str">
        <f ca="1">OFFSET(Potencia!J37,0,($L$1-1)*10)</f>
        <v>-</v>
      </c>
      <c r="K13" s="46" t="str">
        <f ca="1">OFFSET(Potencia!K37,0,($L$1-1)*10)</f>
        <v>-</v>
      </c>
      <c r="L13" s="46" t="str">
        <f ca="1">OFFSET(Potencia!L37,0,($L$1-1)*10)</f>
        <v>-</v>
      </c>
    </row>
    <row r="14" spans="1:15">
      <c r="A14" s="23"/>
      <c r="B14" s="39" t="s">
        <v>26</v>
      </c>
      <c r="C14" s="29">
        <f ca="1">OFFSET(Potencia!C38,0,($L$1-1)*10)</f>
        <v>1535.7000000000003</v>
      </c>
      <c r="D14" s="29">
        <f ca="1">OFFSET(Potencia!D38,0,($L$1-1)*10)</f>
        <v>1535.7000000000003</v>
      </c>
      <c r="E14" s="29" t="str">
        <f ca="1">OFFSET(Potencia!E38,0,($L$1-1)*10)</f>
        <v>-</v>
      </c>
      <c r="F14" s="29" t="str">
        <f ca="1">OFFSET(Potencia!F38,0,($L$1-1)*10)</f>
        <v>-</v>
      </c>
      <c r="G14" s="29" t="str">
        <f ca="1">OFFSET(Potencia!G38,0,($L$1-1)*10)</f>
        <v>-</v>
      </c>
      <c r="H14" s="29" t="str">
        <f ca="1">OFFSET(Potencia!H38,0,($L$1-1)*10)</f>
        <v>-</v>
      </c>
      <c r="I14" s="29" t="str">
        <f ca="1">OFFSET(Potencia!I38,0,($L$1-1)*10)</f>
        <v>-</v>
      </c>
      <c r="J14" s="29" t="str">
        <f ca="1">OFFSET(Potencia!J38,0,($L$1-1)*10)</f>
        <v>-</v>
      </c>
      <c r="K14" s="29" t="str">
        <f ca="1">OFFSET(Potencia!K38,0,($L$1-1)*10)</f>
        <v>-</v>
      </c>
      <c r="L14" s="29" t="str">
        <f ca="1">OFFSET(Potencia!L38,0,($L$1-1)*10)</f>
        <v>-</v>
      </c>
    </row>
    <row r="15" spans="1:15">
      <c r="A15" s="23"/>
      <c r="B15" s="39" t="s">
        <v>30</v>
      </c>
      <c r="C15" s="29">
        <f ca="1">OFFSET(Potencia!C39,0,($L$1-1)*10)</f>
        <v>864.2</v>
      </c>
      <c r="D15" s="29">
        <f ca="1">OFFSET(Potencia!D39,0,($L$1-1)*10)</f>
        <v>864.2</v>
      </c>
      <c r="E15" s="29" t="str">
        <f ca="1">OFFSET(Potencia!E39,0,($L$1-1)*10)</f>
        <v>-</v>
      </c>
      <c r="F15" s="29" t="str">
        <f ca="1">OFFSET(Potencia!F39,0,($L$1-1)*10)</f>
        <v>-</v>
      </c>
      <c r="G15" s="29" t="str">
        <f ca="1">OFFSET(Potencia!G39,0,($L$1-1)*10)</f>
        <v>-</v>
      </c>
      <c r="H15" s="29" t="str">
        <f ca="1">OFFSET(Potencia!H39,0,($L$1-1)*10)</f>
        <v>-</v>
      </c>
      <c r="I15" s="29" t="str">
        <f ca="1">OFFSET(Potencia!I39,0,($L$1-1)*10)</f>
        <v>-</v>
      </c>
      <c r="J15" s="29" t="str">
        <f ca="1">OFFSET(Potencia!J39,0,($L$1-1)*10)</f>
        <v>-</v>
      </c>
      <c r="K15" s="29" t="str">
        <f ca="1">OFFSET(Potencia!K39,0,($L$1-1)*10)</f>
        <v>-</v>
      </c>
      <c r="L15" s="29" t="str">
        <f ca="1">OFFSET(Potencia!L39,0,($L$1-1)*10)</f>
        <v>-</v>
      </c>
    </row>
    <row r="16" spans="1:15">
      <c r="A16" s="23"/>
      <c r="B16" s="39" t="s">
        <v>31</v>
      </c>
      <c r="C16" s="29" t="str">
        <f ca="1">OFFSET(Potencia!C40,0,($L$1-1)*10)</f>
        <v>-</v>
      </c>
      <c r="D16" s="29" t="str">
        <f ca="1">OFFSET(Potencia!D40,0,($L$1-1)*10)</f>
        <v>-</v>
      </c>
      <c r="E16" s="29" t="str">
        <f ca="1">OFFSET(Potencia!E40,0,($L$1-1)*10)</f>
        <v>-</v>
      </c>
      <c r="F16" s="29" t="str">
        <f ca="1">OFFSET(Potencia!F40,0,($L$1-1)*10)</f>
        <v>-</v>
      </c>
      <c r="G16" s="29" t="str">
        <f ca="1">OFFSET(Potencia!G40,0,($L$1-1)*10)</f>
        <v>-</v>
      </c>
      <c r="H16" s="29" t="str">
        <f ca="1">OFFSET(Potencia!H40,0,($L$1-1)*10)</f>
        <v>-</v>
      </c>
      <c r="I16" s="29" t="str">
        <f ca="1">OFFSET(Potencia!I40,0,($L$1-1)*10)</f>
        <v>-</v>
      </c>
      <c r="J16" s="29" t="str">
        <f ca="1">OFFSET(Potencia!J40,0,($L$1-1)*10)</f>
        <v>-</v>
      </c>
      <c r="K16" s="29" t="str">
        <f ca="1">OFFSET(Potencia!K40,0,($L$1-1)*10)</f>
        <v>-</v>
      </c>
      <c r="L16" s="29" t="str">
        <f ca="1">OFFSET(Potencia!L40,0,($L$1-1)*10)</f>
        <v>-</v>
      </c>
    </row>
    <row r="17" spans="1:15">
      <c r="A17" s="23"/>
      <c r="B17" s="39" t="s">
        <v>34</v>
      </c>
      <c r="C17" s="29">
        <f ca="1">OFFSET(Potencia!C41,0,($L$1-1)*10)</f>
        <v>11.39</v>
      </c>
      <c r="D17" s="29">
        <f ca="1">OFFSET(Potencia!D41,0,($L$1-1)*10)</f>
        <v>11.39</v>
      </c>
      <c r="E17" s="29" t="str">
        <f ca="1">OFFSET(Potencia!E41,0,($L$1-1)*10)</f>
        <v>-</v>
      </c>
      <c r="F17" s="29" t="str">
        <f ca="1">OFFSET(Potencia!F41,0,($L$1-1)*10)</f>
        <v>-</v>
      </c>
      <c r="G17" s="29" t="str">
        <f ca="1">OFFSET(Potencia!G41,0,($L$1-1)*10)</f>
        <v>-</v>
      </c>
      <c r="H17" s="29" t="str">
        <f ca="1">OFFSET(Potencia!H41,0,($L$1-1)*10)</f>
        <v>-</v>
      </c>
      <c r="I17" s="29" t="str">
        <f ca="1">OFFSET(Potencia!I41,0,($L$1-1)*10)</f>
        <v>-</v>
      </c>
      <c r="J17" s="29" t="str">
        <f ca="1">OFFSET(Potencia!J41,0,($L$1-1)*10)</f>
        <v>-</v>
      </c>
      <c r="K17" s="29" t="str">
        <f ca="1">OFFSET(Potencia!K41,0,($L$1-1)*10)</f>
        <v>-</v>
      </c>
      <c r="L17" s="29" t="str">
        <f ca="1">OFFSET(Potencia!L41,0,($L$1-1)*10)</f>
        <v>-</v>
      </c>
    </row>
    <row r="18" spans="1:15">
      <c r="A18" s="23"/>
      <c r="B18" s="39" t="s">
        <v>27</v>
      </c>
      <c r="C18" s="29" t="str">
        <f ca="1">OFFSET(Potencia!C42,0,($L$1-1)*10)</f>
        <v>-</v>
      </c>
      <c r="D18" s="29" t="str">
        <f ca="1">OFFSET(Potencia!D42,0,($L$1-1)*10)</f>
        <v>-</v>
      </c>
      <c r="E18" s="29" t="str">
        <f ca="1">OFFSET(Potencia!E42,0,($L$1-1)*10)</f>
        <v>-</v>
      </c>
      <c r="F18" s="29" t="str">
        <f ca="1">OFFSET(Potencia!F42,0,($L$1-1)*10)</f>
        <v>-</v>
      </c>
      <c r="G18" s="29" t="str">
        <f ca="1">OFFSET(Potencia!G42,0,($L$1-1)*10)</f>
        <v>-</v>
      </c>
      <c r="H18" s="29" t="str">
        <f ca="1">OFFSET(Potencia!H42,0,($L$1-1)*10)</f>
        <v>-</v>
      </c>
      <c r="I18" s="29" t="str">
        <f ca="1">OFFSET(Potencia!I42,0,($L$1-1)*10)</f>
        <v>-</v>
      </c>
      <c r="J18" s="29" t="str">
        <f ca="1">OFFSET(Potencia!J42,0,($L$1-1)*10)</f>
        <v>-</v>
      </c>
      <c r="K18" s="29" t="str">
        <f ca="1">OFFSET(Potencia!K42,0,($L$1-1)*10)</f>
        <v>-</v>
      </c>
      <c r="L18" s="29" t="str">
        <f ca="1">OFFSET(Potencia!L42,0,($L$1-1)*10)</f>
        <v>-</v>
      </c>
    </row>
    <row r="19" spans="1:15">
      <c r="A19" s="23"/>
      <c r="B19" s="39" t="s">
        <v>3</v>
      </c>
      <c r="C19" s="29">
        <f ca="1">OFFSET(Potencia!C43,0,($L$1-1)*10)</f>
        <v>152.59</v>
      </c>
      <c r="D19" s="29">
        <f ca="1">OFFSET(Potencia!D43,0,($L$1-1)*10)</f>
        <v>135.4</v>
      </c>
      <c r="E19" s="29" t="str">
        <f ca="1">OFFSET(Potencia!E43,0,($L$1-1)*10)</f>
        <v>-</v>
      </c>
      <c r="F19" s="29" t="str">
        <f ca="1">OFFSET(Potencia!F43,0,($L$1-1)*10)</f>
        <v>-</v>
      </c>
      <c r="G19" s="29" t="str">
        <f ca="1">OFFSET(Potencia!G43,0,($L$1-1)*10)</f>
        <v>-</v>
      </c>
      <c r="H19" s="29" t="str">
        <f ca="1">OFFSET(Potencia!H43,0,($L$1-1)*10)</f>
        <v>-</v>
      </c>
      <c r="I19" s="29" t="str">
        <f ca="1">OFFSET(Potencia!I43,0,($L$1-1)*10)</f>
        <v>-</v>
      </c>
      <c r="J19" s="29" t="str">
        <f ca="1">OFFSET(Potencia!J43,0,($L$1-1)*10)</f>
        <v>-</v>
      </c>
      <c r="K19" s="29" t="str">
        <f ca="1">OFFSET(Potencia!K43,0,($L$1-1)*10)</f>
        <v>-</v>
      </c>
      <c r="L19" s="29" t="str">
        <f ca="1">OFFSET(Potencia!L43,0,($L$1-1)*10)</f>
        <v>-</v>
      </c>
    </row>
    <row r="20" spans="1:15">
      <c r="A20" s="23"/>
      <c r="B20" s="39" t="s">
        <v>4</v>
      </c>
      <c r="C20" s="29">
        <f ca="1">OFFSET(Potencia!C44,0,($L$1-1)*10)</f>
        <v>166.46812999999801</v>
      </c>
      <c r="D20" s="29">
        <f ca="1">OFFSET(Potencia!D44,0,($L$1-1)*10)</f>
        <v>166.46812999999801</v>
      </c>
      <c r="E20" s="29" t="str">
        <f ca="1">OFFSET(Potencia!E44,0,($L$1-1)*10)</f>
        <v>-</v>
      </c>
      <c r="F20" s="29" t="str">
        <f ca="1">OFFSET(Potencia!F44,0,($L$1-1)*10)</f>
        <v>-</v>
      </c>
      <c r="G20" s="29" t="str">
        <f ca="1">OFFSET(Potencia!G44,0,($L$1-1)*10)</f>
        <v>-</v>
      </c>
      <c r="H20" s="29" t="str">
        <f ca="1">OFFSET(Potencia!H44,0,($L$1-1)*10)</f>
        <v>-</v>
      </c>
      <c r="I20" s="29" t="str">
        <f ca="1">OFFSET(Potencia!I44,0,($L$1-1)*10)</f>
        <v>-</v>
      </c>
      <c r="J20" s="29" t="str">
        <f ca="1">OFFSET(Potencia!J44,0,($L$1-1)*10)</f>
        <v>-</v>
      </c>
      <c r="K20" s="29" t="str">
        <f ca="1">OFFSET(Potencia!K44,0,($L$1-1)*10)</f>
        <v>-</v>
      </c>
      <c r="L20" s="29" t="str">
        <f ca="1">OFFSET(Potencia!L44,0,($L$1-1)*10)</f>
        <v>-</v>
      </c>
    </row>
    <row r="21" spans="1:15" ht="15" customHeight="1">
      <c r="A21" s="23"/>
      <c r="B21" s="39" t="s">
        <v>39</v>
      </c>
      <c r="C21" s="29">
        <f ca="1">OFFSET(Potencia!C45,0,($L$1-1)*10)</f>
        <v>3.3679999999999999</v>
      </c>
      <c r="D21" s="29">
        <f ca="1">OFFSET(Potencia!D45,0,($L$1-1)*10)</f>
        <v>3.3679999999999999</v>
      </c>
      <c r="E21" s="29" t="str">
        <f ca="1">OFFSET(Potencia!E45,0,($L$1-1)*10)</f>
        <v>-</v>
      </c>
      <c r="F21" s="29" t="str">
        <f ca="1">OFFSET(Potencia!F45,0,($L$1-1)*10)</f>
        <v>-</v>
      </c>
      <c r="G21" s="29" t="str">
        <f ca="1">OFFSET(Potencia!G45,0,($L$1-1)*10)</f>
        <v>-</v>
      </c>
      <c r="H21" s="29" t="str">
        <f ca="1">OFFSET(Potencia!H45,0,($L$1-1)*10)</f>
        <v>-</v>
      </c>
      <c r="I21" s="29" t="str">
        <f ca="1">OFFSET(Potencia!I45,0,($L$1-1)*10)</f>
        <v>-</v>
      </c>
      <c r="J21" s="29" t="str">
        <f ca="1">OFFSET(Potencia!J45,0,($L$1-1)*10)</f>
        <v>-</v>
      </c>
      <c r="K21" s="29" t="str">
        <f ca="1">OFFSET(Potencia!K45,0,($L$1-1)*10)</f>
        <v>-</v>
      </c>
      <c r="L21" s="29" t="str">
        <f ca="1">OFFSET(Potencia!L45,0,($L$1-1)*10)</f>
        <v>-</v>
      </c>
    </row>
    <row r="22" spans="1:15" ht="15" customHeight="1">
      <c r="A22" s="23"/>
      <c r="B22" s="39" t="s">
        <v>37</v>
      </c>
      <c r="C22" s="29">
        <f ca="1">OFFSET(Potencia!C46,0,($L$1-1)*10)</f>
        <v>33.268000000000001</v>
      </c>
      <c r="D22" s="29">
        <f ca="1">OFFSET(Potencia!D46,0,($L$1-1)*10)</f>
        <v>33.268000000000001</v>
      </c>
      <c r="E22" s="29" t="str">
        <f ca="1">OFFSET(Potencia!E46,0,($L$1-1)*10)</f>
        <v>-</v>
      </c>
      <c r="F22" s="29" t="str">
        <f ca="1">OFFSET(Potencia!F46,0,($L$1-1)*10)</f>
        <v>-</v>
      </c>
      <c r="G22" s="29" t="str">
        <f ca="1">OFFSET(Potencia!G46,0,($L$1-1)*10)</f>
        <v>-</v>
      </c>
      <c r="H22" s="29" t="str">
        <f ca="1">OFFSET(Potencia!H46,0,($L$1-1)*10)</f>
        <v>-</v>
      </c>
      <c r="I22" s="29" t="str">
        <f ca="1">OFFSET(Potencia!I46,0,($L$1-1)*10)</f>
        <v>-</v>
      </c>
      <c r="J22" s="29" t="str">
        <f ca="1">OFFSET(Potencia!J46,0,($L$1-1)*10)</f>
        <v>-</v>
      </c>
      <c r="K22" s="29" t="str">
        <f ca="1">OFFSET(Potencia!K46,0,($L$1-1)*10)</f>
        <v>-</v>
      </c>
      <c r="L22" s="29" t="str">
        <f ca="1">OFFSET(Potencia!L46,0,($L$1-1)*10)</f>
        <v>-</v>
      </c>
    </row>
    <row r="23" spans="1:15">
      <c r="A23" s="23"/>
      <c r="B23" s="32" t="s">
        <v>11</v>
      </c>
      <c r="C23" s="33">
        <f ca="1">OFFSET(Potencia!C47,0,($L$1-1)*10)</f>
        <v>2768.2471299999984</v>
      </c>
      <c r="D23" s="33">
        <f ca="1">OFFSET(Potencia!D47,0,($L$1-1)*10)</f>
        <v>2751.0571299999983</v>
      </c>
      <c r="E23" s="33" t="str">
        <f ca="1">OFFSET(Potencia!E47,0,($L$1-1)*10)</f>
        <v>-</v>
      </c>
      <c r="F23" s="33" t="str">
        <f ca="1">OFFSET(Potencia!F47,0,($L$1-1)*10)</f>
        <v>-</v>
      </c>
      <c r="G23" s="33" t="str">
        <f ca="1">OFFSET(Potencia!G47,0,($L$1-1)*10)</f>
        <v>-</v>
      </c>
      <c r="H23" s="33" t="str">
        <f ca="1">OFFSET(Potencia!H47,0,($L$1-1)*10)</f>
        <v>-</v>
      </c>
      <c r="I23" s="33" t="str">
        <f ca="1">OFFSET(Potencia!I47,0,($L$1-1)*10)</f>
        <v>-</v>
      </c>
      <c r="J23" s="33" t="str">
        <f ca="1">OFFSET(Potencia!J47,0,($L$1-1)*10)</f>
        <v>-</v>
      </c>
      <c r="K23" s="33" t="str">
        <f ca="1">OFFSET(Potencia!K47,0,($L$1-1)*10)</f>
        <v>-</v>
      </c>
      <c r="L23" s="33" t="str">
        <f ca="1">OFFSET(Potencia!L47,0,($L$1-1)*10)</f>
        <v>-</v>
      </c>
    </row>
    <row r="24" spans="1:15" s="47" customFormat="1" ht="18.600000000000001" customHeight="1">
      <c r="A24" s="58"/>
      <c r="B24" s="102" t="s">
        <v>57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48"/>
      <c r="N24" s="48"/>
      <c r="O24" s="48"/>
    </row>
    <row r="25" spans="1:15" s="47" customFormat="1" ht="12.9" customHeight="1">
      <c r="A25" s="58"/>
      <c r="B25" s="102" t="s">
        <v>29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48"/>
      <c r="N25" s="48"/>
      <c r="O25" s="48"/>
    </row>
    <row r="26" spans="1:15" s="47" customFormat="1" ht="12.9" customHeight="1">
      <c r="A26" s="58"/>
      <c r="B26" s="102" t="s">
        <v>40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48"/>
      <c r="N26" s="48"/>
      <c r="O26" s="48"/>
    </row>
    <row r="27" spans="1:15" s="47" customFormat="1" ht="12.9" customHeight="1">
      <c r="A27" s="58"/>
      <c r="B27" s="102" t="s">
        <v>41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48"/>
      <c r="N27" s="48"/>
      <c r="O27" s="48"/>
    </row>
    <row r="28" spans="1:15" s="47" customFormat="1" ht="12.9" customHeight="1">
      <c r="A28" s="58"/>
      <c r="B28" s="103" t="str">
        <f>IF(L1=2,IF(MONTH(FACT)=1,"Datos a 31 de diciembre.",(CONCATENATE("Datos a 31 de diciembre. Para el año ",YEAR(FACT), " datos a ",TEXT(FACT-30,"mmmm")," de ",YEAR(FACT),"."))),"Datos a 31 de diciembre.")</f>
        <v>Datos a 31 de diciembre. Para el año 2017 datos a octubre de 2017.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48"/>
      <c r="N28" s="48"/>
      <c r="O28" s="48"/>
    </row>
  </sheetData>
  <mergeCells count="5">
    <mergeCell ref="B25:L25"/>
    <mergeCell ref="B24:L24"/>
    <mergeCell ref="B27:L27"/>
    <mergeCell ref="B26:L26"/>
    <mergeCell ref="B28:L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10</xdr:col>
                    <xdr:colOff>632460</xdr:colOff>
                    <xdr:row>5</xdr:row>
                    <xdr:rowOff>22860</xdr:rowOff>
                  </from>
                  <to>
                    <xdr:col>11</xdr:col>
                    <xdr:colOff>784860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_Subsistema">
              <controlPr defaultSize="0" autoLine="0" autoPict="0" macro="[0]!Cambia_Sistema" altText="">
                <anchor moveWithCells="1">
                  <from>
                    <xdr:col>10</xdr:col>
                    <xdr:colOff>632460</xdr:colOff>
                    <xdr:row>4</xdr:row>
                    <xdr:rowOff>22860</xdr:rowOff>
                  </from>
                  <to>
                    <xdr:col>11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P15"/>
  <sheetViews>
    <sheetView showGridLines="0" showRowColHeaders="0" zoomScaleNormal="100" workbookViewId="0"/>
  </sheetViews>
  <sheetFormatPr baseColWidth="10" defaultRowHeight="14.4"/>
  <cols>
    <col min="2" max="2" width="43.6640625" customWidth="1"/>
    <col min="3" max="12" width="11.44140625" customWidth="1"/>
    <col min="13" max="13" width="8.6640625" customWidth="1"/>
    <col min="14" max="14" width="8.6640625" bestFit="1" customWidth="1"/>
  </cols>
  <sheetData>
    <row r="1" spans="1:16">
      <c r="L1" s="1">
        <v>2</v>
      </c>
    </row>
    <row r="3" spans="1:16">
      <c r="J3" s="36"/>
    </row>
    <row r="4" spans="1:16">
      <c r="H4" s="24"/>
      <c r="I4" s="25"/>
      <c r="J4" s="37"/>
      <c r="K4" s="24"/>
      <c r="L4" s="56"/>
    </row>
    <row r="5" spans="1:16" ht="16.2" customHeight="1">
      <c r="J5" s="82" t="s">
        <v>54</v>
      </c>
    </row>
    <row r="6" spans="1:16" ht="16.2" customHeight="1">
      <c r="I6" s="78"/>
      <c r="J6" s="82" t="s">
        <v>55</v>
      </c>
    </row>
    <row r="8" spans="1:16" ht="15.9" customHeight="1">
      <c r="B8" s="27"/>
      <c r="C8" s="31">
        <f ca="1">OFFSET(Potencia!C49,0,($L$1-1)*10)</f>
        <v>2016</v>
      </c>
      <c r="D8" s="31">
        <f ca="1">OFFSET(Potencia!D49,0,($L$1-1)*10)</f>
        <v>2017</v>
      </c>
      <c r="E8" s="31">
        <f ca="1">OFFSET(Potencia!E49,0,($L$1-1)*10)</f>
        <v>2018</v>
      </c>
      <c r="F8" s="31">
        <f ca="1">OFFSET(Potencia!F49,0,($L$1-1)*10)</f>
        <v>2019</v>
      </c>
      <c r="G8" s="31">
        <f ca="1">OFFSET(Potencia!G49,0,($L$1-1)*10)</f>
        <v>2020</v>
      </c>
      <c r="H8" s="31">
        <f ca="1">OFFSET(Potencia!H49,0,($L$1-1)*10)</f>
        <v>2021</v>
      </c>
      <c r="I8" s="31">
        <f ca="1">OFFSET(Potencia!I49,0,($L$1-1)*10)</f>
        <v>2022</v>
      </c>
      <c r="J8" s="31">
        <f ca="1">OFFSET(Potencia!J49,0,($L$1-1)*10)</f>
        <v>2023</v>
      </c>
      <c r="K8" s="31">
        <f ca="1">OFFSET(Potencia!K49,0,($L$1-1)*10)</f>
        <v>2024</v>
      </c>
      <c r="L8" s="31">
        <f ca="1">OFFSET(Potencia!L49,0,($L$1-1)*10)</f>
        <v>2025</v>
      </c>
    </row>
    <row r="9" spans="1:16" ht="3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8"/>
      <c r="O9" s="35"/>
    </row>
    <row r="10" spans="1:16">
      <c r="A10" s="23"/>
      <c r="B10" s="45" t="s">
        <v>28</v>
      </c>
      <c r="C10" s="46">
        <f ca="1">OFFSET(Potencia!C50,0,($L$1-1)*10)</f>
        <v>77.52</v>
      </c>
      <c r="D10" s="46">
        <f ca="1">OFFSET(Potencia!D50,0,($L$1-1)*10)</f>
        <v>77.52</v>
      </c>
      <c r="E10" s="46" t="str">
        <f ca="1">OFFSET(Potencia!E50,0,($L$1-1)*10)</f>
        <v>-</v>
      </c>
      <c r="F10" s="46" t="str">
        <f ca="1">OFFSET(Potencia!F50,0,($L$1-1)*10)</f>
        <v>-</v>
      </c>
      <c r="G10" s="46" t="str">
        <f ca="1">OFFSET(Potencia!G50,0,($L$1-1)*10)</f>
        <v>-</v>
      </c>
      <c r="H10" s="46" t="str">
        <f ca="1">OFFSET(Potencia!H50,0,($L$1-1)*10)</f>
        <v>-</v>
      </c>
      <c r="I10" s="46" t="str">
        <f ca="1">OFFSET(Potencia!I50,0,($L$1-1)*10)</f>
        <v>-</v>
      </c>
      <c r="J10" s="46" t="str">
        <f ca="1">OFFSET(Potencia!J50,0,($L$1-1)*10)</f>
        <v>-</v>
      </c>
      <c r="K10" s="46" t="str">
        <f ca="1">OFFSET(Potencia!K50,0,($L$1-1)*10)</f>
        <v>-</v>
      </c>
      <c r="L10" s="46" t="str">
        <f ca="1">OFFSET(Potencia!L50,0,($L$1-1)*10)</f>
        <v>-</v>
      </c>
    </row>
    <row r="11" spans="1:16">
      <c r="A11" s="23"/>
      <c r="B11" s="45" t="s">
        <v>13</v>
      </c>
      <c r="C11" s="46">
        <f ca="1">OFFSET(Potencia!C51,0,($L$1-1)*10)</f>
        <v>13.3</v>
      </c>
      <c r="D11" s="46">
        <f ca="1">OFFSET(Potencia!D51,0,($L$1-1)*10)</f>
        <v>13.3</v>
      </c>
      <c r="E11" s="46" t="str">
        <f ca="1">OFFSET(Potencia!E51,0,($L$1-1)*10)</f>
        <v>-</v>
      </c>
      <c r="F11" s="46" t="str">
        <f ca="1">OFFSET(Potencia!F51,0,($L$1-1)*10)</f>
        <v>-</v>
      </c>
      <c r="G11" s="46" t="str">
        <f ca="1">OFFSET(Potencia!G51,0,($L$1-1)*10)</f>
        <v>-</v>
      </c>
      <c r="H11" s="46" t="str">
        <f ca="1">OFFSET(Potencia!H51,0,($L$1-1)*10)</f>
        <v>-</v>
      </c>
      <c r="I11" s="46" t="str">
        <f ca="1">OFFSET(Potencia!I51,0,($L$1-1)*10)</f>
        <v>-</v>
      </c>
      <c r="J11" s="46" t="str">
        <f ca="1">OFFSET(Potencia!J51,0,($L$1-1)*10)</f>
        <v>-</v>
      </c>
      <c r="K11" s="46" t="str">
        <f ca="1">OFFSET(Potencia!K51,0,($L$1-1)*10)</f>
        <v>-</v>
      </c>
      <c r="L11" s="46" t="str">
        <f ca="1">OFFSET(Potencia!L51,0,($L$1-1)*10)</f>
        <v>-</v>
      </c>
    </row>
    <row r="12" spans="1:16">
      <c r="A12" s="23"/>
      <c r="B12" s="39" t="s">
        <v>26</v>
      </c>
      <c r="C12" s="29">
        <f ca="1">OFFSET(Potencia!C52,0,($L$1-1)*10)</f>
        <v>90.82</v>
      </c>
      <c r="D12" s="29">
        <f ca="1">OFFSET(Potencia!D52,0,($L$1-1)*10)</f>
        <v>90.82</v>
      </c>
      <c r="E12" s="29" t="str">
        <f ca="1">OFFSET(Potencia!E52,0,($L$1-1)*10)</f>
        <v>-</v>
      </c>
      <c r="F12" s="29" t="str">
        <f ca="1">OFFSET(Potencia!F52,0,($L$1-1)*10)</f>
        <v>-</v>
      </c>
      <c r="G12" s="29" t="str">
        <f ca="1">OFFSET(Potencia!G52,0,($L$1-1)*10)</f>
        <v>-</v>
      </c>
      <c r="H12" s="29" t="str">
        <f ca="1">OFFSET(Potencia!H52,0,($L$1-1)*10)</f>
        <v>-</v>
      </c>
      <c r="I12" s="29" t="str">
        <f ca="1">OFFSET(Potencia!I52,0,($L$1-1)*10)</f>
        <v>-</v>
      </c>
      <c r="J12" s="29" t="str">
        <f ca="1">OFFSET(Potencia!J52,0,($L$1-1)*10)</f>
        <v>-</v>
      </c>
      <c r="K12" s="29" t="str">
        <f ca="1">OFFSET(Potencia!K52,0,($L$1-1)*10)</f>
        <v>-</v>
      </c>
      <c r="L12" s="29" t="str">
        <f ca="1">OFFSET(Potencia!L52,0,($L$1-1)*10)</f>
        <v>-</v>
      </c>
    </row>
    <row r="13" spans="1:16">
      <c r="A13" s="23"/>
      <c r="B13" s="32" t="s">
        <v>11</v>
      </c>
      <c r="C13" s="33">
        <f ca="1">OFFSET(Potencia!C53,0,($L$1-1)*10)</f>
        <v>90.82</v>
      </c>
      <c r="D13" s="33">
        <f ca="1">OFFSET(Potencia!D53,0,($L$1-1)*10)</f>
        <v>90.82</v>
      </c>
      <c r="E13" s="33" t="str">
        <f ca="1">OFFSET(Potencia!E53,0,($L$1-1)*10)</f>
        <v>-</v>
      </c>
      <c r="F13" s="33" t="str">
        <f ca="1">OFFSET(Potencia!F53,0,($L$1-1)*10)</f>
        <v>-</v>
      </c>
      <c r="G13" s="33" t="str">
        <f ca="1">OFFSET(Potencia!G53,0,($L$1-1)*10)</f>
        <v>-</v>
      </c>
      <c r="H13" s="33" t="str">
        <f ca="1">OFFSET(Potencia!H53,0,($L$1-1)*10)</f>
        <v>-</v>
      </c>
      <c r="I13" s="33" t="str">
        <f ca="1">OFFSET(Potencia!I53,0,($L$1-1)*10)</f>
        <v>-</v>
      </c>
      <c r="J13" s="33" t="str">
        <f ca="1">OFFSET(Potencia!J53,0,($L$1-1)*10)</f>
        <v>-</v>
      </c>
      <c r="K13" s="33" t="str">
        <f ca="1">OFFSET(Potencia!K53,0,($L$1-1)*10)</f>
        <v>-</v>
      </c>
      <c r="L13" s="33" t="str">
        <f ca="1">OFFSET(Potencia!L53,0,($L$1-1)*10)</f>
        <v>-</v>
      </c>
    </row>
    <row r="14" spans="1:16" s="47" customFormat="1" ht="18.600000000000001" customHeight="1">
      <c r="A14" s="58"/>
      <c r="B14" s="103" t="str">
        <f>IF(L1=2,IF(MONTH(FACT)=1,"Datos a 31 de diciembre.",(CONCATENATE("Datos a 31 de diciembre. Para el año ",YEAR(FACT), " datos a ",TEXT(FACT-30,"mmmm")," de ",YEAR(FACT),"."))),"Datos a 31 de diciembre.")</f>
        <v>Datos a 31 de diciembre. Para el año 2017 datos a octubre de 2017.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48"/>
      <c r="N14" s="48"/>
      <c r="O14" s="48"/>
    </row>
    <row r="15" spans="1:16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1">
    <mergeCell ref="B14:L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10</xdr:col>
                    <xdr:colOff>632460</xdr:colOff>
                    <xdr:row>5</xdr:row>
                    <xdr:rowOff>22860</xdr:rowOff>
                  </from>
                  <to>
                    <xdr:col>11</xdr:col>
                    <xdr:colOff>784860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_Subsistema">
              <controlPr defaultSize="0" autoLine="0" autoPict="0" macro="[0]!Cambia_Sistema" altText="">
                <anchor moveWithCells="1">
                  <from>
                    <xdr:col>10</xdr:col>
                    <xdr:colOff>632460</xdr:colOff>
                    <xdr:row>4</xdr:row>
                    <xdr:rowOff>22860</xdr:rowOff>
                  </from>
                  <to>
                    <xdr:col>11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O21"/>
  <sheetViews>
    <sheetView showGridLines="0" showRowColHeaders="0" zoomScaleNormal="100" workbookViewId="0"/>
  </sheetViews>
  <sheetFormatPr baseColWidth="10" defaultRowHeight="14.4"/>
  <cols>
    <col min="2" max="2" width="43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2</v>
      </c>
    </row>
    <row r="3" spans="1:15">
      <c r="J3" s="36"/>
    </row>
    <row r="4" spans="1:15">
      <c r="H4" s="24"/>
      <c r="I4" s="25"/>
      <c r="J4" s="37"/>
      <c r="K4" s="24"/>
      <c r="L4" s="56"/>
    </row>
    <row r="5" spans="1:15" ht="16.2" customHeight="1">
      <c r="J5" s="82" t="s">
        <v>54</v>
      </c>
    </row>
    <row r="6" spans="1:15" ht="16.2" customHeight="1">
      <c r="I6" s="78"/>
      <c r="J6" s="82" t="s">
        <v>55</v>
      </c>
    </row>
    <row r="8" spans="1:15" ht="15.9" customHeight="1">
      <c r="B8" s="27"/>
      <c r="C8" s="31">
        <f ca="1">OFFSET(Potencia!C55,0,($L$1-1)*10)</f>
        <v>2016</v>
      </c>
      <c r="D8" s="31">
        <f ca="1">OFFSET(Potencia!D55,0,($L$1-1)*10)</f>
        <v>2017</v>
      </c>
      <c r="E8" s="31">
        <f ca="1">OFFSET(Potencia!E55,0,($L$1-1)*10)</f>
        <v>2018</v>
      </c>
      <c r="F8" s="31">
        <f ca="1">OFFSET(Potencia!F55,0,($L$1-1)*10)</f>
        <v>2019</v>
      </c>
      <c r="G8" s="31">
        <f ca="1">OFFSET(Potencia!G55,0,($L$1-1)*10)</f>
        <v>2020</v>
      </c>
      <c r="H8" s="31">
        <f ca="1">OFFSET(Potencia!H55,0,($L$1-1)*10)</f>
        <v>2021</v>
      </c>
      <c r="I8" s="31">
        <f ca="1">OFFSET(Potencia!I55,0,($L$1-1)*10)</f>
        <v>2022</v>
      </c>
      <c r="J8" s="31">
        <f ca="1">OFFSET(Potencia!J55,0,($L$1-1)*10)</f>
        <v>2023</v>
      </c>
      <c r="K8" s="31">
        <f ca="1">OFFSET(Potencia!K55,0,($L$1-1)*10)</f>
        <v>2024</v>
      </c>
      <c r="L8" s="31">
        <f ca="1">OFFSET(Potencia!L55,0,($L$1-1)*10)</f>
        <v>2025</v>
      </c>
    </row>
    <row r="9" spans="1:15" ht="3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8"/>
      <c r="O9" s="35"/>
    </row>
    <row r="10" spans="1:15">
      <c r="A10" s="23"/>
      <c r="B10" s="45" t="s">
        <v>28</v>
      </c>
      <c r="C10" s="46">
        <f ca="1">OFFSET(Potencia!C56,0,($L$1-1)*10)</f>
        <v>64.64</v>
      </c>
      <c r="D10" s="46">
        <f ca="1">OFFSET(Potencia!D56,0,($L$1-1)*10)</f>
        <v>64.64</v>
      </c>
      <c r="E10" s="46" t="str">
        <f ca="1">OFFSET(Potencia!E56,0,($L$1-1)*10)</f>
        <v>-</v>
      </c>
      <c r="F10" s="46" t="str">
        <f ca="1">OFFSET(Potencia!F56,0,($L$1-1)*10)</f>
        <v>-</v>
      </c>
      <c r="G10" s="46" t="str">
        <f ca="1">OFFSET(Potencia!G56,0,($L$1-1)*10)</f>
        <v>-</v>
      </c>
      <c r="H10" s="46" t="str">
        <f ca="1">OFFSET(Potencia!H56,0,($L$1-1)*10)</f>
        <v>-</v>
      </c>
      <c r="I10" s="46" t="str">
        <f ca="1">OFFSET(Potencia!I56,0,($L$1-1)*10)</f>
        <v>-</v>
      </c>
      <c r="J10" s="46" t="str">
        <f ca="1">OFFSET(Potencia!J56,0,($L$1-1)*10)</f>
        <v>-</v>
      </c>
      <c r="K10" s="46" t="str">
        <f ca="1">OFFSET(Potencia!K56,0,($L$1-1)*10)</f>
        <v>-</v>
      </c>
      <c r="L10" s="46" t="str">
        <f ca="1">OFFSET(Potencia!L56,0,($L$1-1)*10)</f>
        <v>-</v>
      </c>
    </row>
    <row r="11" spans="1:15">
      <c r="A11" s="23"/>
      <c r="B11" s="45" t="s">
        <v>13</v>
      </c>
      <c r="C11" s="46">
        <f ca="1">OFFSET(Potencia!C57,0,($L$1-1)*10)</f>
        <v>11.5</v>
      </c>
      <c r="D11" s="46">
        <f ca="1">OFFSET(Potencia!D57,0,($L$1-1)*10)</f>
        <v>11.5</v>
      </c>
      <c r="E11" s="46" t="str">
        <f ca="1">OFFSET(Potencia!E57,0,($L$1-1)*10)</f>
        <v>-</v>
      </c>
      <c r="F11" s="46" t="str">
        <f ca="1">OFFSET(Potencia!F57,0,($L$1-1)*10)</f>
        <v>-</v>
      </c>
      <c r="G11" s="46" t="str">
        <f ca="1">OFFSET(Potencia!G57,0,($L$1-1)*10)</f>
        <v>-</v>
      </c>
      <c r="H11" s="46" t="str">
        <f ca="1">OFFSET(Potencia!H57,0,($L$1-1)*10)</f>
        <v>-</v>
      </c>
      <c r="I11" s="46" t="str">
        <f ca="1">OFFSET(Potencia!I57,0,($L$1-1)*10)</f>
        <v>-</v>
      </c>
      <c r="J11" s="46" t="str">
        <f ca="1">OFFSET(Potencia!J57,0,($L$1-1)*10)</f>
        <v>-</v>
      </c>
      <c r="K11" s="46" t="str">
        <f ca="1">OFFSET(Potencia!K57,0,($L$1-1)*10)</f>
        <v>-</v>
      </c>
      <c r="L11" s="46" t="str">
        <f ca="1">OFFSET(Potencia!L57,0,($L$1-1)*10)</f>
        <v>-</v>
      </c>
    </row>
    <row r="12" spans="1:15">
      <c r="A12" s="23"/>
      <c r="B12" s="39" t="s">
        <v>26</v>
      </c>
      <c r="C12" s="29">
        <f ca="1">OFFSET(Potencia!C58,0,($L$1-1)*10)</f>
        <v>76.14</v>
      </c>
      <c r="D12" s="29">
        <f ca="1">OFFSET(Potencia!D58,0,($L$1-1)*10)</f>
        <v>76.14</v>
      </c>
      <c r="E12" s="29" t="str">
        <f ca="1">OFFSET(Potencia!E58,0,($L$1-1)*10)</f>
        <v>-</v>
      </c>
      <c r="F12" s="29" t="str">
        <f ca="1">OFFSET(Potencia!F58,0,($L$1-1)*10)</f>
        <v>-</v>
      </c>
      <c r="G12" s="29" t="str">
        <f ca="1">OFFSET(Potencia!G58,0,($L$1-1)*10)</f>
        <v>-</v>
      </c>
      <c r="H12" s="29" t="str">
        <f ca="1">OFFSET(Potencia!H58,0,($L$1-1)*10)</f>
        <v>-</v>
      </c>
      <c r="I12" s="29" t="str">
        <f ca="1">OFFSET(Potencia!I58,0,($L$1-1)*10)</f>
        <v>-</v>
      </c>
      <c r="J12" s="29" t="str">
        <f ca="1">OFFSET(Potencia!J58,0,($L$1-1)*10)</f>
        <v>-</v>
      </c>
      <c r="K12" s="29" t="str">
        <f ca="1">OFFSET(Potencia!K58,0,($L$1-1)*10)</f>
        <v>-</v>
      </c>
      <c r="L12" s="29" t="str">
        <f ca="1">OFFSET(Potencia!L58,0,($L$1-1)*10)</f>
        <v>-</v>
      </c>
    </row>
    <row r="13" spans="1:15" ht="15" customHeight="1">
      <c r="A13" s="23"/>
      <c r="B13" s="39" t="s">
        <v>4</v>
      </c>
      <c r="C13" s="29">
        <f ca="1">OFFSET(Potencia!C59,0,($L$1-1)*10)</f>
        <v>5.79E-2</v>
      </c>
      <c r="D13" s="29">
        <f ca="1">OFFSET(Potencia!D59,0,($L$1-1)*10)</f>
        <v>5.79E-2</v>
      </c>
      <c r="E13" s="29" t="str">
        <f ca="1">OFFSET(Potencia!E59,0,($L$1-1)*10)</f>
        <v>-</v>
      </c>
      <c r="F13" s="29" t="str">
        <f ca="1">OFFSET(Potencia!F59,0,($L$1-1)*10)</f>
        <v>-</v>
      </c>
      <c r="G13" s="29" t="str">
        <f ca="1">OFFSET(Potencia!G59,0,($L$1-1)*10)</f>
        <v>-</v>
      </c>
      <c r="H13" s="29" t="str">
        <f ca="1">OFFSET(Potencia!H59,0,($L$1-1)*10)</f>
        <v>-</v>
      </c>
      <c r="I13" s="29" t="str">
        <f ca="1">OFFSET(Potencia!I59,0,($L$1-1)*10)</f>
        <v>-</v>
      </c>
      <c r="J13" s="29" t="str">
        <f ca="1">OFFSET(Potencia!J59,0,($L$1-1)*10)</f>
        <v>-</v>
      </c>
      <c r="K13" s="29" t="str">
        <f ca="1">OFFSET(Potencia!K59,0,($L$1-1)*10)</f>
        <v>-</v>
      </c>
      <c r="L13" s="29" t="str">
        <f ca="1">OFFSET(Potencia!L59,0,($L$1-1)*10)</f>
        <v>-</v>
      </c>
    </row>
    <row r="14" spans="1:15" ht="15" customHeight="1">
      <c r="A14" s="23"/>
      <c r="B14" s="39" t="s">
        <v>37</v>
      </c>
      <c r="C14" s="29" t="str">
        <f ca="1">OFFSET(Potencia!C60,0,($L$1-1)*10)</f>
        <v>-</v>
      </c>
      <c r="D14" s="29" t="str">
        <f ca="1">OFFSET(Potencia!D60,0,($L$1-1)*10)</f>
        <v>-</v>
      </c>
      <c r="E14" s="29" t="str">
        <f ca="1">OFFSET(Potencia!E60,0,($L$1-1)*10)</f>
        <v>-</v>
      </c>
      <c r="F14" s="29" t="str">
        <f ca="1">OFFSET(Potencia!F60,0,($L$1-1)*10)</f>
        <v>-</v>
      </c>
      <c r="G14" s="29" t="str">
        <f ca="1">OFFSET(Potencia!G60,0,($L$1-1)*10)</f>
        <v>-</v>
      </c>
      <c r="H14" s="29" t="str">
        <f ca="1">OFFSET(Potencia!H60,0,($L$1-1)*10)</f>
        <v>-</v>
      </c>
      <c r="I14" s="29" t="str">
        <f ca="1">OFFSET(Potencia!I60,0,($L$1-1)*10)</f>
        <v>-</v>
      </c>
      <c r="J14" s="29" t="str">
        <f ca="1">OFFSET(Potencia!J60,0,($L$1-1)*10)</f>
        <v>-</v>
      </c>
      <c r="K14" s="29" t="str">
        <f ca="1">OFFSET(Potencia!K60,0,($L$1-1)*10)</f>
        <v>-</v>
      </c>
      <c r="L14" s="29" t="str">
        <f ca="1">OFFSET(Potencia!L60,0,($L$1-1)*10)</f>
        <v>-</v>
      </c>
    </row>
    <row r="15" spans="1:15">
      <c r="A15" s="23"/>
      <c r="B15" s="39" t="s">
        <v>43</v>
      </c>
      <c r="C15" s="29">
        <f ca="1">OFFSET(Potencia!C61,0,($L$1-1)*10)</f>
        <v>2.1680000000000001</v>
      </c>
      <c r="D15" s="29">
        <f ca="1">OFFSET(Potencia!D61,0,($L$1-1)*10)</f>
        <v>2.1680000000000001</v>
      </c>
      <c r="E15" s="29" t="str">
        <f ca="1">OFFSET(Potencia!E61,0,($L$1-1)*10)</f>
        <v>-</v>
      </c>
      <c r="F15" s="29" t="str">
        <f ca="1">OFFSET(Potencia!F61,0,($L$1-1)*10)</f>
        <v>-</v>
      </c>
      <c r="G15" s="29" t="str">
        <f ca="1">OFFSET(Potencia!G61,0,($L$1-1)*10)</f>
        <v>-</v>
      </c>
      <c r="H15" s="29" t="str">
        <f ca="1">OFFSET(Potencia!H61,0,($L$1-1)*10)</f>
        <v>-</v>
      </c>
      <c r="I15" s="29" t="str">
        <f ca="1">OFFSET(Potencia!I61,0,($L$1-1)*10)</f>
        <v>-</v>
      </c>
      <c r="J15" s="29" t="str">
        <f ca="1">OFFSET(Potencia!J61,0,($L$1-1)*10)</f>
        <v>-</v>
      </c>
      <c r="K15" s="29" t="str">
        <f ca="1">OFFSET(Potencia!K61,0,($L$1-1)*10)</f>
        <v>-</v>
      </c>
      <c r="L15" s="29" t="str">
        <f ca="1">OFFSET(Potencia!L61,0,($L$1-1)*10)</f>
        <v>-</v>
      </c>
    </row>
    <row r="16" spans="1:15">
      <c r="A16" s="23"/>
      <c r="B16" s="32" t="s">
        <v>11</v>
      </c>
      <c r="C16" s="33">
        <f ca="1">OFFSET(Potencia!C62,0,($L$1-1)*10)</f>
        <v>78.365900000000011</v>
      </c>
      <c r="D16" s="33">
        <f ca="1">OFFSET(Potencia!D62,0,($L$1-1)*10)</f>
        <v>78.365900000000011</v>
      </c>
      <c r="E16" s="33" t="str">
        <f ca="1">OFFSET(Potencia!E62,0,($L$1-1)*10)</f>
        <v>-</v>
      </c>
      <c r="F16" s="33" t="str">
        <f ca="1">OFFSET(Potencia!F62,0,($L$1-1)*10)</f>
        <v>-</v>
      </c>
      <c r="G16" s="33" t="str">
        <f ca="1">OFFSET(Potencia!G62,0,($L$1-1)*10)</f>
        <v>-</v>
      </c>
      <c r="H16" s="33" t="str">
        <f ca="1">OFFSET(Potencia!H62,0,($L$1-1)*10)</f>
        <v>-</v>
      </c>
      <c r="I16" s="33" t="str">
        <f ca="1">OFFSET(Potencia!I62,0,($L$1-1)*10)</f>
        <v>-</v>
      </c>
      <c r="J16" s="33" t="str">
        <f ca="1">OFFSET(Potencia!J62,0,($L$1-1)*10)</f>
        <v>-</v>
      </c>
      <c r="K16" s="33" t="str">
        <f ca="1">OFFSET(Potencia!K62,0,($L$1-1)*10)</f>
        <v>-</v>
      </c>
      <c r="L16" s="33" t="str">
        <f ca="1">OFFSET(Potencia!L62,0,($L$1-1)*10)</f>
        <v>-</v>
      </c>
    </row>
    <row r="17" spans="1:15" s="47" customFormat="1" ht="18.600000000000001" customHeight="1">
      <c r="A17" s="58"/>
      <c r="B17" s="102" t="s">
        <v>44</v>
      </c>
      <c r="C17" s="102"/>
      <c r="D17" s="102"/>
      <c r="E17" s="102"/>
      <c r="F17" s="102"/>
      <c r="G17" s="67"/>
      <c r="H17" s="67"/>
      <c r="I17" s="67"/>
      <c r="J17" s="67"/>
      <c r="K17" s="67"/>
      <c r="L17" s="67"/>
      <c r="M17" s="48"/>
      <c r="N17" s="48"/>
      <c r="O17" s="48"/>
    </row>
    <row r="18" spans="1:15" s="47" customFormat="1" ht="12.9" customHeight="1">
      <c r="A18" s="58"/>
      <c r="B18" s="102" t="s">
        <v>45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48"/>
      <c r="N18" s="48"/>
      <c r="O18" s="48"/>
    </row>
    <row r="19" spans="1:15" s="47" customFormat="1" ht="12.6" customHeight="1">
      <c r="A19" s="58"/>
      <c r="B19" s="103" t="str">
        <f>IF(L1=2,IF(MONTH(FACT)=1,"Datos a 31 de diciembre.",(CONCATENATE("Datos a 31 de diciembre. Para el año ",YEAR(FACT), " datos a ",TEXT(FACT-30,"mmmm")," de ",YEAR(FACT),"."))),"Datos a 31 de diciembre.")</f>
        <v>Datos a 31 de diciembre. Para el año 2017 datos a octubre de 2017.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48"/>
      <c r="N19" s="48"/>
      <c r="O19" s="48"/>
    </row>
    <row r="20" spans="1:15" s="47" customFormat="1" ht="12.6" customHeight="1">
      <c r="A20" s="58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48"/>
      <c r="N20" s="48"/>
      <c r="O20" s="48"/>
    </row>
    <row r="21" spans="1:15" s="47" customFormat="1" ht="12.6" customHeight="1">
      <c r="A21" s="58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48"/>
      <c r="N21" s="48"/>
      <c r="O21" s="48"/>
    </row>
  </sheetData>
  <mergeCells count="4">
    <mergeCell ref="B19:L19"/>
    <mergeCell ref="B18:L18"/>
    <mergeCell ref="B20:L20"/>
    <mergeCell ref="B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10</xdr:col>
                    <xdr:colOff>632460</xdr:colOff>
                    <xdr:row>5</xdr:row>
                    <xdr:rowOff>22860</xdr:rowOff>
                  </from>
                  <to>
                    <xdr:col>11</xdr:col>
                    <xdr:colOff>784860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_Subsistema">
              <controlPr defaultSize="0" autoLine="0" autoPict="0" macro="[0]!Cambia_Sistema" altText="">
                <anchor moveWithCells="1">
                  <from>
                    <xdr:col>10</xdr:col>
                    <xdr:colOff>632460</xdr:colOff>
                    <xdr:row>4</xdr:row>
                    <xdr:rowOff>22860</xdr:rowOff>
                  </from>
                  <to>
                    <xdr:col>11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AS94"/>
  <sheetViews>
    <sheetView showGridLines="0" zoomScaleNormal="100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O28" sqref="O28"/>
    </sheetView>
  </sheetViews>
  <sheetFormatPr baseColWidth="10" defaultRowHeight="12" customHeight="1"/>
  <cols>
    <col min="1" max="1" width="3.5546875" style="9" customWidth="1"/>
    <col min="2" max="2" width="48.88671875" style="9" customWidth="1"/>
    <col min="3" max="256" width="11.44140625" style="9"/>
    <col min="257" max="257" width="3.5546875" style="9" customWidth="1"/>
    <col min="258" max="258" width="33.109375" style="9" bestFit="1" customWidth="1"/>
    <col min="259" max="512" width="11.44140625" style="9"/>
    <col min="513" max="513" width="3.5546875" style="9" customWidth="1"/>
    <col min="514" max="514" width="33.109375" style="9" bestFit="1" customWidth="1"/>
    <col min="515" max="768" width="11.44140625" style="9"/>
    <col min="769" max="769" width="3.5546875" style="9" customWidth="1"/>
    <col min="770" max="770" width="33.109375" style="9" bestFit="1" customWidth="1"/>
    <col min="771" max="1024" width="11.44140625" style="9"/>
    <col min="1025" max="1025" width="3.5546875" style="9" customWidth="1"/>
    <col min="1026" max="1026" width="33.109375" style="9" bestFit="1" customWidth="1"/>
    <col min="1027" max="1280" width="11.44140625" style="9"/>
    <col min="1281" max="1281" width="3.5546875" style="9" customWidth="1"/>
    <col min="1282" max="1282" width="33.109375" style="9" bestFit="1" customWidth="1"/>
    <col min="1283" max="1536" width="11.44140625" style="9"/>
    <col min="1537" max="1537" width="3.5546875" style="9" customWidth="1"/>
    <col min="1538" max="1538" width="33.109375" style="9" bestFit="1" customWidth="1"/>
    <col min="1539" max="1792" width="11.44140625" style="9"/>
    <col min="1793" max="1793" width="3.5546875" style="9" customWidth="1"/>
    <col min="1794" max="1794" width="33.109375" style="9" bestFit="1" customWidth="1"/>
    <col min="1795" max="2048" width="11.44140625" style="9"/>
    <col min="2049" max="2049" width="3.5546875" style="9" customWidth="1"/>
    <col min="2050" max="2050" width="33.109375" style="9" bestFit="1" customWidth="1"/>
    <col min="2051" max="2304" width="11.44140625" style="9"/>
    <col min="2305" max="2305" width="3.5546875" style="9" customWidth="1"/>
    <col min="2306" max="2306" width="33.109375" style="9" bestFit="1" customWidth="1"/>
    <col min="2307" max="2560" width="11.44140625" style="9"/>
    <col min="2561" max="2561" width="3.5546875" style="9" customWidth="1"/>
    <col min="2562" max="2562" width="33.109375" style="9" bestFit="1" customWidth="1"/>
    <col min="2563" max="2816" width="11.44140625" style="9"/>
    <col min="2817" max="2817" width="3.5546875" style="9" customWidth="1"/>
    <col min="2818" max="2818" width="33.109375" style="9" bestFit="1" customWidth="1"/>
    <col min="2819" max="3072" width="11.44140625" style="9"/>
    <col min="3073" max="3073" width="3.5546875" style="9" customWidth="1"/>
    <col min="3074" max="3074" width="33.109375" style="9" bestFit="1" customWidth="1"/>
    <col min="3075" max="3328" width="11.44140625" style="9"/>
    <col min="3329" max="3329" width="3.5546875" style="9" customWidth="1"/>
    <col min="3330" max="3330" width="33.109375" style="9" bestFit="1" customWidth="1"/>
    <col min="3331" max="3584" width="11.44140625" style="9"/>
    <col min="3585" max="3585" width="3.5546875" style="9" customWidth="1"/>
    <col min="3586" max="3586" width="33.109375" style="9" bestFit="1" customWidth="1"/>
    <col min="3587" max="3840" width="11.44140625" style="9"/>
    <col min="3841" max="3841" width="3.5546875" style="9" customWidth="1"/>
    <col min="3842" max="3842" width="33.109375" style="9" bestFit="1" customWidth="1"/>
    <col min="3843" max="4096" width="11.44140625" style="9"/>
    <col min="4097" max="4097" width="3.5546875" style="9" customWidth="1"/>
    <col min="4098" max="4098" width="33.109375" style="9" bestFit="1" customWidth="1"/>
    <col min="4099" max="4352" width="11.44140625" style="9"/>
    <col min="4353" max="4353" width="3.5546875" style="9" customWidth="1"/>
    <col min="4354" max="4354" width="33.109375" style="9" bestFit="1" customWidth="1"/>
    <col min="4355" max="4608" width="11.44140625" style="9"/>
    <col min="4609" max="4609" width="3.5546875" style="9" customWidth="1"/>
    <col min="4610" max="4610" width="33.109375" style="9" bestFit="1" customWidth="1"/>
    <col min="4611" max="4864" width="11.44140625" style="9"/>
    <col min="4865" max="4865" width="3.5546875" style="9" customWidth="1"/>
    <col min="4866" max="4866" width="33.109375" style="9" bestFit="1" customWidth="1"/>
    <col min="4867" max="5120" width="11.44140625" style="9"/>
    <col min="5121" max="5121" width="3.5546875" style="9" customWidth="1"/>
    <col min="5122" max="5122" width="33.109375" style="9" bestFit="1" customWidth="1"/>
    <col min="5123" max="5376" width="11.44140625" style="9"/>
    <col min="5377" max="5377" width="3.5546875" style="9" customWidth="1"/>
    <col min="5378" max="5378" width="33.109375" style="9" bestFit="1" customWidth="1"/>
    <col min="5379" max="5632" width="11.44140625" style="9"/>
    <col min="5633" max="5633" width="3.5546875" style="9" customWidth="1"/>
    <col min="5634" max="5634" width="33.109375" style="9" bestFit="1" customWidth="1"/>
    <col min="5635" max="5888" width="11.44140625" style="9"/>
    <col min="5889" max="5889" width="3.5546875" style="9" customWidth="1"/>
    <col min="5890" max="5890" width="33.109375" style="9" bestFit="1" customWidth="1"/>
    <col min="5891" max="6144" width="11.44140625" style="9"/>
    <col min="6145" max="6145" width="3.5546875" style="9" customWidth="1"/>
    <col min="6146" max="6146" width="33.109375" style="9" bestFit="1" customWidth="1"/>
    <col min="6147" max="6400" width="11.44140625" style="9"/>
    <col min="6401" max="6401" width="3.5546875" style="9" customWidth="1"/>
    <col min="6402" max="6402" width="33.109375" style="9" bestFit="1" customWidth="1"/>
    <col min="6403" max="6656" width="11.44140625" style="9"/>
    <col min="6657" max="6657" width="3.5546875" style="9" customWidth="1"/>
    <col min="6658" max="6658" width="33.109375" style="9" bestFit="1" customWidth="1"/>
    <col min="6659" max="6912" width="11.44140625" style="9"/>
    <col min="6913" max="6913" width="3.5546875" style="9" customWidth="1"/>
    <col min="6914" max="6914" width="33.109375" style="9" bestFit="1" customWidth="1"/>
    <col min="6915" max="7168" width="11.44140625" style="9"/>
    <col min="7169" max="7169" width="3.5546875" style="9" customWidth="1"/>
    <col min="7170" max="7170" width="33.109375" style="9" bestFit="1" customWidth="1"/>
    <col min="7171" max="7424" width="11.44140625" style="9"/>
    <col min="7425" max="7425" width="3.5546875" style="9" customWidth="1"/>
    <col min="7426" max="7426" width="33.109375" style="9" bestFit="1" customWidth="1"/>
    <col min="7427" max="7680" width="11.44140625" style="9"/>
    <col min="7681" max="7681" width="3.5546875" style="9" customWidth="1"/>
    <col min="7682" max="7682" width="33.109375" style="9" bestFit="1" customWidth="1"/>
    <col min="7683" max="7936" width="11.44140625" style="9"/>
    <col min="7937" max="7937" width="3.5546875" style="9" customWidth="1"/>
    <col min="7938" max="7938" width="33.109375" style="9" bestFit="1" customWidth="1"/>
    <col min="7939" max="8192" width="11.44140625" style="9"/>
    <col min="8193" max="8193" width="3.5546875" style="9" customWidth="1"/>
    <col min="8194" max="8194" width="33.109375" style="9" bestFit="1" customWidth="1"/>
    <col min="8195" max="8448" width="11.44140625" style="9"/>
    <col min="8449" max="8449" width="3.5546875" style="9" customWidth="1"/>
    <col min="8450" max="8450" width="33.109375" style="9" bestFit="1" customWidth="1"/>
    <col min="8451" max="8704" width="11.44140625" style="9"/>
    <col min="8705" max="8705" width="3.5546875" style="9" customWidth="1"/>
    <col min="8706" max="8706" width="33.109375" style="9" bestFit="1" customWidth="1"/>
    <col min="8707" max="8960" width="11.44140625" style="9"/>
    <col min="8961" max="8961" width="3.5546875" style="9" customWidth="1"/>
    <col min="8962" max="8962" width="33.109375" style="9" bestFit="1" customWidth="1"/>
    <col min="8963" max="9216" width="11.44140625" style="9"/>
    <col min="9217" max="9217" width="3.5546875" style="9" customWidth="1"/>
    <col min="9218" max="9218" width="33.109375" style="9" bestFit="1" customWidth="1"/>
    <col min="9219" max="9472" width="11.44140625" style="9"/>
    <col min="9473" max="9473" width="3.5546875" style="9" customWidth="1"/>
    <col min="9474" max="9474" width="33.109375" style="9" bestFit="1" customWidth="1"/>
    <col min="9475" max="9728" width="11.44140625" style="9"/>
    <col min="9729" max="9729" width="3.5546875" style="9" customWidth="1"/>
    <col min="9730" max="9730" width="33.109375" style="9" bestFit="1" customWidth="1"/>
    <col min="9731" max="9984" width="11.44140625" style="9"/>
    <col min="9985" max="9985" width="3.5546875" style="9" customWidth="1"/>
    <col min="9986" max="9986" width="33.109375" style="9" bestFit="1" customWidth="1"/>
    <col min="9987" max="10240" width="11.44140625" style="9"/>
    <col min="10241" max="10241" width="3.5546875" style="9" customWidth="1"/>
    <col min="10242" max="10242" width="33.109375" style="9" bestFit="1" customWidth="1"/>
    <col min="10243" max="10496" width="11.44140625" style="9"/>
    <col min="10497" max="10497" width="3.5546875" style="9" customWidth="1"/>
    <col min="10498" max="10498" width="33.109375" style="9" bestFit="1" customWidth="1"/>
    <col min="10499" max="10752" width="11.44140625" style="9"/>
    <col min="10753" max="10753" width="3.5546875" style="9" customWidth="1"/>
    <col min="10754" max="10754" width="33.109375" style="9" bestFit="1" customWidth="1"/>
    <col min="10755" max="11008" width="11.44140625" style="9"/>
    <col min="11009" max="11009" width="3.5546875" style="9" customWidth="1"/>
    <col min="11010" max="11010" width="33.109375" style="9" bestFit="1" customWidth="1"/>
    <col min="11011" max="11264" width="11.44140625" style="9"/>
    <col min="11265" max="11265" width="3.5546875" style="9" customWidth="1"/>
    <col min="11266" max="11266" width="33.109375" style="9" bestFit="1" customWidth="1"/>
    <col min="11267" max="11520" width="11.44140625" style="9"/>
    <col min="11521" max="11521" width="3.5546875" style="9" customWidth="1"/>
    <col min="11522" max="11522" width="33.109375" style="9" bestFit="1" customWidth="1"/>
    <col min="11523" max="11776" width="11.44140625" style="9"/>
    <col min="11777" max="11777" width="3.5546875" style="9" customWidth="1"/>
    <col min="11778" max="11778" width="33.109375" style="9" bestFit="1" customWidth="1"/>
    <col min="11779" max="12032" width="11.44140625" style="9"/>
    <col min="12033" max="12033" width="3.5546875" style="9" customWidth="1"/>
    <col min="12034" max="12034" width="33.109375" style="9" bestFit="1" customWidth="1"/>
    <col min="12035" max="12288" width="11.44140625" style="9"/>
    <col min="12289" max="12289" width="3.5546875" style="9" customWidth="1"/>
    <col min="12290" max="12290" width="33.109375" style="9" bestFit="1" customWidth="1"/>
    <col min="12291" max="12544" width="11.44140625" style="9"/>
    <col min="12545" max="12545" width="3.5546875" style="9" customWidth="1"/>
    <col min="12546" max="12546" width="33.109375" style="9" bestFit="1" customWidth="1"/>
    <col min="12547" max="12800" width="11.44140625" style="9"/>
    <col min="12801" max="12801" width="3.5546875" style="9" customWidth="1"/>
    <col min="12802" max="12802" width="33.109375" style="9" bestFit="1" customWidth="1"/>
    <col min="12803" max="13056" width="11.44140625" style="9"/>
    <col min="13057" max="13057" width="3.5546875" style="9" customWidth="1"/>
    <col min="13058" max="13058" width="33.109375" style="9" bestFit="1" customWidth="1"/>
    <col min="13059" max="13312" width="11.44140625" style="9"/>
    <col min="13313" max="13313" width="3.5546875" style="9" customWidth="1"/>
    <col min="13314" max="13314" width="33.109375" style="9" bestFit="1" customWidth="1"/>
    <col min="13315" max="13568" width="11.44140625" style="9"/>
    <col min="13569" max="13569" width="3.5546875" style="9" customWidth="1"/>
    <col min="13570" max="13570" width="33.109375" style="9" bestFit="1" customWidth="1"/>
    <col min="13571" max="13824" width="11.44140625" style="9"/>
    <col min="13825" max="13825" width="3.5546875" style="9" customWidth="1"/>
    <col min="13826" max="13826" width="33.109375" style="9" bestFit="1" customWidth="1"/>
    <col min="13827" max="14080" width="11.44140625" style="9"/>
    <col min="14081" max="14081" width="3.5546875" style="9" customWidth="1"/>
    <col min="14082" max="14082" width="33.109375" style="9" bestFit="1" customWidth="1"/>
    <col min="14083" max="14336" width="11.44140625" style="9"/>
    <col min="14337" max="14337" width="3.5546875" style="9" customWidth="1"/>
    <col min="14338" max="14338" width="33.109375" style="9" bestFit="1" customWidth="1"/>
    <col min="14339" max="14592" width="11.44140625" style="9"/>
    <col min="14593" max="14593" width="3.5546875" style="9" customWidth="1"/>
    <col min="14594" max="14594" width="33.109375" style="9" bestFit="1" customWidth="1"/>
    <col min="14595" max="14848" width="11.44140625" style="9"/>
    <col min="14849" max="14849" width="3.5546875" style="9" customWidth="1"/>
    <col min="14850" max="14850" width="33.109375" style="9" bestFit="1" customWidth="1"/>
    <col min="14851" max="15104" width="11.44140625" style="9"/>
    <col min="15105" max="15105" width="3.5546875" style="9" customWidth="1"/>
    <col min="15106" max="15106" width="33.109375" style="9" bestFit="1" customWidth="1"/>
    <col min="15107" max="15360" width="11.44140625" style="9"/>
    <col min="15361" max="15361" width="3.5546875" style="9" customWidth="1"/>
    <col min="15362" max="15362" width="33.109375" style="9" bestFit="1" customWidth="1"/>
    <col min="15363" max="15616" width="11.44140625" style="9"/>
    <col min="15617" max="15617" width="3.5546875" style="9" customWidth="1"/>
    <col min="15618" max="15618" width="33.109375" style="9" bestFit="1" customWidth="1"/>
    <col min="15619" max="15872" width="11.44140625" style="9"/>
    <col min="15873" max="15873" width="3.5546875" style="9" customWidth="1"/>
    <col min="15874" max="15874" width="33.109375" style="9" bestFit="1" customWidth="1"/>
    <col min="15875" max="16128" width="11.44140625" style="9"/>
    <col min="16129" max="16129" width="3.5546875" style="9" customWidth="1"/>
    <col min="16130" max="16130" width="33.109375" style="9" bestFit="1" customWidth="1"/>
    <col min="16131" max="16384" width="11.44140625" style="9"/>
  </cols>
  <sheetData>
    <row r="2" spans="1:45" ht="12" customHeight="1">
      <c r="B2" s="7" t="s">
        <v>6</v>
      </c>
      <c r="C2" s="8">
        <v>1990</v>
      </c>
      <c r="D2" s="8">
        <v>1991</v>
      </c>
      <c r="E2" s="8">
        <v>1992</v>
      </c>
      <c r="F2" s="8">
        <v>1993</v>
      </c>
      <c r="G2" s="8">
        <v>1994</v>
      </c>
      <c r="H2" s="8">
        <v>1995</v>
      </c>
      <c r="I2" s="8">
        <v>1996</v>
      </c>
      <c r="J2" s="8">
        <v>1997</v>
      </c>
      <c r="K2" s="8">
        <v>1998</v>
      </c>
      <c r="L2" s="8">
        <v>1999</v>
      </c>
      <c r="M2" s="8">
        <v>2000</v>
      </c>
      <c r="N2" s="8">
        <v>2001</v>
      </c>
      <c r="O2" s="8">
        <v>2002</v>
      </c>
      <c r="P2" s="8">
        <v>2003</v>
      </c>
      <c r="Q2" s="8">
        <v>2004</v>
      </c>
      <c r="R2" s="8">
        <v>2005</v>
      </c>
      <c r="S2" s="8">
        <v>2006</v>
      </c>
      <c r="T2" s="8">
        <v>2007</v>
      </c>
      <c r="U2" s="8">
        <v>2008</v>
      </c>
      <c r="V2" s="8">
        <v>2009</v>
      </c>
      <c r="W2" s="8">
        <v>2010</v>
      </c>
      <c r="X2" s="8">
        <v>2011</v>
      </c>
      <c r="Y2" s="8">
        <v>2012</v>
      </c>
      <c r="Z2" s="8">
        <v>2013</v>
      </c>
      <c r="AA2" s="8">
        <v>2014</v>
      </c>
      <c r="AB2" s="8">
        <v>2015</v>
      </c>
      <c r="AC2" s="8">
        <v>2016</v>
      </c>
      <c r="AD2" s="8">
        <v>2017</v>
      </c>
      <c r="AE2" s="8">
        <v>2018</v>
      </c>
      <c r="AF2" s="8">
        <v>2019</v>
      </c>
      <c r="AG2" s="70"/>
      <c r="AI2" s="89"/>
      <c r="AJ2" s="89"/>
      <c r="AK2" s="90"/>
      <c r="AL2" s="90"/>
      <c r="AM2" s="90"/>
      <c r="AN2" s="90"/>
      <c r="AO2" s="90"/>
      <c r="AP2" s="90"/>
      <c r="AQ2" s="90"/>
      <c r="AR2" s="90"/>
      <c r="AS2" s="90"/>
    </row>
    <row r="3" spans="1:45" ht="12" customHeight="1">
      <c r="B3" s="10" t="s">
        <v>7</v>
      </c>
      <c r="C3" s="11">
        <v>13792.61</v>
      </c>
      <c r="D3" s="11">
        <v>13795.26</v>
      </c>
      <c r="E3" s="11">
        <v>13848.85</v>
      </c>
      <c r="F3" s="11">
        <v>13848.85</v>
      </c>
      <c r="G3" s="11">
        <v>14063.97</v>
      </c>
      <c r="H3" s="11">
        <v>14088.07</v>
      </c>
      <c r="I3" s="11">
        <v>14143.08</v>
      </c>
      <c r="J3" s="11">
        <v>14143.08</v>
      </c>
      <c r="K3" s="11">
        <v>14143.08</v>
      </c>
      <c r="L3" s="11">
        <v>14299.34</v>
      </c>
      <c r="M3" s="11">
        <v>14299.34</v>
      </c>
      <c r="N3" s="11">
        <v>14301.27</v>
      </c>
      <c r="O3" s="11">
        <v>14304.68</v>
      </c>
      <c r="P3" s="11">
        <v>14462.1</v>
      </c>
      <c r="Q3" s="11">
        <v>14492.17</v>
      </c>
      <c r="R3" s="11">
        <v>14534.06</v>
      </c>
      <c r="S3" s="11">
        <v>14566.41</v>
      </c>
      <c r="T3" s="11">
        <v>14579.41</v>
      </c>
      <c r="U3" s="11">
        <v>14635.51</v>
      </c>
      <c r="V3" s="11">
        <v>14635.51</v>
      </c>
      <c r="W3" s="11">
        <v>14655.31</v>
      </c>
      <c r="X3" s="11">
        <v>14667.21</v>
      </c>
      <c r="Y3" s="11">
        <v>14886.65</v>
      </c>
      <c r="Z3" s="21">
        <v>14889.69</v>
      </c>
      <c r="AA3" s="21">
        <v>14895.92</v>
      </c>
      <c r="AB3" s="21">
        <f>(14919.03)+2098.60878</f>
        <v>17017.638780000001</v>
      </c>
      <c r="AC3" s="21">
        <f>(14919.03+2.78)+2101.48378</f>
        <v>17023.29378</v>
      </c>
      <c r="AD3" s="21">
        <f>(14921.81)+2077.68678</f>
        <v>16999.496780000001</v>
      </c>
      <c r="AE3" s="21" t="s">
        <v>10</v>
      </c>
      <c r="AF3" s="21" t="s">
        <v>10</v>
      </c>
      <c r="AG3" s="72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</row>
    <row r="4" spans="1:45" ht="12" customHeight="1">
      <c r="B4" s="10" t="s">
        <v>8</v>
      </c>
      <c r="C4" s="11">
        <v>2428.44</v>
      </c>
      <c r="D4" s="11">
        <v>2428.44</v>
      </c>
      <c r="E4" s="11">
        <v>2428.44</v>
      </c>
      <c r="F4" s="11">
        <v>2428.44</v>
      </c>
      <c r="G4" s="11">
        <v>2428.44</v>
      </c>
      <c r="H4" s="11">
        <v>2428.44</v>
      </c>
      <c r="I4" s="11">
        <v>2428.44</v>
      </c>
      <c r="J4" s="11">
        <v>2428.44</v>
      </c>
      <c r="K4" s="11">
        <v>2428.44</v>
      </c>
      <c r="L4" s="11">
        <v>2428.44</v>
      </c>
      <c r="M4" s="11">
        <v>2428.44</v>
      </c>
      <c r="N4" s="11">
        <v>2428.44</v>
      </c>
      <c r="O4" s="11">
        <v>2428.44</v>
      </c>
      <c r="P4" s="11">
        <v>2428.44</v>
      </c>
      <c r="Q4" s="11">
        <v>2428.44</v>
      </c>
      <c r="R4" s="11">
        <v>2428.44</v>
      </c>
      <c r="S4" s="11">
        <v>2450.9399999999996</v>
      </c>
      <c r="T4" s="11">
        <v>2450.9399999999996</v>
      </c>
      <c r="U4" s="11">
        <v>2450.9399999999996</v>
      </c>
      <c r="V4" s="11">
        <v>2450.9399999999996</v>
      </c>
      <c r="W4" s="11">
        <v>2450.9399999999996</v>
      </c>
      <c r="X4" s="11">
        <v>2450.9399999999996</v>
      </c>
      <c r="Y4" s="11">
        <v>2450.9399999999996</v>
      </c>
      <c r="Z4" s="21">
        <v>2450.9399999999996</v>
      </c>
      <c r="AA4" s="21">
        <v>2450.9399999999996</v>
      </c>
      <c r="AB4" s="21">
        <f>3300.54+28.35</f>
        <v>3328.89</v>
      </c>
      <c r="AC4" s="21">
        <v>3328.89</v>
      </c>
      <c r="AD4" s="21">
        <v>3328.89</v>
      </c>
      <c r="AE4" s="21" t="s">
        <v>10</v>
      </c>
      <c r="AF4" s="21" t="s">
        <v>10</v>
      </c>
      <c r="AG4" s="72"/>
      <c r="AI4" s="95"/>
      <c r="AJ4" s="96"/>
      <c r="AK4" s="96"/>
      <c r="AL4" s="96"/>
      <c r="AM4" s="96"/>
      <c r="AN4" s="96"/>
      <c r="AO4" s="96"/>
      <c r="AP4" s="96"/>
      <c r="AQ4" s="96"/>
      <c r="AR4" s="96"/>
      <c r="AS4" s="96"/>
    </row>
    <row r="5" spans="1:45" ht="12" customHeight="1">
      <c r="B5" s="12" t="s">
        <v>0</v>
      </c>
      <c r="C5" s="13">
        <v>16221.050000000001</v>
      </c>
      <c r="D5" s="13">
        <v>16223.7</v>
      </c>
      <c r="E5" s="13">
        <v>16277.29</v>
      </c>
      <c r="F5" s="13">
        <v>16277.29</v>
      </c>
      <c r="G5" s="13">
        <v>16492.41</v>
      </c>
      <c r="H5" s="13">
        <v>16516.509999999998</v>
      </c>
      <c r="I5" s="13">
        <v>16571.52</v>
      </c>
      <c r="J5" s="13">
        <v>16571.52</v>
      </c>
      <c r="K5" s="13">
        <v>16571.52</v>
      </c>
      <c r="L5" s="13">
        <v>16727.78</v>
      </c>
      <c r="M5" s="13">
        <v>16727.78</v>
      </c>
      <c r="N5" s="13">
        <v>16729.71</v>
      </c>
      <c r="O5" s="13">
        <v>16733.12</v>
      </c>
      <c r="P5" s="13">
        <v>16890.54</v>
      </c>
      <c r="Q5" s="13">
        <v>16920.61</v>
      </c>
      <c r="R5" s="13">
        <v>16962.5</v>
      </c>
      <c r="S5" s="13">
        <v>17017.349999999999</v>
      </c>
      <c r="T5" s="13">
        <v>17030.349999999999</v>
      </c>
      <c r="U5" s="13">
        <v>17086.45</v>
      </c>
      <c r="V5" s="13">
        <v>17086.45</v>
      </c>
      <c r="W5" s="13">
        <v>17106.25</v>
      </c>
      <c r="X5" s="13">
        <v>17118.149999999998</v>
      </c>
      <c r="Y5" s="13">
        <v>17337.59</v>
      </c>
      <c r="Z5" s="13">
        <v>17340.63</v>
      </c>
      <c r="AA5" s="13">
        <v>17346.86</v>
      </c>
      <c r="AB5" s="13">
        <f>SUM(AB3:AB4)</f>
        <v>20346.528780000001</v>
      </c>
      <c r="AC5" s="13">
        <f>SUM(AC3:AC4)</f>
        <v>20352.183779999999</v>
      </c>
      <c r="AD5" s="13">
        <f>SUM(AD3:AD4)</f>
        <v>20328.386780000001</v>
      </c>
      <c r="AE5" s="17" t="s">
        <v>10</v>
      </c>
      <c r="AF5" s="17" t="s">
        <v>10</v>
      </c>
      <c r="AG5" s="71"/>
      <c r="AI5" s="91"/>
      <c r="AJ5" s="92"/>
      <c r="AK5" s="92"/>
      <c r="AL5" s="92"/>
      <c r="AM5" s="92"/>
      <c r="AN5" s="92"/>
      <c r="AO5" s="92"/>
      <c r="AP5" s="92"/>
      <c r="AQ5" s="92"/>
      <c r="AR5" s="92"/>
      <c r="AS5" s="92"/>
    </row>
    <row r="6" spans="1:45" ht="12" customHeight="1">
      <c r="B6" s="12" t="s">
        <v>1</v>
      </c>
      <c r="C6" s="13">
        <v>7329.28</v>
      </c>
      <c r="D6" s="13">
        <v>7343.28</v>
      </c>
      <c r="E6" s="13">
        <v>7391</v>
      </c>
      <c r="F6" s="13">
        <v>7391</v>
      </c>
      <c r="G6" s="13">
        <v>7391</v>
      </c>
      <c r="H6" s="13">
        <v>7391</v>
      </c>
      <c r="I6" s="13">
        <v>7391</v>
      </c>
      <c r="J6" s="13">
        <v>7559.1</v>
      </c>
      <c r="K6" s="13">
        <v>7606.09</v>
      </c>
      <c r="L6" s="13">
        <v>7650.09</v>
      </c>
      <c r="M6" s="13">
        <v>7677.39</v>
      </c>
      <c r="N6" s="13">
        <v>7694.1</v>
      </c>
      <c r="O6" s="13">
        <v>7694.1</v>
      </c>
      <c r="P6" s="13">
        <v>7614.3099999999995</v>
      </c>
      <c r="Q6" s="13">
        <v>7590.15</v>
      </c>
      <c r="R6" s="13">
        <v>7597.2799999999988</v>
      </c>
      <c r="S6" s="13">
        <v>7455.58</v>
      </c>
      <c r="T6" s="13">
        <v>7455.58</v>
      </c>
      <c r="U6" s="13">
        <v>7455.58</v>
      </c>
      <c r="V6" s="13">
        <v>7455.58</v>
      </c>
      <c r="W6" s="13">
        <v>7515.3700000000008</v>
      </c>
      <c r="X6" s="13">
        <v>7572.58</v>
      </c>
      <c r="Y6" s="13">
        <v>7572.58</v>
      </c>
      <c r="Z6" s="17">
        <v>7572.58</v>
      </c>
      <c r="AA6" s="17">
        <v>7572.58</v>
      </c>
      <c r="AB6" s="17">
        <v>7572.58</v>
      </c>
      <c r="AC6" s="17">
        <v>7572.58</v>
      </c>
      <c r="AD6" s="17">
        <v>7572.58</v>
      </c>
      <c r="AE6" s="17" t="s">
        <v>10</v>
      </c>
      <c r="AF6" s="17" t="s">
        <v>10</v>
      </c>
      <c r="AG6" s="71"/>
      <c r="AI6" s="91"/>
      <c r="AJ6" s="92"/>
      <c r="AK6" s="92"/>
      <c r="AL6" s="92"/>
      <c r="AM6" s="92"/>
      <c r="AN6" s="92"/>
      <c r="AO6" s="92"/>
      <c r="AP6" s="92"/>
      <c r="AQ6" s="92"/>
      <c r="AR6" s="92"/>
      <c r="AS6" s="92"/>
    </row>
    <row r="7" spans="1:45" ht="12" customHeight="1">
      <c r="B7" s="12" t="s">
        <v>9</v>
      </c>
      <c r="C7" s="13">
        <v>10243</v>
      </c>
      <c r="D7" s="13">
        <v>10310</v>
      </c>
      <c r="E7" s="13">
        <v>10310</v>
      </c>
      <c r="F7" s="13">
        <v>10310</v>
      </c>
      <c r="G7" s="13">
        <v>10310</v>
      </c>
      <c r="H7" s="13">
        <v>10310</v>
      </c>
      <c r="I7" s="13">
        <v>10310</v>
      </c>
      <c r="J7" s="13">
        <v>10859.9</v>
      </c>
      <c r="K7" s="13">
        <v>10859.9</v>
      </c>
      <c r="L7" s="13">
        <v>10859.9</v>
      </c>
      <c r="M7" s="13">
        <v>11048.67</v>
      </c>
      <c r="N7" s="13">
        <v>11058.880000000001</v>
      </c>
      <c r="O7" s="13">
        <v>11051.18</v>
      </c>
      <c r="P7" s="13">
        <v>11053.22</v>
      </c>
      <c r="Q7" s="13">
        <v>11036.69</v>
      </c>
      <c r="R7" s="13">
        <v>10909.960000000001</v>
      </c>
      <c r="S7" s="13">
        <v>10924.300000000001</v>
      </c>
      <c r="T7" s="13">
        <v>10857.650000000001</v>
      </c>
      <c r="U7" s="13">
        <v>10856.400000000001</v>
      </c>
      <c r="V7" s="13">
        <v>10856.400000000001</v>
      </c>
      <c r="W7" s="13">
        <v>10873.95</v>
      </c>
      <c r="X7" s="13">
        <v>11103.390000000001</v>
      </c>
      <c r="Y7" s="13">
        <v>10595.47</v>
      </c>
      <c r="Z7" s="17">
        <v>10610.37</v>
      </c>
      <c r="AA7" s="17">
        <v>10468.02</v>
      </c>
      <c r="AB7" s="17">
        <v>10468.02</v>
      </c>
      <c r="AC7" s="17">
        <f>9587.7-51.83</f>
        <v>9535.8700000000008</v>
      </c>
      <c r="AD7" s="17">
        <f>9587.7-51.83</f>
        <v>9535.8700000000008</v>
      </c>
      <c r="AE7" s="17" t="s">
        <v>10</v>
      </c>
      <c r="AF7" s="17" t="s">
        <v>10</v>
      </c>
      <c r="AG7" s="71"/>
      <c r="AI7" s="91"/>
      <c r="AJ7" s="92"/>
      <c r="AK7" s="92"/>
      <c r="AL7" s="92"/>
      <c r="AM7" s="92"/>
      <c r="AN7" s="92"/>
      <c r="AO7" s="92"/>
      <c r="AP7" s="92"/>
      <c r="AQ7" s="92"/>
      <c r="AR7" s="92"/>
      <c r="AS7" s="92"/>
    </row>
    <row r="8" spans="1:45" ht="12" customHeight="1">
      <c r="B8" s="12" t="s">
        <v>26</v>
      </c>
      <c r="C8" s="13">
        <v>7259.3499999999995</v>
      </c>
      <c r="D8" s="13">
        <v>7247.2199999999993</v>
      </c>
      <c r="E8" s="13">
        <v>7247.2199999999993</v>
      </c>
      <c r="F8" s="13">
        <v>7247.2199999999993</v>
      </c>
      <c r="G8" s="13">
        <v>7247.2199999999993</v>
      </c>
      <c r="H8" s="13">
        <v>7247.2199999999993</v>
      </c>
      <c r="I8" s="13">
        <v>7521.2199999999993</v>
      </c>
      <c r="J8" s="13">
        <v>7521.2199999999993</v>
      </c>
      <c r="K8" s="13">
        <v>7521.2199999999993</v>
      </c>
      <c r="L8" s="13">
        <v>7521.2199999999993</v>
      </c>
      <c r="M8" s="13">
        <v>7521.2199999999993</v>
      </c>
      <c r="N8" s="13">
        <v>7521.2199999999993</v>
      </c>
      <c r="O8" s="13">
        <v>7220.05</v>
      </c>
      <c r="P8" s="13">
        <v>6655.2799999999988</v>
      </c>
      <c r="Q8" s="13">
        <v>6663.9199999999992</v>
      </c>
      <c r="R8" s="13">
        <v>6369.9199999999992</v>
      </c>
      <c r="S8" s="13">
        <v>6369.9199999999992</v>
      </c>
      <c r="T8" s="13">
        <v>4521.99</v>
      </c>
      <c r="U8" s="13">
        <v>4179.99</v>
      </c>
      <c r="V8" s="13">
        <v>2826.07</v>
      </c>
      <c r="W8" s="13">
        <v>2144.79</v>
      </c>
      <c r="X8" s="13">
        <v>806.52</v>
      </c>
      <c r="Y8" s="13">
        <v>505.52</v>
      </c>
      <c r="Z8" s="17">
        <v>505.52</v>
      </c>
      <c r="AA8" s="17">
        <v>505.52</v>
      </c>
      <c r="AB8" s="17">
        <v>0</v>
      </c>
      <c r="AC8" s="17">
        <v>0</v>
      </c>
      <c r="AD8" s="17">
        <v>0</v>
      </c>
      <c r="AE8" s="17" t="s">
        <v>10</v>
      </c>
      <c r="AF8" s="17" t="s">
        <v>10</v>
      </c>
      <c r="AG8" s="71"/>
      <c r="AI8" s="91"/>
      <c r="AJ8" s="92"/>
      <c r="AK8" s="92"/>
      <c r="AL8" s="92"/>
      <c r="AM8" s="92"/>
      <c r="AN8" s="92"/>
      <c r="AO8" s="92"/>
      <c r="AP8" s="92"/>
      <c r="AQ8" s="92"/>
      <c r="AR8" s="92"/>
      <c r="AS8" s="92"/>
    </row>
    <row r="9" spans="1:45" ht="12" customHeight="1">
      <c r="B9" s="12" t="s">
        <v>2</v>
      </c>
      <c r="C9" s="50" t="s">
        <v>10</v>
      </c>
      <c r="D9" s="50" t="s">
        <v>10</v>
      </c>
      <c r="E9" s="50" t="s">
        <v>10</v>
      </c>
      <c r="F9" s="50" t="s">
        <v>10</v>
      </c>
      <c r="G9" s="50" t="s">
        <v>10</v>
      </c>
      <c r="H9" s="50" t="s">
        <v>10</v>
      </c>
      <c r="I9" s="50" t="s">
        <v>10</v>
      </c>
      <c r="J9" s="50" t="s">
        <v>10</v>
      </c>
      <c r="K9" s="50" t="s">
        <v>10</v>
      </c>
      <c r="L9" s="50" t="s">
        <v>10</v>
      </c>
      <c r="M9" s="50" t="s">
        <v>10</v>
      </c>
      <c r="N9" s="50" t="s">
        <v>10</v>
      </c>
      <c r="O9" s="49">
        <v>2619.4699999999998</v>
      </c>
      <c r="P9" s="49">
        <v>4123.13</v>
      </c>
      <c r="Q9" s="49">
        <v>8062.079999999999</v>
      </c>
      <c r="R9" s="49">
        <v>11992.369999999999</v>
      </c>
      <c r="S9" s="49">
        <v>15304.920000000004</v>
      </c>
      <c r="T9" s="49">
        <v>20672.210000000003</v>
      </c>
      <c r="U9" s="49">
        <v>21374.120000000003</v>
      </c>
      <c r="V9" s="49">
        <v>22750.110000000008</v>
      </c>
      <c r="W9" s="49">
        <v>24844.380000000005</v>
      </c>
      <c r="X9" s="49">
        <v>24911.730000000003</v>
      </c>
      <c r="Y9" s="49">
        <v>24947.71</v>
      </c>
      <c r="Z9" s="50">
        <v>24947.71</v>
      </c>
      <c r="AA9" s="50">
        <v>24947.71</v>
      </c>
      <c r="AB9" s="50">
        <v>24947.71</v>
      </c>
      <c r="AC9" s="50">
        <v>24947.71</v>
      </c>
      <c r="AD9" s="50">
        <v>24947.71</v>
      </c>
      <c r="AE9" s="50" t="s">
        <v>10</v>
      </c>
      <c r="AF9" s="50" t="s">
        <v>10</v>
      </c>
      <c r="AG9" s="71"/>
      <c r="AI9" s="91"/>
      <c r="AJ9" s="92"/>
      <c r="AK9" s="92"/>
      <c r="AL9" s="92"/>
      <c r="AM9" s="92"/>
      <c r="AN9" s="92"/>
      <c r="AO9" s="92"/>
      <c r="AP9" s="92"/>
      <c r="AQ9" s="92"/>
      <c r="AR9" s="92"/>
      <c r="AS9" s="92"/>
    </row>
    <row r="10" spans="1:45" ht="12" customHeight="1">
      <c r="B10" s="5" t="s">
        <v>27</v>
      </c>
      <c r="C10" s="13">
        <v>594.21899999999994</v>
      </c>
      <c r="D10" s="13">
        <v>644.23300000000006</v>
      </c>
      <c r="E10" s="13">
        <v>727.77200000000005</v>
      </c>
      <c r="F10" s="13">
        <v>793.65499999999997</v>
      </c>
      <c r="G10" s="13">
        <v>897.16899999999976</v>
      </c>
      <c r="H10" s="13">
        <v>1123.8878</v>
      </c>
      <c r="I10" s="13">
        <v>1186.0117999999998</v>
      </c>
      <c r="J10" s="13">
        <v>1233.3739499999999</v>
      </c>
      <c r="K10" s="13">
        <v>1279.3079499999999</v>
      </c>
      <c r="L10" s="13">
        <v>1331.8859499999999</v>
      </c>
      <c r="M10" s="13">
        <v>1390.6804499999998</v>
      </c>
      <c r="N10" s="13">
        <v>1473.1629499999999</v>
      </c>
      <c r="O10" s="13">
        <v>1512.3313500000002</v>
      </c>
      <c r="P10" s="13">
        <v>1567.29655</v>
      </c>
      <c r="Q10" s="13">
        <v>1629.9055500000002</v>
      </c>
      <c r="R10" s="13">
        <v>1694.9185499999999</v>
      </c>
      <c r="S10" s="13">
        <v>1796.3650500000001</v>
      </c>
      <c r="T10" s="13">
        <v>1869.6106499999996</v>
      </c>
      <c r="U10" s="13">
        <v>1977.2756499999998</v>
      </c>
      <c r="V10" s="13">
        <v>2020.3066500000002</v>
      </c>
      <c r="W10" s="13">
        <v>2030.9589800000001</v>
      </c>
      <c r="X10" s="13">
        <v>2036.4207800000001</v>
      </c>
      <c r="Y10" s="13">
        <v>2039.9287800000002</v>
      </c>
      <c r="Z10" s="17">
        <v>2094.9217799999997</v>
      </c>
      <c r="AA10" s="17">
        <v>2094.9217799999997</v>
      </c>
      <c r="AB10" s="17" t="s">
        <v>10</v>
      </c>
      <c r="AC10" s="17" t="s">
        <v>10</v>
      </c>
      <c r="AD10" s="17" t="s">
        <v>10</v>
      </c>
      <c r="AE10" s="17" t="s">
        <v>10</v>
      </c>
      <c r="AF10" s="17" t="s">
        <v>10</v>
      </c>
      <c r="AG10" s="71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</row>
    <row r="11" spans="1:45" ht="12" customHeight="1">
      <c r="B11" s="12" t="s">
        <v>3</v>
      </c>
      <c r="C11" s="13">
        <v>0.54</v>
      </c>
      <c r="D11" s="13">
        <v>0.54</v>
      </c>
      <c r="E11" s="13">
        <v>30.439999999999998</v>
      </c>
      <c r="F11" s="13">
        <v>33.630000000000003</v>
      </c>
      <c r="G11" s="13">
        <v>38.910000000000004</v>
      </c>
      <c r="H11" s="13">
        <v>96.559999999999988</v>
      </c>
      <c r="I11" s="13">
        <v>146.35999999999999</v>
      </c>
      <c r="J11" s="13">
        <v>375.44499999999999</v>
      </c>
      <c r="K11" s="13">
        <v>633.77499999999998</v>
      </c>
      <c r="L11" s="13">
        <v>1021.942</v>
      </c>
      <c r="M11" s="13">
        <v>1828.9220000000003</v>
      </c>
      <c r="N11" s="13">
        <v>2816.9320000000002</v>
      </c>
      <c r="O11" s="13">
        <v>4390.9845000000005</v>
      </c>
      <c r="P11" s="13">
        <v>5816.0565000000006</v>
      </c>
      <c r="Q11" s="13">
        <v>7777.1265000000003</v>
      </c>
      <c r="R11" s="13">
        <v>9654.0224999999991</v>
      </c>
      <c r="S11" s="13">
        <v>11285.709699999999</v>
      </c>
      <c r="T11" s="13">
        <v>13525.789700000001</v>
      </c>
      <c r="U11" s="13">
        <v>15992.826700000003</v>
      </c>
      <c r="V11" s="13">
        <v>18714.441700000003</v>
      </c>
      <c r="W11" s="13">
        <v>19561.053450000003</v>
      </c>
      <c r="X11" s="13">
        <v>21018.087449999999</v>
      </c>
      <c r="Y11" s="13">
        <v>22608.70205</v>
      </c>
      <c r="Z11" s="17">
        <v>22852.974049999993</v>
      </c>
      <c r="AA11" s="17">
        <v>22871.444549999997</v>
      </c>
      <c r="AB11" s="17">
        <v>22873.244549999996</v>
      </c>
      <c r="AC11" s="17">
        <v>22900.244549999996</v>
      </c>
      <c r="AD11" s="17">
        <v>22841.444549999997</v>
      </c>
      <c r="AE11" s="17" t="s">
        <v>10</v>
      </c>
      <c r="AF11" s="17" t="s">
        <v>10</v>
      </c>
      <c r="AG11" s="71"/>
      <c r="AI11" s="91"/>
      <c r="AJ11" s="92"/>
      <c r="AK11" s="92"/>
      <c r="AL11" s="92"/>
      <c r="AM11" s="92"/>
      <c r="AN11" s="92"/>
      <c r="AO11" s="92"/>
      <c r="AP11" s="92"/>
      <c r="AQ11" s="92"/>
      <c r="AR11" s="92"/>
      <c r="AS11" s="92"/>
    </row>
    <row r="12" spans="1:45" ht="12" customHeight="1">
      <c r="B12" s="15" t="s">
        <v>4</v>
      </c>
      <c r="C12" s="16">
        <v>0.1</v>
      </c>
      <c r="D12" s="16">
        <v>0.1</v>
      </c>
      <c r="E12" s="16">
        <v>0.1</v>
      </c>
      <c r="F12" s="16">
        <v>0.1</v>
      </c>
      <c r="G12" s="13">
        <v>1.1000000000000001</v>
      </c>
      <c r="H12" s="13">
        <v>1.1000000000000001</v>
      </c>
      <c r="I12" s="13">
        <v>1.1000000000000001</v>
      </c>
      <c r="J12" s="13">
        <v>1.137</v>
      </c>
      <c r="K12" s="13">
        <v>1.159</v>
      </c>
      <c r="L12" s="13">
        <v>1.2201599999999999</v>
      </c>
      <c r="M12" s="13">
        <v>1.7157400000000003</v>
      </c>
      <c r="N12" s="13">
        <v>2.1768100000000001</v>
      </c>
      <c r="O12" s="13">
        <v>4.8429000000000002</v>
      </c>
      <c r="P12" s="13">
        <v>11.375629999999969</v>
      </c>
      <c r="Q12" s="13">
        <v>20.925459999999859</v>
      </c>
      <c r="R12" s="13">
        <v>42.94620000000004</v>
      </c>
      <c r="S12" s="13">
        <v>118.85114000000021</v>
      </c>
      <c r="T12" s="13">
        <v>594.27135000000033</v>
      </c>
      <c r="U12" s="13">
        <v>3205.1997500001021</v>
      </c>
      <c r="V12" s="13">
        <v>3243.2076300001027</v>
      </c>
      <c r="W12" s="13">
        <v>3645.2139100000977</v>
      </c>
      <c r="X12" s="13">
        <v>4032.0594600000986</v>
      </c>
      <c r="Y12" s="13">
        <v>4293.5912300000982</v>
      </c>
      <c r="Z12" s="17">
        <v>4396.5001700001485</v>
      </c>
      <c r="AA12" s="17">
        <v>4402.664610000149</v>
      </c>
      <c r="AB12" s="17">
        <v>4418.107080000148</v>
      </c>
      <c r="AC12" s="17">
        <v>4429.5942300001498</v>
      </c>
      <c r="AD12" s="17">
        <v>4430.0938300001499</v>
      </c>
      <c r="AE12" s="17" t="s">
        <v>10</v>
      </c>
      <c r="AF12" s="17" t="s">
        <v>10</v>
      </c>
      <c r="AG12" s="71"/>
      <c r="AI12" s="91"/>
      <c r="AJ12" s="92"/>
      <c r="AK12" s="92"/>
      <c r="AL12" s="92"/>
      <c r="AM12" s="92"/>
      <c r="AN12" s="92"/>
      <c r="AO12" s="92"/>
      <c r="AP12" s="92"/>
      <c r="AQ12" s="92"/>
      <c r="AR12" s="92"/>
      <c r="AS12" s="92"/>
    </row>
    <row r="13" spans="1:45" ht="12" customHeight="1">
      <c r="B13" s="15" t="s">
        <v>5</v>
      </c>
      <c r="C13" s="17" t="s">
        <v>10</v>
      </c>
      <c r="D13" s="17" t="s">
        <v>10</v>
      </c>
      <c r="E13" s="17" t="s">
        <v>10</v>
      </c>
      <c r="F13" s="17" t="s">
        <v>10</v>
      </c>
      <c r="G13" s="17" t="s">
        <v>10</v>
      </c>
      <c r="H13" s="17" t="s">
        <v>10</v>
      </c>
      <c r="I13" s="17" t="s">
        <v>10</v>
      </c>
      <c r="J13" s="17" t="s">
        <v>10</v>
      </c>
      <c r="K13" s="17" t="s">
        <v>10</v>
      </c>
      <c r="L13" s="17" t="s">
        <v>10</v>
      </c>
      <c r="M13" s="17" t="s">
        <v>10</v>
      </c>
      <c r="N13" s="17" t="s">
        <v>10</v>
      </c>
      <c r="O13" s="17" t="s">
        <v>10</v>
      </c>
      <c r="P13" s="17" t="s">
        <v>10</v>
      </c>
      <c r="Q13" s="17" t="s">
        <v>10</v>
      </c>
      <c r="R13" s="17" t="s">
        <v>10</v>
      </c>
      <c r="S13" s="13">
        <v>11.02</v>
      </c>
      <c r="T13" s="13">
        <v>11.02</v>
      </c>
      <c r="U13" s="13">
        <v>60.92</v>
      </c>
      <c r="V13" s="13">
        <v>232.22</v>
      </c>
      <c r="W13" s="13">
        <v>531.91999999999996</v>
      </c>
      <c r="X13" s="13">
        <v>998.52</v>
      </c>
      <c r="Y13" s="13">
        <v>1949.92</v>
      </c>
      <c r="Z13" s="17">
        <v>2299.4275000000002</v>
      </c>
      <c r="AA13" s="17">
        <v>2299.4275000000002</v>
      </c>
      <c r="AB13" s="17">
        <v>2299.4275000000002</v>
      </c>
      <c r="AC13" s="17">
        <v>2299.4275000000002</v>
      </c>
      <c r="AD13" s="17">
        <v>2299.4275000000002</v>
      </c>
      <c r="AE13" s="17" t="s">
        <v>10</v>
      </c>
      <c r="AF13" s="17" t="s">
        <v>10</v>
      </c>
      <c r="AG13" s="71"/>
      <c r="AH13" s="44"/>
      <c r="AI13" s="91"/>
      <c r="AJ13" s="92"/>
      <c r="AK13" s="92"/>
      <c r="AL13" s="92"/>
      <c r="AM13" s="92"/>
      <c r="AN13" s="92"/>
      <c r="AO13" s="92"/>
      <c r="AP13" s="92"/>
      <c r="AQ13" s="92"/>
      <c r="AR13" s="92"/>
      <c r="AS13" s="92"/>
    </row>
    <row r="14" spans="1:45" ht="12" customHeight="1">
      <c r="B14" s="5" t="s">
        <v>36</v>
      </c>
      <c r="C14" s="17" t="s">
        <v>10</v>
      </c>
      <c r="D14" s="17" t="s">
        <v>10</v>
      </c>
      <c r="E14" s="13">
        <v>15.459999999999999</v>
      </c>
      <c r="F14" s="13">
        <v>20.96</v>
      </c>
      <c r="G14" s="13">
        <v>20.96</v>
      </c>
      <c r="H14" s="13">
        <v>62.134999999999998</v>
      </c>
      <c r="I14" s="13">
        <v>80.031000000000006</v>
      </c>
      <c r="J14" s="13">
        <v>101.988</v>
      </c>
      <c r="K14" s="13">
        <v>114.72999999999999</v>
      </c>
      <c r="L14" s="13">
        <v>128.54599999999999</v>
      </c>
      <c r="M14" s="13">
        <v>181.30199999999999</v>
      </c>
      <c r="N14" s="13">
        <v>229.33800000000002</v>
      </c>
      <c r="O14" s="13">
        <v>341.29250000000002</v>
      </c>
      <c r="P14" s="13">
        <v>433.44349999999997</v>
      </c>
      <c r="Q14" s="13">
        <v>451.07850000000008</v>
      </c>
      <c r="R14" s="13">
        <v>478.67449999999997</v>
      </c>
      <c r="S14" s="13">
        <v>554.42849999999999</v>
      </c>
      <c r="T14" s="13">
        <v>572.6689100000001</v>
      </c>
      <c r="U14" s="13">
        <v>612.49491</v>
      </c>
      <c r="V14" s="13">
        <v>740.10491000000002</v>
      </c>
      <c r="W14" s="13">
        <v>778.78391000000011</v>
      </c>
      <c r="X14" s="13">
        <v>882.91990999999996</v>
      </c>
      <c r="Y14" s="13">
        <v>968.43241</v>
      </c>
      <c r="Z14" s="17">
        <v>944.44241000000011</v>
      </c>
      <c r="AA14" s="17">
        <v>981.96541000000002</v>
      </c>
      <c r="AB14" s="17">
        <v>742.16241000000014</v>
      </c>
      <c r="AC14" s="17">
        <v>743.11741000000018</v>
      </c>
      <c r="AD14" s="17">
        <v>742.46041000000014</v>
      </c>
      <c r="AE14" s="17" t="s">
        <v>10</v>
      </c>
      <c r="AF14" s="17" t="s">
        <v>10</v>
      </c>
      <c r="AG14" s="71"/>
      <c r="AI14" s="93"/>
      <c r="AJ14" s="92"/>
      <c r="AK14" s="92"/>
      <c r="AL14" s="92"/>
      <c r="AM14" s="92"/>
      <c r="AN14" s="92"/>
      <c r="AO14" s="92"/>
      <c r="AP14" s="92"/>
      <c r="AQ14" s="92"/>
      <c r="AR14" s="92"/>
      <c r="AS14" s="92"/>
    </row>
    <row r="15" spans="1:45" ht="12" customHeight="1">
      <c r="B15" s="65" t="s">
        <v>37</v>
      </c>
      <c r="C15" s="49">
        <v>159.155</v>
      </c>
      <c r="D15" s="49">
        <v>225.50699999999998</v>
      </c>
      <c r="E15" s="49">
        <v>334.25400000000002</v>
      </c>
      <c r="F15" s="49">
        <v>534.61200000000008</v>
      </c>
      <c r="G15" s="49">
        <v>682.43600000000004</v>
      </c>
      <c r="H15" s="49">
        <v>1162.9033000000002</v>
      </c>
      <c r="I15" s="49">
        <v>1834.3803</v>
      </c>
      <c r="J15" s="49">
        <v>2336.5797000000002</v>
      </c>
      <c r="K15" s="49">
        <v>2956.4976999999994</v>
      </c>
      <c r="L15" s="49">
        <v>3610.6446999999998</v>
      </c>
      <c r="M15" s="49">
        <v>4216.4216999999999</v>
      </c>
      <c r="N15" s="49">
        <v>4969.2517000000007</v>
      </c>
      <c r="O15" s="49">
        <v>5377.3337000000001</v>
      </c>
      <c r="P15" s="49">
        <v>5731.7867000000015</v>
      </c>
      <c r="Q15" s="49">
        <v>5987.431700000001</v>
      </c>
      <c r="R15" s="49">
        <v>6162.5016999999998</v>
      </c>
      <c r="S15" s="49">
        <v>6370.5046999999995</v>
      </c>
      <c r="T15" s="49">
        <v>6482.9881000000005</v>
      </c>
      <c r="U15" s="49">
        <v>6736.6391000000003</v>
      </c>
      <c r="V15" s="49">
        <v>6968.1220000000003</v>
      </c>
      <c r="W15" s="49">
        <v>7098.0841999999993</v>
      </c>
      <c r="X15" s="49">
        <v>7179.0716999999986</v>
      </c>
      <c r="Y15" s="49">
        <v>7117.1501999999982</v>
      </c>
      <c r="Z15" s="50">
        <v>7057.8806999999997</v>
      </c>
      <c r="AA15" s="50">
        <v>7047.8021999999992</v>
      </c>
      <c r="AB15" s="50">
        <v>6607.908199999998</v>
      </c>
      <c r="AC15" s="50">
        <v>6600.4531999999981</v>
      </c>
      <c r="AD15" s="50">
        <v>6503.7461999999978</v>
      </c>
      <c r="AE15" s="50" t="s">
        <v>10</v>
      </c>
      <c r="AF15" s="50" t="s">
        <v>10</v>
      </c>
      <c r="AG15" s="71"/>
      <c r="AI15" s="93"/>
      <c r="AJ15" s="92"/>
      <c r="AK15" s="92"/>
      <c r="AL15" s="92"/>
      <c r="AM15" s="92"/>
      <c r="AN15" s="92"/>
      <c r="AO15" s="92"/>
      <c r="AP15" s="92"/>
      <c r="AQ15" s="92"/>
      <c r="AR15" s="92"/>
      <c r="AS15" s="92"/>
    </row>
    <row r="16" spans="1:45" s="66" customFormat="1" ht="12" customHeight="1">
      <c r="A16" s="9"/>
      <c r="B16" s="6" t="s">
        <v>38</v>
      </c>
      <c r="C16" s="50" t="s">
        <v>10</v>
      </c>
      <c r="D16" s="50" t="s">
        <v>10</v>
      </c>
      <c r="E16" s="50" t="s">
        <v>10</v>
      </c>
      <c r="F16" s="50" t="s">
        <v>10</v>
      </c>
      <c r="G16" s="50" t="s">
        <v>10</v>
      </c>
      <c r="H16" s="50" t="s">
        <v>10</v>
      </c>
      <c r="I16" s="50" t="s">
        <v>10</v>
      </c>
      <c r="J16" s="50" t="s">
        <v>10</v>
      </c>
      <c r="K16" s="50" t="s">
        <v>10</v>
      </c>
      <c r="L16" s="50" t="s">
        <v>10</v>
      </c>
      <c r="M16" s="50" t="s">
        <v>10</v>
      </c>
      <c r="N16" s="50" t="s">
        <v>10</v>
      </c>
      <c r="O16" s="50" t="s">
        <v>10</v>
      </c>
      <c r="P16" s="50" t="s">
        <v>10</v>
      </c>
      <c r="Q16" s="50" t="s">
        <v>10</v>
      </c>
      <c r="R16" s="50" t="s">
        <v>10</v>
      </c>
      <c r="S16" s="50" t="s">
        <v>10</v>
      </c>
      <c r="T16" s="50" t="s">
        <v>10</v>
      </c>
      <c r="U16" s="50" t="s">
        <v>10</v>
      </c>
      <c r="V16" s="50" t="s">
        <v>10</v>
      </c>
      <c r="W16" s="50" t="s">
        <v>10</v>
      </c>
      <c r="X16" s="50" t="s">
        <v>10</v>
      </c>
      <c r="Y16" s="50" t="s">
        <v>10</v>
      </c>
      <c r="Z16" s="50" t="s">
        <v>10</v>
      </c>
      <c r="AA16" s="50" t="s">
        <v>10</v>
      </c>
      <c r="AB16" s="50">
        <v>677.40600000000006</v>
      </c>
      <c r="AC16" s="50">
        <v>677.40600000000006</v>
      </c>
      <c r="AD16" s="50">
        <v>669.99599999999998</v>
      </c>
      <c r="AE16" s="50" t="s">
        <v>10</v>
      </c>
      <c r="AF16" s="50" t="s">
        <v>10</v>
      </c>
      <c r="AG16" s="71"/>
      <c r="AI16" s="91"/>
      <c r="AJ16" s="92"/>
      <c r="AK16" s="92"/>
      <c r="AL16" s="92"/>
      <c r="AM16" s="92"/>
      <c r="AN16" s="92"/>
      <c r="AO16" s="92"/>
      <c r="AP16" s="97"/>
      <c r="AQ16" s="97"/>
      <c r="AR16" s="92"/>
      <c r="AS16" s="92"/>
    </row>
    <row r="17" spans="2:45" ht="12" customHeight="1">
      <c r="B17" s="18" t="s">
        <v>11</v>
      </c>
      <c r="C17" s="19">
        <f>SUM(C5:C16)</f>
        <v>41806.693999999996</v>
      </c>
      <c r="D17" s="19">
        <f t="shared" ref="D17:AA17" si="0">SUM(D5:D16)</f>
        <v>41994.579999999994</v>
      </c>
      <c r="E17" s="19">
        <f t="shared" si="0"/>
        <v>42333.536</v>
      </c>
      <c r="F17" s="19">
        <f t="shared" si="0"/>
        <v>42608.466999999997</v>
      </c>
      <c r="G17" s="19">
        <f t="shared" si="0"/>
        <v>43081.205000000009</v>
      </c>
      <c r="H17" s="19">
        <f t="shared" si="0"/>
        <v>43911.316099999989</v>
      </c>
      <c r="I17" s="19">
        <f t="shared" si="0"/>
        <v>45041.623100000004</v>
      </c>
      <c r="J17" s="19">
        <f t="shared" si="0"/>
        <v>46560.263650000008</v>
      </c>
      <c r="K17" s="19">
        <f t="shared" si="0"/>
        <v>47544.19965000001</v>
      </c>
      <c r="L17" s="19">
        <f t="shared" si="0"/>
        <v>48853.228810000001</v>
      </c>
      <c r="M17" s="19">
        <f t="shared" si="0"/>
        <v>50594.101889999998</v>
      </c>
      <c r="N17" s="19">
        <f t="shared" si="0"/>
        <v>52494.771460000004</v>
      </c>
      <c r="O17" s="19">
        <f t="shared" si="0"/>
        <v>56944.704950000014</v>
      </c>
      <c r="P17" s="19">
        <f t="shared" si="0"/>
        <v>59896.438880000002</v>
      </c>
      <c r="Q17" s="19">
        <f t="shared" si="0"/>
        <v>66139.917710000009</v>
      </c>
      <c r="R17" s="19">
        <f t="shared" si="0"/>
        <v>71865.093449999986</v>
      </c>
      <c r="S17" s="19">
        <f t="shared" si="0"/>
        <v>77208.949090000009</v>
      </c>
      <c r="T17" s="19">
        <f t="shared" si="0"/>
        <v>83594.128710000005</v>
      </c>
      <c r="U17" s="19">
        <f t="shared" si="0"/>
        <v>89537.896110000103</v>
      </c>
      <c r="V17" s="19">
        <f t="shared" si="0"/>
        <v>92893.012890000115</v>
      </c>
      <c r="W17" s="19">
        <f t="shared" si="0"/>
        <v>96130.75445000011</v>
      </c>
      <c r="X17" s="19">
        <f t="shared" si="0"/>
        <v>97659.449300000109</v>
      </c>
      <c r="Y17" s="19">
        <f t="shared" si="0"/>
        <v>99936.594670000093</v>
      </c>
      <c r="Z17" s="19">
        <f t="shared" si="0"/>
        <v>100622.95661000014</v>
      </c>
      <c r="AA17" s="19">
        <f t="shared" si="0"/>
        <v>100538.91605000016</v>
      </c>
      <c r="AB17" s="19">
        <f>SUM(AB5:AB16)</f>
        <v>100953.09452000014</v>
      </c>
      <c r="AC17" s="19">
        <f>SUM(AC5:AC16)</f>
        <v>100058.58667000016</v>
      </c>
      <c r="AD17" s="19">
        <f>SUM(AD5:AD16)</f>
        <v>99871.715270000146</v>
      </c>
      <c r="AE17" s="26" t="s">
        <v>10</v>
      </c>
      <c r="AF17" s="26" t="s">
        <v>10</v>
      </c>
      <c r="AG17" s="73"/>
      <c r="AI17" s="98"/>
      <c r="AJ17" s="99"/>
      <c r="AK17" s="99"/>
      <c r="AL17" s="99"/>
      <c r="AM17" s="99"/>
      <c r="AN17" s="99"/>
      <c r="AO17" s="99"/>
      <c r="AP17" s="99"/>
      <c r="AQ17" s="99"/>
      <c r="AR17" s="99"/>
      <c r="AS17" s="99"/>
    </row>
    <row r="18" spans="2:45" ht="12" customHeight="1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5"/>
      <c r="AB18" s="44"/>
      <c r="AC18" s="44"/>
      <c r="AD18" s="52"/>
      <c r="AE18" s="44"/>
      <c r="AF18" s="44"/>
      <c r="AG18" s="4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</row>
    <row r="19" spans="2:45" ht="12" customHeight="1">
      <c r="B19" s="7" t="s">
        <v>12</v>
      </c>
      <c r="C19" s="8">
        <v>2006</v>
      </c>
      <c r="D19" s="8">
        <v>2007</v>
      </c>
      <c r="E19" s="8">
        <v>2008</v>
      </c>
      <c r="F19" s="8">
        <v>2009</v>
      </c>
      <c r="G19" s="8">
        <v>2010</v>
      </c>
      <c r="H19" s="8">
        <v>2011</v>
      </c>
      <c r="I19" s="8">
        <v>2012</v>
      </c>
      <c r="J19" s="8">
        <v>2013</v>
      </c>
      <c r="K19" s="8">
        <v>2014</v>
      </c>
      <c r="L19" s="8">
        <v>2015</v>
      </c>
      <c r="M19" s="8">
        <v>2016</v>
      </c>
      <c r="N19" s="8">
        <v>2017</v>
      </c>
      <c r="O19" s="8">
        <v>2018</v>
      </c>
      <c r="P19" s="8">
        <v>2019</v>
      </c>
      <c r="Q19" s="8">
        <v>2020</v>
      </c>
      <c r="R19" s="8">
        <v>2021</v>
      </c>
      <c r="S19" s="8">
        <v>2022</v>
      </c>
      <c r="T19" s="8">
        <v>2023</v>
      </c>
      <c r="U19" s="8">
        <v>2024</v>
      </c>
      <c r="V19" s="8">
        <v>2025</v>
      </c>
      <c r="X19" s="42"/>
      <c r="Y19" s="42"/>
      <c r="Z19" s="43"/>
      <c r="AA19" s="59"/>
      <c r="AB19" s="59"/>
      <c r="AC19" s="74"/>
      <c r="AD19" s="59"/>
      <c r="AI19" s="94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</row>
    <row r="20" spans="2:45" ht="12" customHeight="1">
      <c r="B20" s="12" t="s">
        <v>9</v>
      </c>
      <c r="C20" s="13">
        <v>468.4</v>
      </c>
      <c r="D20" s="13">
        <v>468.4</v>
      </c>
      <c r="E20" s="13">
        <v>468.4</v>
      </c>
      <c r="F20" s="13">
        <v>468.4</v>
      </c>
      <c r="G20" s="13">
        <v>468.4</v>
      </c>
      <c r="H20" s="13">
        <v>468.4</v>
      </c>
      <c r="I20" s="13">
        <v>468.4</v>
      </c>
      <c r="J20" s="17">
        <v>468.4</v>
      </c>
      <c r="K20" s="17">
        <v>468.4</v>
      </c>
      <c r="L20" s="17">
        <v>468.4</v>
      </c>
      <c r="M20" s="17">
        <v>468.4</v>
      </c>
      <c r="N20" s="17">
        <v>468.4</v>
      </c>
      <c r="O20" s="17" t="s">
        <v>10</v>
      </c>
      <c r="P20" s="17" t="s">
        <v>10</v>
      </c>
      <c r="Q20" s="17" t="s">
        <v>10</v>
      </c>
      <c r="R20" s="17" t="s">
        <v>10</v>
      </c>
      <c r="S20" s="17" t="s">
        <v>10</v>
      </c>
      <c r="T20" s="17" t="s">
        <v>10</v>
      </c>
      <c r="U20" s="17" t="s">
        <v>10</v>
      </c>
      <c r="V20" s="17" t="s">
        <v>10</v>
      </c>
      <c r="X20" s="42"/>
      <c r="Y20" s="42"/>
      <c r="Z20" s="43"/>
      <c r="AA20" s="59"/>
      <c r="AB20" s="59"/>
      <c r="AC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ht="12" customHeight="1">
      <c r="B21" s="20" t="s">
        <v>28</v>
      </c>
      <c r="C21" s="11">
        <v>175.6</v>
      </c>
      <c r="D21" s="11">
        <v>210.4</v>
      </c>
      <c r="E21" s="11">
        <v>203.3</v>
      </c>
      <c r="F21" s="11">
        <v>196.2</v>
      </c>
      <c r="G21" s="11">
        <v>196.2</v>
      </c>
      <c r="H21" s="11">
        <v>182</v>
      </c>
      <c r="I21" s="11">
        <v>182</v>
      </c>
      <c r="J21" s="21">
        <v>182</v>
      </c>
      <c r="K21" s="21">
        <v>182</v>
      </c>
      <c r="L21" s="21">
        <v>182</v>
      </c>
      <c r="M21" s="21">
        <v>182</v>
      </c>
      <c r="N21" s="21">
        <v>182</v>
      </c>
      <c r="O21" s="21" t="s">
        <v>10</v>
      </c>
      <c r="P21" s="21" t="s">
        <v>10</v>
      </c>
      <c r="Q21" s="21" t="s">
        <v>10</v>
      </c>
      <c r="R21" s="21" t="s">
        <v>10</v>
      </c>
      <c r="S21" s="21" t="s">
        <v>10</v>
      </c>
      <c r="T21" s="21" t="s">
        <v>10</v>
      </c>
      <c r="U21" s="21" t="s">
        <v>10</v>
      </c>
      <c r="V21" s="21" t="s">
        <v>10</v>
      </c>
      <c r="X21" s="42"/>
      <c r="Y21" s="42"/>
      <c r="Z21" s="43"/>
      <c r="AA21" s="59"/>
      <c r="AB21" s="59"/>
      <c r="AC21" s="59"/>
      <c r="AD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ht="12" customHeight="1">
      <c r="B22" s="20" t="s">
        <v>13</v>
      </c>
      <c r="C22" s="11">
        <v>541.89999999999986</v>
      </c>
      <c r="D22" s="11">
        <v>387.9</v>
      </c>
      <c r="E22" s="11">
        <v>460.7999999999999</v>
      </c>
      <c r="F22" s="11">
        <v>531.79999999999995</v>
      </c>
      <c r="G22" s="11">
        <v>533.4</v>
      </c>
      <c r="H22" s="11">
        <v>533.4</v>
      </c>
      <c r="I22" s="11">
        <v>557.4</v>
      </c>
      <c r="J22" s="21">
        <v>605.4</v>
      </c>
      <c r="K22" s="21">
        <v>605.4</v>
      </c>
      <c r="L22" s="21">
        <v>605.4</v>
      </c>
      <c r="M22" s="21">
        <v>605.4</v>
      </c>
      <c r="N22" s="21">
        <v>605.4</v>
      </c>
      <c r="O22" s="21" t="s">
        <v>10</v>
      </c>
      <c r="P22" s="21" t="s">
        <v>10</v>
      </c>
      <c r="Q22" s="21" t="s">
        <v>10</v>
      </c>
      <c r="R22" s="21" t="s">
        <v>10</v>
      </c>
      <c r="S22" s="21" t="s">
        <v>10</v>
      </c>
      <c r="T22" s="21" t="s">
        <v>10</v>
      </c>
      <c r="U22" s="21" t="s">
        <v>10</v>
      </c>
      <c r="V22" s="21" t="s">
        <v>10</v>
      </c>
      <c r="X22" s="42"/>
      <c r="Y22" s="42"/>
      <c r="Z22" s="43"/>
      <c r="AA22" s="59"/>
      <c r="AB22" s="59"/>
      <c r="AC22" s="44"/>
      <c r="AD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ht="12" customHeight="1">
      <c r="B23" s="12" t="s">
        <v>26</v>
      </c>
      <c r="C23" s="13">
        <f t="shared" ref="C23:K23" si="1">SUM(C21:C22)</f>
        <v>717.49999999999989</v>
      </c>
      <c r="D23" s="13">
        <f t="shared" si="1"/>
        <v>598.29999999999995</v>
      </c>
      <c r="E23" s="13">
        <f t="shared" si="1"/>
        <v>664.09999999999991</v>
      </c>
      <c r="F23" s="13">
        <f t="shared" si="1"/>
        <v>728</v>
      </c>
      <c r="G23" s="13">
        <f t="shared" si="1"/>
        <v>729.59999999999991</v>
      </c>
      <c r="H23" s="13">
        <f t="shared" si="1"/>
        <v>715.4</v>
      </c>
      <c r="I23" s="13">
        <f t="shared" si="1"/>
        <v>739.4</v>
      </c>
      <c r="J23" s="13">
        <f t="shared" si="1"/>
        <v>787.4</v>
      </c>
      <c r="K23" s="13">
        <f t="shared" si="1"/>
        <v>787.4</v>
      </c>
      <c r="L23" s="13">
        <f>SUM(L21:L22)</f>
        <v>787.4</v>
      </c>
      <c r="M23" s="13">
        <f t="shared" ref="M23:N23" si="2">SUM(M21:M22)</f>
        <v>787.4</v>
      </c>
      <c r="N23" s="13">
        <f t="shared" si="2"/>
        <v>787.4</v>
      </c>
      <c r="O23" s="17" t="s">
        <v>10</v>
      </c>
      <c r="P23" s="17" t="s">
        <v>10</v>
      </c>
      <c r="Q23" s="17" t="s">
        <v>10</v>
      </c>
      <c r="R23" s="17" t="s">
        <v>10</v>
      </c>
      <c r="S23" s="17" t="s">
        <v>10</v>
      </c>
      <c r="T23" s="17" t="s">
        <v>10</v>
      </c>
      <c r="U23" s="17" t="s">
        <v>10</v>
      </c>
      <c r="V23" s="17" t="s">
        <v>10</v>
      </c>
      <c r="X23" s="42"/>
      <c r="Y23" s="42"/>
      <c r="Z23" s="43"/>
      <c r="AA23" s="59"/>
      <c r="AB23" s="59"/>
      <c r="AC23" s="59"/>
      <c r="AD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ht="12" customHeight="1">
      <c r="B24" s="12" t="s">
        <v>2</v>
      </c>
      <c r="C24" s="49">
        <v>418.15</v>
      </c>
      <c r="D24" s="49">
        <v>643.45000000000005</v>
      </c>
      <c r="E24" s="49">
        <v>643.45000000000005</v>
      </c>
      <c r="F24" s="49">
        <v>793.65000000000009</v>
      </c>
      <c r="G24" s="49">
        <v>857.95</v>
      </c>
      <c r="H24" s="49">
        <v>857.95</v>
      </c>
      <c r="I24" s="49">
        <v>857.95</v>
      </c>
      <c r="J24" s="50">
        <v>857.95</v>
      </c>
      <c r="K24" s="50">
        <v>857.95</v>
      </c>
      <c r="L24" s="50">
        <v>857.95</v>
      </c>
      <c r="M24" s="50">
        <v>857.95</v>
      </c>
      <c r="N24" s="50">
        <v>857.95</v>
      </c>
      <c r="O24" s="50" t="s">
        <v>10</v>
      </c>
      <c r="P24" s="50" t="s">
        <v>10</v>
      </c>
      <c r="Q24" s="50" t="s">
        <v>10</v>
      </c>
      <c r="R24" s="50" t="s">
        <v>10</v>
      </c>
      <c r="S24" s="50" t="s">
        <v>10</v>
      </c>
      <c r="T24" s="50" t="s">
        <v>10</v>
      </c>
      <c r="U24" s="50" t="s">
        <v>10</v>
      </c>
      <c r="V24" s="50" t="s">
        <v>10</v>
      </c>
      <c r="Z24" s="59"/>
      <c r="AA24" s="59"/>
      <c r="AB24" s="59"/>
      <c r="AD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ht="12" customHeight="1">
      <c r="B25" s="12" t="s">
        <v>16</v>
      </c>
      <c r="C25" s="50" t="s">
        <v>10</v>
      </c>
      <c r="D25" s="50" t="s">
        <v>10</v>
      </c>
      <c r="E25" s="50" t="s">
        <v>10</v>
      </c>
      <c r="F25" s="50" t="s">
        <v>10</v>
      </c>
      <c r="G25" s="50" t="s">
        <v>10</v>
      </c>
      <c r="H25" s="50" t="s">
        <v>10</v>
      </c>
      <c r="I25" s="50" t="s">
        <v>10</v>
      </c>
      <c r="J25" s="50" t="s">
        <v>10</v>
      </c>
      <c r="K25" s="50" t="s">
        <v>10</v>
      </c>
      <c r="L25" s="50" t="s">
        <v>10</v>
      </c>
      <c r="M25" s="50" t="s">
        <v>10</v>
      </c>
      <c r="N25" s="50" t="s">
        <v>10</v>
      </c>
      <c r="O25" s="50" t="s">
        <v>10</v>
      </c>
      <c r="P25" s="50" t="s">
        <v>10</v>
      </c>
      <c r="Q25" s="50" t="s">
        <v>10</v>
      </c>
      <c r="R25" s="50" t="s">
        <v>10</v>
      </c>
      <c r="S25" s="50" t="s">
        <v>10</v>
      </c>
      <c r="T25" s="50" t="s">
        <v>10</v>
      </c>
      <c r="U25" s="50" t="s">
        <v>10</v>
      </c>
      <c r="V25" s="50" t="s">
        <v>10</v>
      </c>
      <c r="AA25" s="59"/>
      <c r="AB25" s="59"/>
      <c r="AC25" s="59"/>
      <c r="AD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ht="12" customHeight="1">
      <c r="B26" s="12" t="s">
        <v>3</v>
      </c>
      <c r="C26" s="13">
        <v>3.6762999999999901</v>
      </c>
      <c r="D26" s="13">
        <v>3.6762999999999999</v>
      </c>
      <c r="E26" s="13">
        <v>3.6762999999999999</v>
      </c>
      <c r="F26" s="13">
        <v>3.6762999999999999</v>
      </c>
      <c r="G26" s="13">
        <v>3.6762999999999999</v>
      </c>
      <c r="H26" s="13">
        <v>3.6762999999999901</v>
      </c>
      <c r="I26" s="13">
        <v>3.6762999999999901</v>
      </c>
      <c r="J26" s="17">
        <v>3.6762999999999999</v>
      </c>
      <c r="K26" s="17">
        <v>3.6762999999999999</v>
      </c>
      <c r="L26" s="17">
        <v>3.6762999999999999</v>
      </c>
      <c r="M26" s="17">
        <v>3.6762999999999999</v>
      </c>
      <c r="N26" s="17">
        <v>3.6762999999999999</v>
      </c>
      <c r="O26" s="17" t="s">
        <v>10</v>
      </c>
      <c r="P26" s="17" t="s">
        <v>10</v>
      </c>
      <c r="Q26" s="17" t="s">
        <v>10</v>
      </c>
      <c r="R26" s="17" t="s">
        <v>10</v>
      </c>
      <c r="S26" s="17" t="s">
        <v>10</v>
      </c>
      <c r="T26" s="17" t="s">
        <v>10</v>
      </c>
      <c r="U26" s="17" t="s">
        <v>10</v>
      </c>
      <c r="V26" s="17" t="s">
        <v>10</v>
      </c>
      <c r="AA26" s="59"/>
      <c r="AB26" s="59"/>
      <c r="AD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ht="12" customHeight="1">
      <c r="B27" s="15" t="s">
        <v>4</v>
      </c>
      <c r="C27" s="13">
        <v>1.1128899999999999</v>
      </c>
      <c r="D27" s="13">
        <v>1.4766900000000001</v>
      </c>
      <c r="E27" s="13">
        <v>51.537539999999701</v>
      </c>
      <c r="F27" s="13">
        <v>52.584539999999699</v>
      </c>
      <c r="G27" s="13">
        <v>59.013529999999705</v>
      </c>
      <c r="H27" s="13">
        <v>63.132079999999704</v>
      </c>
      <c r="I27" s="13">
        <v>77.5061299999997</v>
      </c>
      <c r="J27" s="17">
        <v>77.674929999999904</v>
      </c>
      <c r="K27" s="17">
        <v>77.733829999999898</v>
      </c>
      <c r="L27" s="17">
        <v>77.769779999999898</v>
      </c>
      <c r="M27" s="17">
        <v>77.769779999999898</v>
      </c>
      <c r="N27" s="17">
        <v>77.765779999999907</v>
      </c>
      <c r="O27" s="17" t="s">
        <v>10</v>
      </c>
      <c r="P27" s="17" t="s">
        <v>10</v>
      </c>
      <c r="Q27" s="17" t="s">
        <v>10</v>
      </c>
      <c r="R27" s="17" t="s">
        <v>10</v>
      </c>
      <c r="S27" s="17" t="s">
        <v>10</v>
      </c>
      <c r="T27" s="17" t="s">
        <v>10</v>
      </c>
      <c r="U27" s="17" t="s">
        <v>10</v>
      </c>
      <c r="V27" s="17" t="s">
        <v>10</v>
      </c>
      <c r="Z27" s="59"/>
      <c r="AA27" s="59"/>
      <c r="AB27" s="59"/>
      <c r="AD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ht="12" customHeight="1">
      <c r="B28" s="5" t="s">
        <v>36</v>
      </c>
      <c r="C28" s="17" t="s">
        <v>10</v>
      </c>
      <c r="D28" s="17" t="s">
        <v>10</v>
      </c>
      <c r="E28" s="17" t="s">
        <v>10</v>
      </c>
      <c r="F28" s="17" t="s">
        <v>10</v>
      </c>
      <c r="G28" s="17" t="s">
        <v>10</v>
      </c>
      <c r="H28" s="17" t="s">
        <v>10</v>
      </c>
      <c r="I28" s="13">
        <v>2.13</v>
      </c>
      <c r="J28" s="17">
        <v>2.13</v>
      </c>
      <c r="K28" s="17">
        <v>2.13</v>
      </c>
      <c r="L28" s="17">
        <v>2.13</v>
      </c>
      <c r="M28" s="17">
        <v>2.13</v>
      </c>
      <c r="N28" s="17">
        <v>2.13</v>
      </c>
      <c r="O28" s="17" t="s">
        <v>10</v>
      </c>
      <c r="P28" s="17" t="s">
        <v>10</v>
      </c>
      <c r="Q28" s="17" t="s">
        <v>10</v>
      </c>
      <c r="R28" s="17" t="s">
        <v>10</v>
      </c>
      <c r="S28" s="17" t="s">
        <v>10</v>
      </c>
      <c r="T28" s="17" t="s">
        <v>10</v>
      </c>
      <c r="U28" s="17" t="s">
        <v>10</v>
      </c>
      <c r="V28" s="17" t="s">
        <v>10</v>
      </c>
      <c r="Z28" s="59"/>
      <c r="AA28" s="59"/>
      <c r="AB28" s="59"/>
      <c r="AD28" s="52"/>
      <c r="AE28" s="74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ht="12" customHeight="1">
      <c r="B29" s="65" t="s">
        <v>37</v>
      </c>
      <c r="C29" s="49">
        <v>38.31</v>
      </c>
      <c r="D29" s="49">
        <v>39.167999999999999</v>
      </c>
      <c r="E29" s="49">
        <v>38.188000000000002</v>
      </c>
      <c r="F29" s="49">
        <v>40.402000000000001</v>
      </c>
      <c r="G29" s="49">
        <v>81.170999999999992</v>
      </c>
      <c r="H29" s="49">
        <v>82.170999999999992</v>
      </c>
      <c r="I29" s="49">
        <v>85.625</v>
      </c>
      <c r="J29" s="50">
        <v>85.625</v>
      </c>
      <c r="K29" s="50">
        <v>85.625</v>
      </c>
      <c r="L29" s="50">
        <v>10.824999999999999</v>
      </c>
      <c r="M29" s="50">
        <v>10.824999999999999</v>
      </c>
      <c r="N29" s="50">
        <v>10.824999999999999</v>
      </c>
      <c r="O29" s="50" t="s">
        <v>10</v>
      </c>
      <c r="P29" s="50" t="s">
        <v>10</v>
      </c>
      <c r="Q29" s="50" t="s">
        <v>10</v>
      </c>
      <c r="R29" s="50" t="s">
        <v>10</v>
      </c>
      <c r="S29" s="50" t="s">
        <v>10</v>
      </c>
      <c r="T29" s="50" t="s">
        <v>10</v>
      </c>
      <c r="U29" s="50" t="s">
        <v>10</v>
      </c>
      <c r="V29" s="50" t="s">
        <v>10</v>
      </c>
      <c r="Z29" s="59"/>
      <c r="AA29" s="59"/>
      <c r="AB29" s="59"/>
      <c r="AD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ht="12" customHeight="1">
      <c r="B30" s="6" t="s">
        <v>38</v>
      </c>
      <c r="C30" s="14" t="s">
        <v>10</v>
      </c>
      <c r="D30" s="14" t="s">
        <v>10</v>
      </c>
      <c r="E30" s="14" t="s">
        <v>10</v>
      </c>
      <c r="F30" s="14" t="s">
        <v>10</v>
      </c>
      <c r="G30" s="14" t="s">
        <v>10</v>
      </c>
      <c r="H30" s="14" t="s">
        <v>10</v>
      </c>
      <c r="I30" s="14" t="s">
        <v>10</v>
      </c>
      <c r="J30" s="14" t="s">
        <v>10</v>
      </c>
      <c r="K30" s="14" t="s">
        <v>10</v>
      </c>
      <c r="L30" s="14">
        <v>74.8</v>
      </c>
      <c r="M30" s="14">
        <v>74.8</v>
      </c>
      <c r="N30" s="14">
        <v>74.8</v>
      </c>
      <c r="O30" s="14" t="s">
        <v>10</v>
      </c>
      <c r="P30" s="14" t="s">
        <v>10</v>
      </c>
      <c r="Q30" s="14" t="s">
        <v>10</v>
      </c>
      <c r="R30" s="14" t="s">
        <v>10</v>
      </c>
      <c r="S30" s="14" t="s">
        <v>10</v>
      </c>
      <c r="T30" s="14" t="s">
        <v>10</v>
      </c>
      <c r="U30" s="14" t="s">
        <v>10</v>
      </c>
      <c r="V30" s="14" t="s">
        <v>10</v>
      </c>
      <c r="Z30" s="59"/>
      <c r="AA30" s="59"/>
      <c r="AB30" s="59"/>
      <c r="AC30" s="59"/>
      <c r="AD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ht="12" customHeight="1">
      <c r="B31" s="18" t="s">
        <v>11</v>
      </c>
      <c r="C31" s="19">
        <f>SUM(C20,C23:C30)</f>
        <v>1647.1491899999999</v>
      </c>
      <c r="D31" s="19">
        <f t="shared" ref="D31:M31" si="3">SUM(D20,D23:D30)</f>
        <v>1754.4709899999998</v>
      </c>
      <c r="E31" s="19">
        <f t="shared" si="3"/>
        <v>1869.35184</v>
      </c>
      <c r="F31" s="19">
        <f t="shared" si="3"/>
        <v>2086.7128399999997</v>
      </c>
      <c r="G31" s="19">
        <f t="shared" si="3"/>
        <v>2199.8108299999994</v>
      </c>
      <c r="H31" s="19">
        <f t="shared" si="3"/>
        <v>2190.7293799999998</v>
      </c>
      <c r="I31" s="19">
        <f t="shared" si="3"/>
        <v>2234.6874299999999</v>
      </c>
      <c r="J31" s="19">
        <f t="shared" si="3"/>
        <v>2282.8562300000003</v>
      </c>
      <c r="K31" s="19">
        <f t="shared" si="3"/>
        <v>2282.9151300000003</v>
      </c>
      <c r="L31" s="19">
        <f t="shared" si="3"/>
        <v>2282.9510800000003</v>
      </c>
      <c r="M31" s="19">
        <f t="shared" si="3"/>
        <v>2282.9510800000003</v>
      </c>
      <c r="N31" s="19">
        <f t="shared" ref="N31" si="4">SUM(N20,N23:N30)</f>
        <v>2282.9470799999999</v>
      </c>
      <c r="O31" s="26" t="s">
        <v>10</v>
      </c>
      <c r="P31" s="26" t="s">
        <v>10</v>
      </c>
      <c r="Q31" s="26" t="s">
        <v>10</v>
      </c>
      <c r="R31" s="26" t="s">
        <v>10</v>
      </c>
      <c r="S31" s="26" t="s">
        <v>10</v>
      </c>
      <c r="T31" s="26" t="s">
        <v>10</v>
      </c>
      <c r="U31" s="26" t="s">
        <v>10</v>
      </c>
      <c r="V31" s="26" t="s">
        <v>10</v>
      </c>
      <c r="Z31" s="59"/>
      <c r="AA31" s="59"/>
      <c r="AB31" s="59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ht="12" customHeight="1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77"/>
      <c r="N32" s="44"/>
      <c r="O32" s="74"/>
      <c r="P32" s="75"/>
      <c r="Z32" s="59"/>
      <c r="AA32" s="59"/>
      <c r="AB32" s="59"/>
      <c r="AD32" s="74"/>
    </row>
    <row r="33" spans="2:45" ht="12" customHeight="1">
      <c r="B33" s="7" t="s">
        <v>15</v>
      </c>
      <c r="C33" s="8">
        <v>2006</v>
      </c>
      <c r="D33" s="8">
        <v>2007</v>
      </c>
      <c r="E33" s="8">
        <v>2008</v>
      </c>
      <c r="F33" s="8">
        <v>2009</v>
      </c>
      <c r="G33" s="8">
        <v>2010</v>
      </c>
      <c r="H33" s="8">
        <v>2011</v>
      </c>
      <c r="I33" s="8">
        <v>2012</v>
      </c>
      <c r="J33" s="8">
        <v>2013</v>
      </c>
      <c r="K33" s="8">
        <v>2014</v>
      </c>
      <c r="L33" s="8">
        <v>2015</v>
      </c>
      <c r="M33" s="8">
        <v>2016</v>
      </c>
      <c r="N33" s="8">
        <v>2017</v>
      </c>
      <c r="O33" s="8">
        <v>2018</v>
      </c>
      <c r="P33" s="8">
        <v>2019</v>
      </c>
      <c r="Q33" s="8">
        <v>2020</v>
      </c>
      <c r="R33" s="8">
        <v>2021</v>
      </c>
      <c r="S33" s="8">
        <v>2022</v>
      </c>
      <c r="T33" s="8">
        <v>2023</v>
      </c>
      <c r="U33" s="8">
        <v>2024</v>
      </c>
      <c r="V33" s="8">
        <v>2025</v>
      </c>
      <c r="Z33" s="59"/>
      <c r="AA33" s="59"/>
      <c r="AB33" s="59"/>
      <c r="AJ33" s="51"/>
      <c r="AK33" s="51"/>
      <c r="AL33" s="51"/>
      <c r="AM33" s="51"/>
      <c r="AN33" s="51"/>
      <c r="AO33" s="51"/>
      <c r="AP33" s="51"/>
      <c r="AQ33" s="51"/>
      <c r="AR33" s="51"/>
      <c r="AS33" s="51"/>
    </row>
    <row r="34" spans="2:45" ht="12" customHeight="1">
      <c r="B34" s="12" t="s">
        <v>0</v>
      </c>
      <c r="C34" s="13">
        <v>0.8</v>
      </c>
      <c r="D34" s="13">
        <v>0.8</v>
      </c>
      <c r="E34" s="13">
        <v>0.8</v>
      </c>
      <c r="F34" s="13">
        <v>0.8</v>
      </c>
      <c r="G34" s="13">
        <v>0.8</v>
      </c>
      <c r="H34" s="13">
        <v>0.8</v>
      </c>
      <c r="I34" s="13">
        <v>0.8</v>
      </c>
      <c r="J34" s="17">
        <v>0.8</v>
      </c>
      <c r="K34" s="17">
        <v>0.8</v>
      </c>
      <c r="L34" s="17">
        <v>1.2630000000000001</v>
      </c>
      <c r="M34" s="17">
        <v>1.2630000000000001</v>
      </c>
      <c r="N34" s="17">
        <f>0.8+0.463</f>
        <v>1.2630000000000001</v>
      </c>
      <c r="O34" s="17" t="s">
        <v>10</v>
      </c>
      <c r="P34" s="17" t="s">
        <v>10</v>
      </c>
      <c r="Q34" s="17" t="s">
        <v>10</v>
      </c>
      <c r="R34" s="17" t="s">
        <v>10</v>
      </c>
      <c r="S34" s="17" t="s">
        <v>10</v>
      </c>
      <c r="T34" s="17" t="s">
        <v>10</v>
      </c>
      <c r="U34" s="17" t="s">
        <v>10</v>
      </c>
      <c r="V34" s="17" t="s">
        <v>10</v>
      </c>
      <c r="Z34" s="59"/>
      <c r="AA34" s="59"/>
      <c r="AB34" s="59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pans="2:45" ht="12" customHeight="1">
      <c r="B35" s="20" t="s">
        <v>28</v>
      </c>
      <c r="C35" s="11">
        <v>476.73000000000008</v>
      </c>
      <c r="D35" s="11">
        <v>476.73000000000008</v>
      </c>
      <c r="E35" s="11">
        <v>476.73000000000008</v>
      </c>
      <c r="F35" s="11">
        <v>476.73000000000008</v>
      </c>
      <c r="G35" s="11">
        <v>476.73000000000008</v>
      </c>
      <c r="H35" s="11">
        <v>476.73000000000008</v>
      </c>
      <c r="I35" s="11">
        <v>476.73000000000008</v>
      </c>
      <c r="J35" s="21">
        <v>496.2000000000001</v>
      </c>
      <c r="K35" s="21">
        <v>495.92000000000013</v>
      </c>
      <c r="L35" s="21">
        <v>495.92000000000013</v>
      </c>
      <c r="M35" s="21">
        <v>495.92000000000013</v>
      </c>
      <c r="N35" s="21">
        <v>495.92000000000013</v>
      </c>
      <c r="O35" s="21" t="s">
        <v>10</v>
      </c>
      <c r="P35" s="21" t="s">
        <v>10</v>
      </c>
      <c r="Q35" s="21" t="s">
        <v>10</v>
      </c>
      <c r="R35" s="21" t="s">
        <v>10</v>
      </c>
      <c r="S35" s="21" t="s">
        <v>10</v>
      </c>
      <c r="T35" s="21" t="s">
        <v>10</v>
      </c>
      <c r="U35" s="21" t="s">
        <v>10</v>
      </c>
      <c r="V35" s="21" t="s">
        <v>10</v>
      </c>
      <c r="AA35" s="59"/>
      <c r="AB35" s="59"/>
      <c r="AJ35" s="51"/>
      <c r="AK35" s="51"/>
      <c r="AL35" s="51"/>
      <c r="AM35" s="51"/>
      <c r="AN35" s="51"/>
      <c r="AO35" s="51"/>
      <c r="AP35" s="51"/>
      <c r="AQ35" s="51"/>
      <c r="AR35" s="51"/>
      <c r="AS35" s="51"/>
    </row>
    <row r="36" spans="2:45" ht="12" customHeight="1">
      <c r="B36" s="20" t="s">
        <v>13</v>
      </c>
      <c r="C36" s="11">
        <v>520.17000000000007</v>
      </c>
      <c r="D36" s="11">
        <v>520.17000000000007</v>
      </c>
      <c r="E36" s="11">
        <v>520.17000000000007</v>
      </c>
      <c r="F36" s="11">
        <v>520.17000000000007</v>
      </c>
      <c r="G36" s="11">
        <v>520.17000000000007</v>
      </c>
      <c r="H36" s="11">
        <v>557.16000000000008</v>
      </c>
      <c r="I36" s="11">
        <v>557.16000000000008</v>
      </c>
      <c r="J36" s="21">
        <v>557.16000000000008</v>
      </c>
      <c r="K36" s="21">
        <v>557.16000000000008</v>
      </c>
      <c r="L36" s="21">
        <v>557.1400000000001</v>
      </c>
      <c r="M36" s="21">
        <v>557.1400000000001</v>
      </c>
      <c r="N36" s="21">
        <v>557.1400000000001</v>
      </c>
      <c r="O36" s="21" t="s">
        <v>10</v>
      </c>
      <c r="P36" s="21" t="s">
        <v>10</v>
      </c>
      <c r="Q36" s="21" t="s">
        <v>10</v>
      </c>
      <c r="R36" s="21" t="s">
        <v>10</v>
      </c>
      <c r="S36" s="21" t="s">
        <v>10</v>
      </c>
      <c r="T36" s="21" t="s">
        <v>10</v>
      </c>
      <c r="U36" s="21" t="s">
        <v>10</v>
      </c>
      <c r="V36" s="21" t="s">
        <v>10</v>
      </c>
      <c r="AA36" s="59"/>
      <c r="AB36" s="59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2:45" ht="12" customHeight="1">
      <c r="B37" s="20" t="s">
        <v>35</v>
      </c>
      <c r="C37" s="11">
        <v>659.78</v>
      </c>
      <c r="D37" s="11">
        <v>659.78</v>
      </c>
      <c r="E37" s="11">
        <v>659.78</v>
      </c>
      <c r="F37" s="11">
        <v>659.78</v>
      </c>
      <c r="G37" s="11">
        <v>659.78</v>
      </c>
      <c r="H37" s="11">
        <v>659.78</v>
      </c>
      <c r="I37" s="11">
        <v>659.78</v>
      </c>
      <c r="J37" s="21">
        <v>482.64</v>
      </c>
      <c r="K37" s="21">
        <v>482.64</v>
      </c>
      <c r="L37" s="21">
        <v>482.64</v>
      </c>
      <c r="M37" s="21">
        <v>482.64</v>
      </c>
      <c r="N37" s="21">
        <v>482.64</v>
      </c>
      <c r="O37" s="21" t="s">
        <v>10</v>
      </c>
      <c r="P37" s="21" t="s">
        <v>10</v>
      </c>
      <c r="Q37" s="21" t="s">
        <v>10</v>
      </c>
      <c r="R37" s="21" t="s">
        <v>10</v>
      </c>
      <c r="S37" s="21" t="s">
        <v>10</v>
      </c>
      <c r="T37" s="21" t="s">
        <v>10</v>
      </c>
      <c r="U37" s="21" t="s">
        <v>10</v>
      </c>
      <c r="V37" s="21" t="s">
        <v>10</v>
      </c>
      <c r="AJ37" s="59"/>
      <c r="AK37" s="59"/>
      <c r="AL37" s="59"/>
      <c r="AM37" s="59"/>
      <c r="AN37" s="59"/>
      <c r="AO37" s="59"/>
      <c r="AP37" s="59"/>
      <c r="AQ37" s="59"/>
      <c r="AR37" s="59"/>
      <c r="AS37" s="76"/>
    </row>
    <row r="38" spans="2:45" ht="12" customHeight="1">
      <c r="B38" s="12" t="s">
        <v>26</v>
      </c>
      <c r="C38" s="13">
        <f>SUM(C35:C37)</f>
        <v>1656.68</v>
      </c>
      <c r="D38" s="13">
        <f>SUM(D35:D37)</f>
        <v>1656.68</v>
      </c>
      <c r="E38" s="13">
        <f t="shared" ref="E38:M38" si="5">SUM(E35:E37)</f>
        <v>1656.68</v>
      </c>
      <c r="F38" s="13">
        <f t="shared" si="5"/>
        <v>1656.68</v>
      </c>
      <c r="G38" s="13">
        <f t="shared" si="5"/>
        <v>1656.68</v>
      </c>
      <c r="H38" s="13">
        <f t="shared" si="5"/>
        <v>1693.67</v>
      </c>
      <c r="I38" s="13">
        <f t="shared" si="5"/>
        <v>1693.67</v>
      </c>
      <c r="J38" s="13">
        <f t="shared" si="5"/>
        <v>1536</v>
      </c>
      <c r="K38" s="13">
        <f t="shared" si="5"/>
        <v>1535.7200000000003</v>
      </c>
      <c r="L38" s="13">
        <f t="shared" si="5"/>
        <v>1535.7000000000003</v>
      </c>
      <c r="M38" s="13">
        <f t="shared" si="5"/>
        <v>1535.7000000000003</v>
      </c>
      <c r="N38" s="13">
        <f t="shared" ref="N38" si="6">SUM(N35:N37)</f>
        <v>1535.7000000000003</v>
      </c>
      <c r="O38" s="17" t="s">
        <v>10</v>
      </c>
      <c r="P38" s="17" t="s">
        <v>10</v>
      </c>
      <c r="Q38" s="17" t="s">
        <v>10</v>
      </c>
      <c r="R38" s="17" t="s">
        <v>10</v>
      </c>
      <c r="S38" s="17" t="s">
        <v>10</v>
      </c>
      <c r="T38" s="17" t="s">
        <v>10</v>
      </c>
      <c r="U38" s="17" t="s">
        <v>10</v>
      </c>
      <c r="V38" s="17" t="s">
        <v>10</v>
      </c>
    </row>
    <row r="39" spans="2:45" ht="12" customHeight="1">
      <c r="B39" s="12" t="s">
        <v>2</v>
      </c>
      <c r="C39" s="13">
        <v>635.20000000000005</v>
      </c>
      <c r="D39" s="13">
        <v>635.20000000000005</v>
      </c>
      <c r="E39" s="13">
        <v>635.20000000000005</v>
      </c>
      <c r="F39" s="13">
        <v>640.20000000000005</v>
      </c>
      <c r="G39" s="13">
        <v>870.60000000000014</v>
      </c>
      <c r="H39" s="13">
        <v>864.2</v>
      </c>
      <c r="I39" s="13">
        <v>864.2</v>
      </c>
      <c r="J39" s="13">
        <v>864.2</v>
      </c>
      <c r="K39" s="13">
        <v>864.2</v>
      </c>
      <c r="L39" s="13">
        <v>864.2</v>
      </c>
      <c r="M39" s="13">
        <v>864.2</v>
      </c>
      <c r="N39" s="13">
        <v>864.2</v>
      </c>
      <c r="O39" s="17" t="s">
        <v>10</v>
      </c>
      <c r="P39" s="17" t="s">
        <v>10</v>
      </c>
      <c r="Q39" s="17" t="s">
        <v>10</v>
      </c>
      <c r="R39" s="17" t="s">
        <v>10</v>
      </c>
      <c r="S39" s="17" t="s">
        <v>10</v>
      </c>
      <c r="T39" s="17" t="s">
        <v>10</v>
      </c>
      <c r="U39" s="17" t="s">
        <v>10</v>
      </c>
      <c r="V39" s="17" t="s">
        <v>10</v>
      </c>
    </row>
    <row r="40" spans="2:45" ht="12" customHeight="1">
      <c r="B40" s="12" t="s">
        <v>16</v>
      </c>
      <c r="C40" s="49">
        <v>41.269999999999996</v>
      </c>
      <c r="D40" s="49">
        <v>41.35</v>
      </c>
      <c r="E40" s="49">
        <v>16.18</v>
      </c>
      <c r="F40" s="49">
        <v>16.100000000000001</v>
      </c>
      <c r="G40" s="50" t="s">
        <v>10</v>
      </c>
      <c r="H40" s="50" t="s">
        <v>10</v>
      </c>
      <c r="I40" s="50" t="s">
        <v>10</v>
      </c>
      <c r="J40" s="50" t="s">
        <v>10</v>
      </c>
      <c r="K40" s="50" t="s">
        <v>10</v>
      </c>
      <c r="L40" s="50" t="s">
        <v>10</v>
      </c>
      <c r="M40" s="50" t="s">
        <v>10</v>
      </c>
      <c r="N40" s="50" t="s">
        <v>10</v>
      </c>
      <c r="O40" s="50" t="s">
        <v>10</v>
      </c>
      <c r="P40" s="50" t="s">
        <v>10</v>
      </c>
      <c r="Q40" s="50" t="s">
        <v>10</v>
      </c>
      <c r="R40" s="50" t="s">
        <v>10</v>
      </c>
      <c r="S40" s="50" t="s">
        <v>10</v>
      </c>
      <c r="T40" s="50" t="s">
        <v>10</v>
      </c>
      <c r="U40" s="50" t="s">
        <v>10</v>
      </c>
      <c r="V40" s="50" t="s">
        <v>10</v>
      </c>
    </row>
    <row r="41" spans="2:45" ht="12" customHeight="1">
      <c r="B41" s="12" t="s">
        <v>32</v>
      </c>
      <c r="C41" s="50" t="s">
        <v>10</v>
      </c>
      <c r="D41" s="50" t="s">
        <v>10</v>
      </c>
      <c r="E41" s="50" t="s">
        <v>10</v>
      </c>
      <c r="F41" s="50" t="s">
        <v>10</v>
      </c>
      <c r="G41" s="50" t="s">
        <v>10</v>
      </c>
      <c r="H41" s="50" t="s">
        <v>10</v>
      </c>
      <c r="I41" s="50" t="s">
        <v>10</v>
      </c>
      <c r="J41" s="50" t="s">
        <v>10</v>
      </c>
      <c r="K41" s="50">
        <v>11.39</v>
      </c>
      <c r="L41" s="50">
        <v>11.39</v>
      </c>
      <c r="M41" s="50">
        <v>11.39</v>
      </c>
      <c r="N41" s="50">
        <v>11.39</v>
      </c>
      <c r="O41" s="50" t="s">
        <v>10</v>
      </c>
      <c r="P41" s="50" t="s">
        <v>10</v>
      </c>
      <c r="Q41" s="50" t="s">
        <v>10</v>
      </c>
      <c r="R41" s="50" t="s">
        <v>10</v>
      </c>
      <c r="S41" s="50" t="s">
        <v>10</v>
      </c>
      <c r="T41" s="50" t="s">
        <v>10</v>
      </c>
      <c r="U41" s="50" t="s">
        <v>10</v>
      </c>
      <c r="V41" s="50" t="s">
        <v>10</v>
      </c>
    </row>
    <row r="42" spans="2:45" ht="12" customHeight="1">
      <c r="B42" s="5" t="s">
        <v>27</v>
      </c>
      <c r="C42" s="16">
        <v>0.46300000000000002</v>
      </c>
      <c r="D42" s="16">
        <v>0.46300000000000002</v>
      </c>
      <c r="E42" s="16">
        <v>0.46300000000000002</v>
      </c>
      <c r="F42" s="16">
        <v>0.46300000000000002</v>
      </c>
      <c r="G42" s="16">
        <v>0.46300000000000002</v>
      </c>
      <c r="H42" s="16">
        <v>0.46300000000000002</v>
      </c>
      <c r="I42" s="16">
        <v>0.46300000000000002</v>
      </c>
      <c r="J42" s="41">
        <v>0.46300000000000002</v>
      </c>
      <c r="K42" s="17">
        <v>0.46300000000000002</v>
      </c>
      <c r="L42" s="17" t="s">
        <v>10</v>
      </c>
      <c r="M42" s="41" t="s">
        <v>10</v>
      </c>
      <c r="N42" s="41" t="s">
        <v>10</v>
      </c>
      <c r="O42" s="41" t="s">
        <v>10</v>
      </c>
      <c r="P42" s="41" t="s">
        <v>10</v>
      </c>
      <c r="Q42" s="41" t="s">
        <v>10</v>
      </c>
      <c r="R42" s="41" t="s">
        <v>10</v>
      </c>
      <c r="S42" s="41" t="s">
        <v>10</v>
      </c>
      <c r="T42" s="41" t="s">
        <v>10</v>
      </c>
      <c r="U42" s="41" t="s">
        <v>10</v>
      </c>
      <c r="V42" s="41" t="s">
        <v>10</v>
      </c>
    </row>
    <row r="43" spans="2:45" ht="12" customHeight="1">
      <c r="B43" s="12" t="s">
        <v>3</v>
      </c>
      <c r="C43" s="13">
        <v>126.645</v>
      </c>
      <c r="D43" s="13">
        <v>134.95499999999998</v>
      </c>
      <c r="E43" s="13">
        <v>136.98499999999999</v>
      </c>
      <c r="F43" s="13">
        <v>142.58500000000001</v>
      </c>
      <c r="G43" s="13">
        <v>142.58500000000001</v>
      </c>
      <c r="H43" s="13">
        <v>145.13499999999999</v>
      </c>
      <c r="I43" s="13">
        <v>145.47499999999999</v>
      </c>
      <c r="J43" s="17">
        <v>152.59</v>
      </c>
      <c r="K43" s="17">
        <v>152.59</v>
      </c>
      <c r="L43" s="17">
        <v>152.59</v>
      </c>
      <c r="M43" s="17">
        <v>152.59</v>
      </c>
      <c r="N43" s="17">
        <v>135.4</v>
      </c>
      <c r="O43" s="17" t="s">
        <v>10</v>
      </c>
      <c r="P43" s="17" t="s">
        <v>10</v>
      </c>
      <c r="Q43" s="17" t="s">
        <v>10</v>
      </c>
      <c r="R43" s="17" t="s">
        <v>10</v>
      </c>
      <c r="S43" s="17" t="s">
        <v>10</v>
      </c>
      <c r="T43" s="17" t="s">
        <v>10</v>
      </c>
      <c r="U43" s="17" t="s">
        <v>10</v>
      </c>
      <c r="V43" s="17" t="s">
        <v>10</v>
      </c>
    </row>
    <row r="44" spans="2:45" ht="12" customHeight="1">
      <c r="B44" s="15" t="s">
        <v>4</v>
      </c>
      <c r="C44" s="13">
        <v>5.4037799999999896</v>
      </c>
      <c r="D44" s="13">
        <v>22.222709999999999</v>
      </c>
      <c r="E44" s="13">
        <v>93.754159999999203</v>
      </c>
      <c r="F44" s="13">
        <v>95.706609999999202</v>
      </c>
      <c r="G44" s="13">
        <v>125.0978099999992</v>
      </c>
      <c r="H44" s="13">
        <v>138.04025999999908</v>
      </c>
      <c r="I44" s="13">
        <v>161.15557999999911</v>
      </c>
      <c r="J44" s="17">
        <v>164.19107999999801</v>
      </c>
      <c r="K44" s="17">
        <v>165.24327999999801</v>
      </c>
      <c r="L44" s="17">
        <v>165.768129999998</v>
      </c>
      <c r="M44" s="17">
        <v>166.46812999999801</v>
      </c>
      <c r="N44" s="17">
        <v>166.46812999999801</v>
      </c>
      <c r="O44" s="17" t="s">
        <v>10</v>
      </c>
      <c r="P44" s="17" t="s">
        <v>10</v>
      </c>
      <c r="Q44" s="17" t="s">
        <v>10</v>
      </c>
      <c r="R44" s="17" t="s">
        <v>10</v>
      </c>
      <c r="S44" s="17" t="s">
        <v>10</v>
      </c>
      <c r="T44" s="17" t="s">
        <v>10</v>
      </c>
      <c r="U44" s="17" t="s">
        <v>10</v>
      </c>
      <c r="V44" s="17" t="s">
        <v>10</v>
      </c>
    </row>
    <row r="45" spans="2:45" ht="12" customHeight="1">
      <c r="B45" s="5" t="s">
        <v>36</v>
      </c>
      <c r="C45" s="13">
        <v>38.200000000000003</v>
      </c>
      <c r="D45" s="13">
        <v>40.296000000000006</v>
      </c>
      <c r="E45" s="13">
        <v>41.568000000000005</v>
      </c>
      <c r="F45" s="13">
        <v>41.568000000000005</v>
      </c>
      <c r="G45" s="13">
        <v>41.568000000000005</v>
      </c>
      <c r="H45" s="13">
        <v>3.3679999999999999</v>
      </c>
      <c r="I45" s="13">
        <v>3.3679999999999999</v>
      </c>
      <c r="J45" s="17">
        <v>3.3679999999999999</v>
      </c>
      <c r="K45" s="17">
        <v>3.3679999999999999</v>
      </c>
      <c r="L45" s="17">
        <v>3.3679999999999999</v>
      </c>
      <c r="M45" s="17">
        <v>3.3679999999999999</v>
      </c>
      <c r="N45" s="17">
        <v>3.3679999999999999</v>
      </c>
      <c r="O45" s="17" t="s">
        <v>10</v>
      </c>
      <c r="P45" s="17" t="s">
        <v>10</v>
      </c>
      <c r="Q45" s="17" t="s">
        <v>10</v>
      </c>
      <c r="R45" s="17" t="s">
        <v>10</v>
      </c>
      <c r="S45" s="17" t="s">
        <v>10</v>
      </c>
      <c r="T45" s="17" t="s">
        <v>10</v>
      </c>
      <c r="U45" s="17" t="s">
        <v>10</v>
      </c>
      <c r="V45" s="17" t="s">
        <v>10</v>
      </c>
    </row>
    <row r="46" spans="2:45" ht="12" customHeight="1">
      <c r="B46" s="65" t="s">
        <v>37</v>
      </c>
      <c r="C46" s="49">
        <v>33.268000000000001</v>
      </c>
      <c r="D46" s="49">
        <v>33.268000000000001</v>
      </c>
      <c r="E46" s="49">
        <v>33.268000000000001</v>
      </c>
      <c r="F46" s="49">
        <v>33.268000000000001</v>
      </c>
      <c r="G46" s="49">
        <v>33.268000000000001</v>
      </c>
      <c r="H46" s="49">
        <v>33.268000000000001</v>
      </c>
      <c r="I46" s="49">
        <v>33.268000000000001</v>
      </c>
      <c r="J46" s="50">
        <v>33.268000000000001</v>
      </c>
      <c r="K46" s="50">
        <v>33.268000000000001</v>
      </c>
      <c r="L46" s="50">
        <v>33.268000000000001</v>
      </c>
      <c r="M46" s="50">
        <v>33.268000000000001</v>
      </c>
      <c r="N46" s="50">
        <v>33.268000000000001</v>
      </c>
      <c r="O46" s="50" t="s">
        <v>10</v>
      </c>
      <c r="P46" s="50" t="s">
        <v>10</v>
      </c>
      <c r="Q46" s="50" t="s">
        <v>10</v>
      </c>
      <c r="R46" s="50" t="s">
        <v>10</v>
      </c>
      <c r="S46" s="50" t="s">
        <v>10</v>
      </c>
      <c r="T46" s="50" t="s">
        <v>10</v>
      </c>
      <c r="U46" s="50" t="s">
        <v>10</v>
      </c>
      <c r="V46" s="50" t="s">
        <v>10</v>
      </c>
    </row>
    <row r="47" spans="2:45" ht="12" customHeight="1">
      <c r="B47" s="18" t="s">
        <v>11</v>
      </c>
      <c r="C47" s="19">
        <f t="shared" ref="C47:M47" si="7">SUM(C34,C38:C46)</f>
        <v>2537.9297800000004</v>
      </c>
      <c r="D47" s="19">
        <f t="shared" si="7"/>
        <v>2565.2347100000002</v>
      </c>
      <c r="E47" s="19">
        <f t="shared" si="7"/>
        <v>2614.8981599999997</v>
      </c>
      <c r="F47" s="19">
        <f t="shared" si="7"/>
        <v>2627.3706099999999</v>
      </c>
      <c r="G47" s="19">
        <f t="shared" si="7"/>
        <v>2871.0618099999997</v>
      </c>
      <c r="H47" s="19">
        <f t="shared" si="7"/>
        <v>2878.9442599999988</v>
      </c>
      <c r="I47" s="19">
        <f t="shared" si="7"/>
        <v>2902.3995799999993</v>
      </c>
      <c r="J47" s="19">
        <f t="shared" si="7"/>
        <v>2754.8800799999985</v>
      </c>
      <c r="K47" s="19">
        <f t="shared" si="7"/>
        <v>2767.0422799999983</v>
      </c>
      <c r="L47" s="19">
        <f t="shared" si="7"/>
        <v>2767.5471299999986</v>
      </c>
      <c r="M47" s="19">
        <f t="shared" si="7"/>
        <v>2768.2471299999984</v>
      </c>
      <c r="N47" s="19">
        <f t="shared" ref="N47" si="8">SUM(N34,N38:N46)</f>
        <v>2751.0571299999983</v>
      </c>
      <c r="O47" s="26" t="s">
        <v>10</v>
      </c>
      <c r="P47" s="26" t="s">
        <v>10</v>
      </c>
      <c r="Q47" s="26" t="s">
        <v>10</v>
      </c>
      <c r="R47" s="26" t="s">
        <v>10</v>
      </c>
      <c r="S47" s="26" t="s">
        <v>10</v>
      </c>
      <c r="T47" s="26" t="s">
        <v>10</v>
      </c>
      <c r="U47" s="26" t="s">
        <v>10</v>
      </c>
      <c r="V47" s="26" t="s">
        <v>10</v>
      </c>
    </row>
    <row r="48" spans="2:45" ht="12" customHeight="1">
      <c r="K48" s="63"/>
      <c r="M48" s="76"/>
      <c r="N48" s="52"/>
      <c r="O48" s="52"/>
    </row>
    <row r="49" spans="2:22" ht="12" customHeight="1">
      <c r="B49" s="7" t="s">
        <v>17</v>
      </c>
      <c r="C49" s="8">
        <v>2006</v>
      </c>
      <c r="D49" s="8">
        <v>2007</v>
      </c>
      <c r="E49" s="8">
        <v>2008</v>
      </c>
      <c r="F49" s="8">
        <v>2009</v>
      </c>
      <c r="G49" s="8">
        <v>2010</v>
      </c>
      <c r="H49" s="8">
        <v>2011</v>
      </c>
      <c r="I49" s="8">
        <v>2012</v>
      </c>
      <c r="J49" s="8">
        <v>2013</v>
      </c>
      <c r="K49" s="8">
        <v>2014</v>
      </c>
      <c r="L49" s="8">
        <v>2015</v>
      </c>
      <c r="M49" s="8">
        <v>2016</v>
      </c>
      <c r="N49" s="8">
        <v>2017</v>
      </c>
      <c r="O49" s="8">
        <v>2018</v>
      </c>
      <c r="P49" s="8">
        <v>2019</v>
      </c>
      <c r="Q49" s="8">
        <v>2020</v>
      </c>
      <c r="R49" s="8">
        <v>2021</v>
      </c>
      <c r="S49" s="8">
        <v>2022</v>
      </c>
      <c r="T49" s="8">
        <v>2023</v>
      </c>
      <c r="U49" s="8">
        <v>2024</v>
      </c>
      <c r="V49" s="8">
        <v>2025</v>
      </c>
    </row>
    <row r="50" spans="2:22" ht="12" customHeight="1">
      <c r="B50" s="20" t="s">
        <v>28</v>
      </c>
      <c r="C50" s="11">
        <v>53.3</v>
      </c>
      <c r="D50" s="11">
        <v>64.47999999999999</v>
      </c>
      <c r="E50" s="11">
        <v>65.72</v>
      </c>
      <c r="F50" s="11">
        <v>65.72</v>
      </c>
      <c r="G50" s="11">
        <v>77.52</v>
      </c>
      <c r="H50" s="11">
        <v>77.52</v>
      </c>
      <c r="I50" s="11">
        <v>77.52</v>
      </c>
      <c r="J50" s="21">
        <v>77.52</v>
      </c>
      <c r="K50" s="21">
        <v>77.52</v>
      </c>
      <c r="L50" s="21">
        <v>77.52</v>
      </c>
      <c r="M50" s="21">
        <v>77.52</v>
      </c>
      <c r="N50" s="21">
        <v>77.52</v>
      </c>
      <c r="O50" s="21" t="s">
        <v>10</v>
      </c>
      <c r="P50" s="21" t="s">
        <v>10</v>
      </c>
      <c r="Q50" s="21" t="s">
        <v>10</v>
      </c>
      <c r="R50" s="21" t="s">
        <v>10</v>
      </c>
      <c r="S50" s="21" t="s">
        <v>10</v>
      </c>
      <c r="T50" s="21" t="s">
        <v>10</v>
      </c>
      <c r="U50" s="21" t="s">
        <v>10</v>
      </c>
      <c r="V50" s="21" t="s">
        <v>10</v>
      </c>
    </row>
    <row r="51" spans="2:22" ht="12" customHeight="1">
      <c r="B51" s="20" t="s">
        <v>13</v>
      </c>
      <c r="C51" s="21" t="s">
        <v>10</v>
      </c>
      <c r="D51" s="21" t="s">
        <v>10</v>
      </c>
      <c r="E51" s="21" t="s">
        <v>10</v>
      </c>
      <c r="F51" s="21" t="s">
        <v>10</v>
      </c>
      <c r="G51" s="11">
        <v>13.3</v>
      </c>
      <c r="H51" s="11">
        <v>13.3</v>
      </c>
      <c r="I51" s="11">
        <v>13.3</v>
      </c>
      <c r="J51" s="21">
        <v>13.3</v>
      </c>
      <c r="K51" s="21">
        <v>13.3</v>
      </c>
      <c r="L51" s="21">
        <v>13.3</v>
      </c>
      <c r="M51" s="21">
        <v>13.3</v>
      </c>
      <c r="N51" s="21">
        <v>13.3</v>
      </c>
      <c r="O51" s="21" t="s">
        <v>10</v>
      </c>
      <c r="P51" s="21" t="s">
        <v>10</v>
      </c>
      <c r="Q51" s="21" t="s">
        <v>10</v>
      </c>
      <c r="R51" s="21" t="s">
        <v>10</v>
      </c>
      <c r="S51" s="21" t="s">
        <v>10</v>
      </c>
      <c r="T51" s="21" t="s">
        <v>10</v>
      </c>
      <c r="U51" s="21" t="s">
        <v>10</v>
      </c>
      <c r="V51" s="21" t="s">
        <v>10</v>
      </c>
    </row>
    <row r="52" spans="2:22" ht="12" customHeight="1">
      <c r="B52" s="12" t="s">
        <v>26</v>
      </c>
      <c r="C52" s="13">
        <f>SUM(C50:C51)</f>
        <v>53.3</v>
      </c>
      <c r="D52" s="13">
        <f t="shared" ref="D52:M52" si="9">SUM(D50:D51)</f>
        <v>64.47999999999999</v>
      </c>
      <c r="E52" s="13">
        <f t="shared" si="9"/>
        <v>65.72</v>
      </c>
      <c r="F52" s="13">
        <f t="shared" si="9"/>
        <v>65.72</v>
      </c>
      <c r="G52" s="13">
        <f t="shared" si="9"/>
        <v>90.82</v>
      </c>
      <c r="H52" s="13">
        <f t="shared" si="9"/>
        <v>90.82</v>
      </c>
      <c r="I52" s="13">
        <f t="shared" si="9"/>
        <v>90.82</v>
      </c>
      <c r="J52" s="13">
        <f t="shared" si="9"/>
        <v>90.82</v>
      </c>
      <c r="K52" s="13">
        <f t="shared" si="9"/>
        <v>90.82</v>
      </c>
      <c r="L52" s="13">
        <f t="shared" si="9"/>
        <v>90.82</v>
      </c>
      <c r="M52" s="13">
        <f t="shared" si="9"/>
        <v>90.82</v>
      </c>
      <c r="N52" s="13">
        <f t="shared" ref="N52" si="10">SUM(N50:N51)</f>
        <v>90.82</v>
      </c>
      <c r="O52" s="17" t="s">
        <v>10</v>
      </c>
      <c r="P52" s="17" t="s">
        <v>10</v>
      </c>
      <c r="Q52" s="17" t="s">
        <v>10</v>
      </c>
      <c r="R52" s="17" t="s">
        <v>10</v>
      </c>
      <c r="S52" s="17" t="s">
        <v>10</v>
      </c>
      <c r="T52" s="17" t="s">
        <v>10</v>
      </c>
      <c r="U52" s="17" t="s">
        <v>10</v>
      </c>
      <c r="V52" s="17" t="s">
        <v>10</v>
      </c>
    </row>
    <row r="53" spans="2:22" ht="12" customHeight="1">
      <c r="B53" s="18" t="s">
        <v>11</v>
      </c>
      <c r="C53" s="19">
        <f>C52</f>
        <v>53.3</v>
      </c>
      <c r="D53" s="19">
        <f t="shared" ref="D53:M53" si="11">D52</f>
        <v>64.47999999999999</v>
      </c>
      <c r="E53" s="19">
        <f t="shared" si="11"/>
        <v>65.72</v>
      </c>
      <c r="F53" s="19">
        <f t="shared" si="11"/>
        <v>65.72</v>
      </c>
      <c r="G53" s="19">
        <f t="shared" si="11"/>
        <v>90.82</v>
      </c>
      <c r="H53" s="19">
        <f t="shared" si="11"/>
        <v>90.82</v>
      </c>
      <c r="I53" s="19">
        <f t="shared" si="11"/>
        <v>90.82</v>
      </c>
      <c r="J53" s="19">
        <f t="shared" si="11"/>
        <v>90.82</v>
      </c>
      <c r="K53" s="19">
        <f t="shared" si="11"/>
        <v>90.82</v>
      </c>
      <c r="L53" s="19">
        <f t="shared" si="11"/>
        <v>90.82</v>
      </c>
      <c r="M53" s="19">
        <f t="shared" si="11"/>
        <v>90.82</v>
      </c>
      <c r="N53" s="19">
        <f t="shared" ref="N53" si="12">N52</f>
        <v>90.82</v>
      </c>
      <c r="O53" s="26" t="str">
        <f t="shared" ref="O53:V53" si="13">O52</f>
        <v>-</v>
      </c>
      <c r="P53" s="26" t="str">
        <f t="shared" si="13"/>
        <v>-</v>
      </c>
      <c r="Q53" s="26" t="str">
        <f t="shared" si="13"/>
        <v>-</v>
      </c>
      <c r="R53" s="26" t="str">
        <f t="shared" si="13"/>
        <v>-</v>
      </c>
      <c r="S53" s="26" t="str">
        <f t="shared" si="13"/>
        <v>-</v>
      </c>
      <c r="T53" s="26" t="str">
        <f t="shared" si="13"/>
        <v>-</v>
      </c>
      <c r="U53" s="26" t="str">
        <f t="shared" si="13"/>
        <v>-</v>
      </c>
      <c r="V53" s="26" t="str">
        <f t="shared" si="13"/>
        <v>-</v>
      </c>
    </row>
    <row r="54" spans="2:22" ht="12" customHeight="1">
      <c r="M54" s="75"/>
    </row>
    <row r="55" spans="2:22" ht="12" customHeight="1">
      <c r="B55" s="7" t="s">
        <v>18</v>
      </c>
      <c r="C55" s="8">
        <v>2006</v>
      </c>
      <c r="D55" s="8">
        <v>2007</v>
      </c>
      <c r="E55" s="8">
        <v>2008</v>
      </c>
      <c r="F55" s="69">
        <v>2009</v>
      </c>
      <c r="G55" s="69">
        <v>2010</v>
      </c>
      <c r="H55" s="69">
        <v>2011</v>
      </c>
      <c r="I55" s="69">
        <v>2012</v>
      </c>
      <c r="J55" s="69">
        <v>2013</v>
      </c>
      <c r="K55" s="8">
        <v>2014</v>
      </c>
      <c r="L55" s="8">
        <v>2015</v>
      </c>
      <c r="M55" s="8">
        <v>2016</v>
      </c>
      <c r="N55" s="8">
        <v>2017</v>
      </c>
      <c r="O55" s="8">
        <v>2018</v>
      </c>
      <c r="P55" s="8">
        <v>2019</v>
      </c>
      <c r="Q55" s="8">
        <v>2020</v>
      </c>
      <c r="R55" s="8">
        <v>2021</v>
      </c>
      <c r="S55" s="8">
        <v>2022</v>
      </c>
      <c r="T55" s="8">
        <v>2023</v>
      </c>
      <c r="U55" s="8">
        <v>2024</v>
      </c>
      <c r="V55" s="8">
        <v>2025</v>
      </c>
    </row>
    <row r="56" spans="2:22" ht="12" customHeight="1">
      <c r="B56" s="20" t="s">
        <v>28</v>
      </c>
      <c r="C56" s="11">
        <v>49.81</v>
      </c>
      <c r="D56" s="11">
        <v>64.510000000000005</v>
      </c>
      <c r="E56" s="11">
        <v>64.64</v>
      </c>
      <c r="F56" s="11">
        <v>64.64</v>
      </c>
      <c r="G56" s="11">
        <v>64.64</v>
      </c>
      <c r="H56" s="11">
        <v>64.64</v>
      </c>
      <c r="I56" s="11">
        <v>64.64</v>
      </c>
      <c r="J56" s="21">
        <v>64.64</v>
      </c>
      <c r="K56" s="21">
        <v>64.64</v>
      </c>
      <c r="L56" s="21">
        <v>64.64</v>
      </c>
      <c r="M56" s="21">
        <v>64.64</v>
      </c>
      <c r="N56" s="21">
        <v>64.64</v>
      </c>
      <c r="O56" s="21" t="s">
        <v>10</v>
      </c>
      <c r="P56" s="21" t="s">
        <v>10</v>
      </c>
      <c r="Q56" s="21" t="s">
        <v>10</v>
      </c>
      <c r="R56" s="21" t="s">
        <v>10</v>
      </c>
      <c r="S56" s="21" t="s">
        <v>10</v>
      </c>
      <c r="T56" s="21" t="s">
        <v>10</v>
      </c>
      <c r="U56" s="21" t="s">
        <v>10</v>
      </c>
      <c r="V56" s="21" t="s">
        <v>10</v>
      </c>
    </row>
    <row r="57" spans="2:22" ht="12" customHeight="1">
      <c r="B57" s="20" t="s">
        <v>13</v>
      </c>
      <c r="C57" s="11">
        <v>11.5</v>
      </c>
      <c r="D57" s="11">
        <v>11.5</v>
      </c>
      <c r="E57" s="11">
        <v>11.5</v>
      </c>
      <c r="F57" s="11">
        <v>11.5</v>
      </c>
      <c r="G57" s="11">
        <v>11.5</v>
      </c>
      <c r="H57" s="11">
        <v>11.5</v>
      </c>
      <c r="I57" s="11">
        <v>11.5</v>
      </c>
      <c r="J57" s="21">
        <v>11.5</v>
      </c>
      <c r="K57" s="21">
        <v>11.5</v>
      </c>
      <c r="L57" s="21">
        <v>11.5</v>
      </c>
      <c r="M57" s="21">
        <v>11.5</v>
      </c>
      <c r="N57" s="21">
        <v>11.5</v>
      </c>
      <c r="O57" s="21" t="s">
        <v>10</v>
      </c>
      <c r="P57" s="21" t="s">
        <v>10</v>
      </c>
      <c r="Q57" s="21" t="s">
        <v>10</v>
      </c>
      <c r="R57" s="21" t="s">
        <v>10</v>
      </c>
      <c r="S57" s="21" t="s">
        <v>10</v>
      </c>
      <c r="T57" s="21" t="s">
        <v>10</v>
      </c>
      <c r="U57" s="21" t="s">
        <v>10</v>
      </c>
      <c r="V57" s="21" t="s">
        <v>10</v>
      </c>
    </row>
    <row r="58" spans="2:22" ht="12" customHeight="1">
      <c r="B58" s="12" t="s">
        <v>26</v>
      </c>
      <c r="C58" s="13">
        <f>SUM(C56:C57)</f>
        <v>61.31</v>
      </c>
      <c r="D58" s="13">
        <f t="shared" ref="D58:M58" si="14">SUM(D56:D57)</f>
        <v>76.010000000000005</v>
      </c>
      <c r="E58" s="13">
        <f t="shared" si="14"/>
        <v>76.14</v>
      </c>
      <c r="F58" s="13">
        <f t="shared" si="14"/>
        <v>76.14</v>
      </c>
      <c r="G58" s="13">
        <f t="shared" si="14"/>
        <v>76.14</v>
      </c>
      <c r="H58" s="13">
        <f t="shared" si="14"/>
        <v>76.14</v>
      </c>
      <c r="I58" s="13">
        <f t="shared" si="14"/>
        <v>76.14</v>
      </c>
      <c r="J58" s="13">
        <f t="shared" si="14"/>
        <v>76.14</v>
      </c>
      <c r="K58" s="13">
        <f t="shared" si="14"/>
        <v>76.14</v>
      </c>
      <c r="L58" s="13">
        <f t="shared" si="14"/>
        <v>76.14</v>
      </c>
      <c r="M58" s="13">
        <f t="shared" si="14"/>
        <v>76.14</v>
      </c>
      <c r="N58" s="13">
        <f t="shared" ref="N58" si="15">SUM(N56:N57)</f>
        <v>76.14</v>
      </c>
      <c r="O58" s="17" t="s">
        <v>10</v>
      </c>
      <c r="P58" s="17" t="s">
        <v>10</v>
      </c>
      <c r="Q58" s="17" t="s">
        <v>10</v>
      </c>
      <c r="R58" s="17" t="s">
        <v>10</v>
      </c>
      <c r="S58" s="17" t="s">
        <v>10</v>
      </c>
      <c r="T58" s="17" t="s">
        <v>10</v>
      </c>
      <c r="U58" s="17" t="s">
        <v>10</v>
      </c>
      <c r="V58" s="17" t="s">
        <v>10</v>
      </c>
    </row>
    <row r="59" spans="2:22" ht="12" customHeight="1">
      <c r="B59" s="12" t="s">
        <v>4</v>
      </c>
      <c r="C59" s="50">
        <v>7.4999999999999997E-3</v>
      </c>
      <c r="D59" s="50">
        <v>8.3999999999999995E-3</v>
      </c>
      <c r="E59" s="50">
        <v>5.79E-2</v>
      </c>
      <c r="F59" s="50">
        <v>5.79E-2</v>
      </c>
      <c r="G59" s="50">
        <v>5.79E-2</v>
      </c>
      <c r="H59" s="50">
        <v>5.79E-2</v>
      </c>
      <c r="I59" s="50">
        <v>5.79E-2</v>
      </c>
      <c r="J59" s="64">
        <v>5.79E-2</v>
      </c>
      <c r="K59" s="64">
        <v>5.79E-2</v>
      </c>
      <c r="L59" s="64">
        <v>5.79E-2</v>
      </c>
      <c r="M59" s="64">
        <v>5.79E-2</v>
      </c>
      <c r="N59" s="64">
        <v>5.79E-2</v>
      </c>
      <c r="O59" s="64" t="s">
        <v>10</v>
      </c>
      <c r="P59" s="64" t="s">
        <v>10</v>
      </c>
      <c r="Q59" s="64" t="s">
        <v>10</v>
      </c>
      <c r="R59" s="64" t="s">
        <v>10</v>
      </c>
      <c r="S59" s="64" t="s">
        <v>10</v>
      </c>
      <c r="T59" s="64" t="s">
        <v>10</v>
      </c>
      <c r="U59" s="64" t="s">
        <v>10</v>
      </c>
      <c r="V59" s="64" t="s">
        <v>10</v>
      </c>
    </row>
    <row r="60" spans="2:22" ht="12" customHeight="1">
      <c r="B60" s="65" t="s">
        <v>37</v>
      </c>
      <c r="C60" s="49">
        <v>0</v>
      </c>
      <c r="D60" s="49">
        <v>2.1680000000000001</v>
      </c>
      <c r="E60" s="49">
        <v>2.1680000000000001</v>
      </c>
      <c r="F60" s="49">
        <v>2.1680000000000001</v>
      </c>
      <c r="G60" s="49">
        <v>2.1680000000000001</v>
      </c>
      <c r="H60" s="49">
        <v>2.1680000000000001</v>
      </c>
      <c r="I60" s="49">
        <v>2.1680000000000001</v>
      </c>
      <c r="J60" s="49">
        <v>2.1680000000000001</v>
      </c>
      <c r="K60" s="50">
        <v>2.1680000000000001</v>
      </c>
      <c r="L60" s="50" t="s">
        <v>10</v>
      </c>
      <c r="M60" s="50" t="s">
        <v>10</v>
      </c>
      <c r="N60" s="50" t="s">
        <v>10</v>
      </c>
      <c r="O60" s="50" t="s">
        <v>10</v>
      </c>
      <c r="P60" s="50" t="s">
        <v>10</v>
      </c>
      <c r="Q60" s="50" t="s">
        <v>10</v>
      </c>
      <c r="R60" s="50" t="s">
        <v>10</v>
      </c>
      <c r="S60" s="50" t="s">
        <v>10</v>
      </c>
      <c r="T60" s="50" t="s">
        <v>10</v>
      </c>
      <c r="U60" s="50" t="s">
        <v>10</v>
      </c>
      <c r="V60" s="50" t="s">
        <v>10</v>
      </c>
    </row>
    <row r="61" spans="2:22" ht="12" customHeight="1">
      <c r="B61" s="6" t="s">
        <v>38</v>
      </c>
      <c r="C61" s="14" t="s">
        <v>10</v>
      </c>
      <c r="D61" s="14" t="s">
        <v>10</v>
      </c>
      <c r="E61" s="14" t="s">
        <v>10</v>
      </c>
      <c r="F61" s="14" t="s">
        <v>10</v>
      </c>
      <c r="G61" s="14" t="s">
        <v>10</v>
      </c>
      <c r="H61" s="14" t="s">
        <v>10</v>
      </c>
      <c r="I61" s="14" t="s">
        <v>10</v>
      </c>
      <c r="J61" s="14" t="s">
        <v>10</v>
      </c>
      <c r="K61" s="14" t="s">
        <v>10</v>
      </c>
      <c r="L61" s="50">
        <v>2.1680000000000001</v>
      </c>
      <c r="M61" s="50">
        <v>2.1680000000000001</v>
      </c>
      <c r="N61" s="50">
        <v>2.1680000000000001</v>
      </c>
      <c r="O61" s="50" t="s">
        <v>10</v>
      </c>
      <c r="P61" s="50" t="s">
        <v>10</v>
      </c>
      <c r="Q61" s="50" t="s">
        <v>10</v>
      </c>
      <c r="R61" s="50" t="s">
        <v>10</v>
      </c>
      <c r="S61" s="50" t="s">
        <v>10</v>
      </c>
      <c r="T61" s="50" t="s">
        <v>10</v>
      </c>
      <c r="U61" s="50" t="s">
        <v>10</v>
      </c>
      <c r="V61" s="50" t="s">
        <v>10</v>
      </c>
    </row>
    <row r="62" spans="2:22" ht="12" customHeight="1">
      <c r="B62" s="18" t="s">
        <v>11</v>
      </c>
      <c r="C62" s="19">
        <f>SUM(C58:C61)</f>
        <v>61.317500000000003</v>
      </c>
      <c r="D62" s="19">
        <f t="shared" ref="D62:M62" si="16">SUM(D58:D61)</f>
        <v>78.186400000000006</v>
      </c>
      <c r="E62" s="19">
        <f t="shared" si="16"/>
        <v>78.365900000000011</v>
      </c>
      <c r="F62" s="19">
        <f t="shared" si="16"/>
        <v>78.365900000000011</v>
      </c>
      <c r="G62" s="19">
        <f t="shared" si="16"/>
        <v>78.365900000000011</v>
      </c>
      <c r="H62" s="19">
        <f t="shared" si="16"/>
        <v>78.365900000000011</v>
      </c>
      <c r="I62" s="19">
        <f t="shared" si="16"/>
        <v>78.365900000000011</v>
      </c>
      <c r="J62" s="19">
        <f t="shared" si="16"/>
        <v>78.365900000000011</v>
      </c>
      <c r="K62" s="19">
        <f t="shared" si="16"/>
        <v>78.365900000000011</v>
      </c>
      <c r="L62" s="19">
        <f t="shared" si="16"/>
        <v>78.365900000000011</v>
      </c>
      <c r="M62" s="19">
        <f t="shared" si="16"/>
        <v>78.365900000000011</v>
      </c>
      <c r="N62" s="19">
        <f t="shared" ref="N62" si="17">SUM(N58:N61)</f>
        <v>78.365900000000011</v>
      </c>
      <c r="O62" s="26" t="s">
        <v>10</v>
      </c>
      <c r="P62" s="26" t="s">
        <v>10</v>
      </c>
      <c r="Q62" s="26" t="s">
        <v>10</v>
      </c>
      <c r="R62" s="26" t="s">
        <v>10</v>
      </c>
      <c r="S62" s="26" t="s">
        <v>10</v>
      </c>
      <c r="T62" s="26" t="s">
        <v>10</v>
      </c>
      <c r="U62" s="26" t="s">
        <v>10</v>
      </c>
      <c r="V62" s="26" t="s">
        <v>10</v>
      </c>
    </row>
    <row r="63" spans="2:22" ht="12" customHeight="1">
      <c r="M63" s="74"/>
      <c r="O63" s="76"/>
    </row>
    <row r="64" spans="2:22" ht="12" customHeight="1">
      <c r="B64" s="7" t="s">
        <v>33</v>
      </c>
      <c r="C64" s="8">
        <v>2006</v>
      </c>
      <c r="D64" s="8">
        <v>2007</v>
      </c>
      <c r="E64" s="8">
        <v>2008</v>
      </c>
      <c r="F64" s="8">
        <v>2009</v>
      </c>
      <c r="G64" s="8">
        <v>2010</v>
      </c>
      <c r="H64" s="8">
        <v>2011</v>
      </c>
      <c r="I64" s="8">
        <v>2012</v>
      </c>
      <c r="J64" s="8">
        <v>2013</v>
      </c>
      <c r="K64" s="8">
        <v>2014</v>
      </c>
      <c r="L64" s="8">
        <v>2015</v>
      </c>
      <c r="M64" s="8">
        <v>2016</v>
      </c>
      <c r="N64" s="8">
        <v>2017</v>
      </c>
      <c r="O64" s="8">
        <v>2018</v>
      </c>
      <c r="P64" s="8">
        <v>2019</v>
      </c>
      <c r="Q64" s="8">
        <v>2020</v>
      </c>
      <c r="R64" s="8">
        <v>2021</v>
      </c>
      <c r="S64" s="8">
        <v>2022</v>
      </c>
      <c r="T64" s="8">
        <v>2023</v>
      </c>
      <c r="U64" s="8">
        <v>2024</v>
      </c>
      <c r="V64" s="8">
        <v>2025</v>
      </c>
    </row>
    <row r="65" spans="2:22" ht="12" customHeight="1">
      <c r="B65" s="10" t="s">
        <v>7</v>
      </c>
      <c r="C65" s="11">
        <f>SUM(S3,C34)</f>
        <v>14567.21</v>
      </c>
      <c r="D65" s="11">
        <f t="shared" ref="D65:L65" si="18">SUM(T3,D34)</f>
        <v>14580.21</v>
      </c>
      <c r="E65" s="11">
        <f t="shared" si="18"/>
        <v>14636.31</v>
      </c>
      <c r="F65" s="11">
        <f t="shared" si="18"/>
        <v>14636.31</v>
      </c>
      <c r="G65" s="11">
        <f t="shared" si="18"/>
        <v>14656.109999999999</v>
      </c>
      <c r="H65" s="11">
        <f t="shared" si="18"/>
        <v>14668.009999999998</v>
      </c>
      <c r="I65" s="11">
        <f t="shared" si="18"/>
        <v>14887.449999999999</v>
      </c>
      <c r="J65" s="11">
        <f t="shared" si="18"/>
        <v>14890.49</v>
      </c>
      <c r="K65" s="11">
        <f t="shared" si="18"/>
        <v>14896.72</v>
      </c>
      <c r="L65" s="11">
        <f t="shared" si="18"/>
        <v>17018.90178</v>
      </c>
      <c r="M65" s="11">
        <f t="shared" ref="M65:N65" si="19">SUM(AC3,M34)</f>
        <v>17024.556779999999</v>
      </c>
      <c r="N65" s="11">
        <f t="shared" si="19"/>
        <v>17000.75978</v>
      </c>
      <c r="O65" s="21" t="s">
        <v>10</v>
      </c>
      <c r="P65" s="21" t="s">
        <v>10</v>
      </c>
      <c r="Q65" s="21" t="s">
        <v>10</v>
      </c>
      <c r="R65" s="21" t="s">
        <v>10</v>
      </c>
      <c r="S65" s="21" t="s">
        <v>10</v>
      </c>
      <c r="T65" s="21" t="s">
        <v>10</v>
      </c>
      <c r="U65" s="21" t="s">
        <v>10</v>
      </c>
      <c r="V65" s="21" t="s">
        <v>10</v>
      </c>
    </row>
    <row r="66" spans="2:22" ht="12" customHeight="1">
      <c r="B66" s="10" t="s">
        <v>8</v>
      </c>
      <c r="C66" s="11">
        <f xml:space="preserve">
S4</f>
        <v>2450.9399999999996</v>
      </c>
      <c r="D66" s="11">
        <f t="shared" ref="D66:L66" si="20" xml:space="preserve">
T4</f>
        <v>2450.9399999999996</v>
      </c>
      <c r="E66" s="11">
        <f t="shared" si="20"/>
        <v>2450.9399999999996</v>
      </c>
      <c r="F66" s="11">
        <f t="shared" si="20"/>
        <v>2450.9399999999996</v>
      </c>
      <c r="G66" s="11">
        <f t="shared" si="20"/>
        <v>2450.9399999999996</v>
      </c>
      <c r="H66" s="11">
        <f t="shared" si="20"/>
        <v>2450.9399999999996</v>
      </c>
      <c r="I66" s="11">
        <f t="shared" si="20"/>
        <v>2450.9399999999996</v>
      </c>
      <c r="J66" s="11">
        <f t="shared" si="20"/>
        <v>2450.9399999999996</v>
      </c>
      <c r="K66" s="11">
        <f t="shared" si="20"/>
        <v>2450.9399999999996</v>
      </c>
      <c r="L66" s="11">
        <f t="shared" si="20"/>
        <v>3328.89</v>
      </c>
      <c r="M66" s="11">
        <f t="shared" ref="M66:N66" si="21" xml:space="preserve">
AC4</f>
        <v>3328.89</v>
      </c>
      <c r="N66" s="11">
        <f t="shared" si="21"/>
        <v>3328.89</v>
      </c>
      <c r="O66" s="21" t="s">
        <v>10</v>
      </c>
      <c r="P66" s="21" t="s">
        <v>10</v>
      </c>
      <c r="Q66" s="21" t="s">
        <v>10</v>
      </c>
      <c r="R66" s="21" t="s">
        <v>10</v>
      </c>
      <c r="S66" s="21" t="s">
        <v>10</v>
      </c>
      <c r="T66" s="21" t="s">
        <v>10</v>
      </c>
      <c r="U66" s="21" t="s">
        <v>10</v>
      </c>
      <c r="V66" s="21" t="s">
        <v>10</v>
      </c>
    </row>
    <row r="67" spans="2:22" ht="12" customHeight="1">
      <c r="B67" s="12" t="s">
        <v>0</v>
      </c>
      <c r="C67" s="13">
        <f>SUM(C65:C66)</f>
        <v>17018.149999999998</v>
      </c>
      <c r="D67" s="13">
        <f t="shared" ref="D67:L67" si="22">SUM(D65:D66)</f>
        <v>17031.149999999998</v>
      </c>
      <c r="E67" s="13">
        <f t="shared" si="22"/>
        <v>17087.25</v>
      </c>
      <c r="F67" s="13">
        <f t="shared" si="22"/>
        <v>17087.25</v>
      </c>
      <c r="G67" s="13">
        <f t="shared" si="22"/>
        <v>17107.05</v>
      </c>
      <c r="H67" s="13">
        <f t="shared" si="22"/>
        <v>17118.949999999997</v>
      </c>
      <c r="I67" s="13">
        <f t="shared" si="22"/>
        <v>17338.39</v>
      </c>
      <c r="J67" s="13">
        <f t="shared" si="22"/>
        <v>17341.43</v>
      </c>
      <c r="K67" s="13">
        <f t="shared" si="22"/>
        <v>17347.66</v>
      </c>
      <c r="L67" s="13">
        <f t="shared" si="22"/>
        <v>20347.79178</v>
      </c>
      <c r="M67" s="13">
        <f>SUM(M65:M66)</f>
        <v>20353.446779999998</v>
      </c>
      <c r="N67" s="13">
        <f>SUM(N65:N66)</f>
        <v>20329.64978</v>
      </c>
      <c r="O67" s="17" t="s">
        <v>10</v>
      </c>
      <c r="P67" s="17" t="s">
        <v>10</v>
      </c>
      <c r="Q67" s="17" t="s">
        <v>10</v>
      </c>
      <c r="R67" s="17" t="s">
        <v>10</v>
      </c>
      <c r="S67" s="17" t="s">
        <v>10</v>
      </c>
      <c r="T67" s="17" t="s">
        <v>10</v>
      </c>
      <c r="U67" s="17" t="s">
        <v>10</v>
      </c>
      <c r="V67" s="17" t="s">
        <v>10</v>
      </c>
    </row>
    <row r="68" spans="2:22" ht="12" customHeight="1">
      <c r="B68" s="12" t="s">
        <v>1</v>
      </c>
      <c r="C68" s="13">
        <f>S6</f>
        <v>7455.58</v>
      </c>
      <c r="D68" s="13">
        <f t="shared" ref="D68:L68" si="23">T6</f>
        <v>7455.58</v>
      </c>
      <c r="E68" s="13">
        <f t="shared" si="23"/>
        <v>7455.58</v>
      </c>
      <c r="F68" s="13">
        <f t="shared" si="23"/>
        <v>7455.58</v>
      </c>
      <c r="G68" s="13">
        <f t="shared" si="23"/>
        <v>7515.3700000000008</v>
      </c>
      <c r="H68" s="13">
        <f t="shared" si="23"/>
        <v>7572.58</v>
      </c>
      <c r="I68" s="13">
        <f t="shared" si="23"/>
        <v>7572.58</v>
      </c>
      <c r="J68" s="13">
        <f t="shared" si="23"/>
        <v>7572.58</v>
      </c>
      <c r="K68" s="13">
        <f t="shared" si="23"/>
        <v>7572.58</v>
      </c>
      <c r="L68" s="13">
        <f t="shared" si="23"/>
        <v>7572.58</v>
      </c>
      <c r="M68" s="13">
        <f t="shared" ref="M68:N68" si="24">AC6</f>
        <v>7572.58</v>
      </c>
      <c r="N68" s="13">
        <f t="shared" si="24"/>
        <v>7572.58</v>
      </c>
      <c r="O68" s="17" t="s">
        <v>10</v>
      </c>
      <c r="P68" s="17" t="s">
        <v>10</v>
      </c>
      <c r="Q68" s="17" t="s">
        <v>10</v>
      </c>
      <c r="R68" s="17" t="s">
        <v>10</v>
      </c>
      <c r="S68" s="17" t="s">
        <v>10</v>
      </c>
      <c r="T68" s="17" t="s">
        <v>10</v>
      </c>
      <c r="U68" s="17" t="s">
        <v>10</v>
      </c>
      <c r="V68" s="17" t="s">
        <v>10</v>
      </c>
    </row>
    <row r="69" spans="2:22" ht="12" customHeight="1">
      <c r="B69" s="12" t="s">
        <v>9</v>
      </c>
      <c r="C69" s="13">
        <f>SUM(S7,C20)</f>
        <v>11392.7</v>
      </c>
      <c r="D69" s="13">
        <f t="shared" ref="D69:L69" si="25">SUM(T7,D20)</f>
        <v>11326.050000000001</v>
      </c>
      <c r="E69" s="13">
        <f t="shared" si="25"/>
        <v>11324.800000000001</v>
      </c>
      <c r="F69" s="13">
        <f t="shared" si="25"/>
        <v>11324.800000000001</v>
      </c>
      <c r="G69" s="13">
        <f t="shared" si="25"/>
        <v>11342.35</v>
      </c>
      <c r="H69" s="13">
        <f t="shared" si="25"/>
        <v>11571.79</v>
      </c>
      <c r="I69" s="13">
        <f t="shared" si="25"/>
        <v>11063.869999999999</v>
      </c>
      <c r="J69" s="13">
        <f t="shared" si="25"/>
        <v>11078.77</v>
      </c>
      <c r="K69" s="13">
        <f t="shared" si="25"/>
        <v>10936.42</v>
      </c>
      <c r="L69" s="13">
        <f t="shared" si="25"/>
        <v>10936.42</v>
      </c>
      <c r="M69" s="13">
        <f t="shared" ref="M69:N69" si="26">SUM(AC7,M20)</f>
        <v>10004.27</v>
      </c>
      <c r="N69" s="13">
        <f t="shared" si="26"/>
        <v>10004.27</v>
      </c>
      <c r="O69" s="17" t="s">
        <v>10</v>
      </c>
      <c r="P69" s="17" t="s">
        <v>10</v>
      </c>
      <c r="Q69" s="17" t="s">
        <v>10</v>
      </c>
      <c r="R69" s="17" t="s">
        <v>10</v>
      </c>
      <c r="S69" s="17" t="s">
        <v>10</v>
      </c>
      <c r="T69" s="17" t="s">
        <v>10</v>
      </c>
      <c r="U69" s="17" t="s">
        <v>10</v>
      </c>
      <c r="V69" s="17" t="s">
        <v>10</v>
      </c>
    </row>
    <row r="70" spans="2:22" ht="12" customHeight="1">
      <c r="B70" s="12" t="s">
        <v>26</v>
      </c>
      <c r="C70" s="13">
        <f>SUM(S8,C23,C25,C40,C38,C52,C58)</f>
        <v>8899.9799999999977</v>
      </c>
      <c r="D70" s="13">
        <f t="shared" ref="D70:L70" si="27">SUM(T8,D23,D25,D40,D38,D52,D58)</f>
        <v>6958.81</v>
      </c>
      <c r="E70" s="13">
        <f t="shared" si="27"/>
        <v>6658.8100000000013</v>
      </c>
      <c r="F70" s="13">
        <f t="shared" si="27"/>
        <v>5368.7100000000009</v>
      </c>
      <c r="G70" s="13">
        <f t="shared" si="27"/>
        <v>4698.03</v>
      </c>
      <c r="H70" s="13">
        <f t="shared" si="27"/>
        <v>3382.55</v>
      </c>
      <c r="I70" s="13">
        <f t="shared" si="27"/>
        <v>3105.55</v>
      </c>
      <c r="J70" s="13">
        <f t="shared" si="27"/>
        <v>2995.88</v>
      </c>
      <c r="K70" s="13">
        <f t="shared" si="27"/>
        <v>2995.6000000000004</v>
      </c>
      <c r="L70" s="13">
        <f t="shared" si="27"/>
        <v>2490.0600000000004</v>
      </c>
      <c r="M70" s="13">
        <f>SUM(AC8,M23,M25,M40,M38,M52,M58)</f>
        <v>2490.0600000000004</v>
      </c>
      <c r="N70" s="13">
        <f>SUM(AD8,N23,N25,N40,N38,N52,N58)</f>
        <v>2490.0600000000004</v>
      </c>
      <c r="O70" s="17" t="s">
        <v>10</v>
      </c>
      <c r="P70" s="17" t="s">
        <v>10</v>
      </c>
      <c r="Q70" s="17" t="s">
        <v>10</v>
      </c>
      <c r="R70" s="17" t="s">
        <v>10</v>
      </c>
      <c r="S70" s="17" t="s">
        <v>10</v>
      </c>
      <c r="T70" s="17" t="s">
        <v>10</v>
      </c>
      <c r="U70" s="17" t="s">
        <v>10</v>
      </c>
      <c r="V70" s="17" t="s">
        <v>10</v>
      </c>
    </row>
    <row r="71" spans="2:22" ht="12" customHeight="1">
      <c r="B71" s="12" t="s">
        <v>2</v>
      </c>
      <c r="C71" s="50">
        <f>SUM(S9,C24,C39)</f>
        <v>16358.270000000004</v>
      </c>
      <c r="D71" s="50">
        <f t="shared" ref="D71:L71" si="28">SUM(T9,D24,D39)</f>
        <v>21950.860000000004</v>
      </c>
      <c r="E71" s="50">
        <f t="shared" si="28"/>
        <v>22652.770000000004</v>
      </c>
      <c r="F71" s="50">
        <f t="shared" si="28"/>
        <v>24183.96000000001</v>
      </c>
      <c r="G71" s="50">
        <f t="shared" si="28"/>
        <v>26572.930000000004</v>
      </c>
      <c r="H71" s="50">
        <f t="shared" si="28"/>
        <v>26633.880000000005</v>
      </c>
      <c r="I71" s="50">
        <f t="shared" si="28"/>
        <v>26669.86</v>
      </c>
      <c r="J71" s="50">
        <f t="shared" si="28"/>
        <v>26669.86</v>
      </c>
      <c r="K71" s="50">
        <f t="shared" si="28"/>
        <v>26669.86</v>
      </c>
      <c r="L71" s="50">
        <f t="shared" si="28"/>
        <v>26669.86</v>
      </c>
      <c r="M71" s="50">
        <f t="shared" ref="M71:N71" si="29">SUM(AC9,M24,M39)</f>
        <v>26669.86</v>
      </c>
      <c r="N71" s="50">
        <f t="shared" si="29"/>
        <v>26669.86</v>
      </c>
      <c r="O71" s="50" t="s">
        <v>10</v>
      </c>
      <c r="P71" s="50" t="s">
        <v>10</v>
      </c>
      <c r="Q71" s="50" t="s">
        <v>10</v>
      </c>
      <c r="R71" s="50" t="s">
        <v>10</v>
      </c>
      <c r="S71" s="50" t="s">
        <v>10</v>
      </c>
      <c r="T71" s="50" t="s">
        <v>10</v>
      </c>
      <c r="U71" s="50" t="s">
        <v>10</v>
      </c>
      <c r="V71" s="50" t="s">
        <v>10</v>
      </c>
    </row>
    <row r="72" spans="2:22" ht="12" customHeight="1">
      <c r="B72" s="12" t="s">
        <v>34</v>
      </c>
      <c r="C72" s="50" t="str">
        <f>C41</f>
        <v>-</v>
      </c>
      <c r="D72" s="50" t="str">
        <f t="shared" ref="D72:L72" si="30">D41</f>
        <v>-</v>
      </c>
      <c r="E72" s="50" t="str">
        <f t="shared" si="30"/>
        <v>-</v>
      </c>
      <c r="F72" s="50" t="str">
        <f t="shared" si="30"/>
        <v>-</v>
      </c>
      <c r="G72" s="50" t="str">
        <f t="shared" si="30"/>
        <v>-</v>
      </c>
      <c r="H72" s="50" t="str">
        <f t="shared" si="30"/>
        <v>-</v>
      </c>
      <c r="I72" s="50" t="str">
        <f t="shared" si="30"/>
        <v>-</v>
      </c>
      <c r="J72" s="50" t="str">
        <f t="shared" si="30"/>
        <v>-</v>
      </c>
      <c r="K72" s="50">
        <f t="shared" si="30"/>
        <v>11.39</v>
      </c>
      <c r="L72" s="50">
        <f t="shared" si="30"/>
        <v>11.39</v>
      </c>
      <c r="M72" s="50">
        <f t="shared" ref="M72" si="31">M41</f>
        <v>11.39</v>
      </c>
      <c r="N72" s="50">
        <f t="shared" ref="N72" si="32">N41</f>
        <v>11.39</v>
      </c>
      <c r="O72" s="50" t="str">
        <f t="shared" ref="O72:V72" si="33">O41</f>
        <v>-</v>
      </c>
      <c r="P72" s="50" t="str">
        <f t="shared" si="33"/>
        <v>-</v>
      </c>
      <c r="Q72" s="50" t="str">
        <f t="shared" si="33"/>
        <v>-</v>
      </c>
      <c r="R72" s="50" t="str">
        <f t="shared" si="33"/>
        <v>-</v>
      </c>
      <c r="S72" s="50" t="str">
        <f t="shared" si="33"/>
        <v>-</v>
      </c>
      <c r="T72" s="50" t="str">
        <f t="shared" si="33"/>
        <v>-</v>
      </c>
      <c r="U72" s="50" t="str">
        <f t="shared" si="33"/>
        <v>-</v>
      </c>
      <c r="V72" s="50" t="str">
        <f t="shared" si="33"/>
        <v>-</v>
      </c>
    </row>
    <row r="73" spans="2:22" ht="12" customHeight="1">
      <c r="B73" s="5" t="s">
        <v>27</v>
      </c>
      <c r="C73" s="13">
        <f>SUM(S10,C42)</f>
        <v>1796.8280500000001</v>
      </c>
      <c r="D73" s="13">
        <f t="shared" ref="D73:K73" si="34">SUM(T10,D42)</f>
        <v>1870.0736499999996</v>
      </c>
      <c r="E73" s="13">
        <f t="shared" si="34"/>
        <v>1977.7386499999998</v>
      </c>
      <c r="F73" s="13">
        <f t="shared" si="34"/>
        <v>2020.7696500000002</v>
      </c>
      <c r="G73" s="13">
        <f t="shared" si="34"/>
        <v>2031.4219800000001</v>
      </c>
      <c r="H73" s="13">
        <f t="shared" si="34"/>
        <v>2036.8837800000001</v>
      </c>
      <c r="I73" s="13">
        <f t="shared" si="34"/>
        <v>2040.3917800000002</v>
      </c>
      <c r="J73" s="13">
        <f t="shared" si="34"/>
        <v>2095.3847799999999</v>
      </c>
      <c r="K73" s="13">
        <f t="shared" si="34"/>
        <v>2095.3847799999999</v>
      </c>
      <c r="L73" s="17" t="s">
        <v>10</v>
      </c>
      <c r="M73" s="17" t="s">
        <v>10</v>
      </c>
      <c r="N73" s="17" t="s">
        <v>10</v>
      </c>
      <c r="O73" s="17" t="s">
        <v>10</v>
      </c>
      <c r="P73" s="17" t="s">
        <v>10</v>
      </c>
      <c r="Q73" s="17" t="s">
        <v>10</v>
      </c>
      <c r="R73" s="17" t="s">
        <v>10</v>
      </c>
      <c r="S73" s="17" t="s">
        <v>10</v>
      </c>
      <c r="T73" s="17" t="s">
        <v>10</v>
      </c>
      <c r="U73" s="17" t="s">
        <v>10</v>
      </c>
      <c r="V73" s="17" t="s">
        <v>10</v>
      </c>
    </row>
    <row r="74" spans="2:22" ht="12" customHeight="1">
      <c r="B74" s="12" t="s">
        <v>3</v>
      </c>
      <c r="C74" s="13">
        <f>SUM(S11,C26,C43)</f>
        <v>11416.030999999999</v>
      </c>
      <c r="D74" s="13">
        <f t="shared" ref="D74:L74" si="35">SUM(T11,D26,D43)</f>
        <v>13664.421</v>
      </c>
      <c r="E74" s="13">
        <f t="shared" si="35"/>
        <v>16133.488000000003</v>
      </c>
      <c r="F74" s="13">
        <f t="shared" si="35"/>
        <v>18860.703000000001</v>
      </c>
      <c r="G74" s="13">
        <f t="shared" si="35"/>
        <v>19707.314750000001</v>
      </c>
      <c r="H74" s="13">
        <f t="shared" si="35"/>
        <v>21166.898749999997</v>
      </c>
      <c r="I74" s="13">
        <f t="shared" si="35"/>
        <v>22757.853349999998</v>
      </c>
      <c r="J74" s="13">
        <f t="shared" si="35"/>
        <v>23009.240349999993</v>
      </c>
      <c r="K74" s="13">
        <f t="shared" si="35"/>
        <v>23027.710849999996</v>
      </c>
      <c r="L74" s="13">
        <f t="shared" si="35"/>
        <v>23029.510849999995</v>
      </c>
      <c r="M74" s="13">
        <f t="shared" ref="M74:N74" si="36">SUM(AC11,M26,M43)</f>
        <v>23056.510849999995</v>
      </c>
      <c r="N74" s="13">
        <f t="shared" si="36"/>
        <v>22980.520849999997</v>
      </c>
      <c r="O74" s="17" t="s">
        <v>10</v>
      </c>
      <c r="P74" s="17" t="s">
        <v>10</v>
      </c>
      <c r="Q74" s="17" t="s">
        <v>10</v>
      </c>
      <c r="R74" s="17" t="s">
        <v>10</v>
      </c>
      <c r="S74" s="17" t="s">
        <v>10</v>
      </c>
      <c r="T74" s="17" t="s">
        <v>10</v>
      </c>
      <c r="U74" s="17" t="s">
        <v>10</v>
      </c>
      <c r="V74" s="17" t="s">
        <v>10</v>
      </c>
    </row>
    <row r="75" spans="2:22" ht="12" customHeight="1">
      <c r="B75" s="15" t="s">
        <v>4</v>
      </c>
      <c r="C75" s="13">
        <f>SUM(S12,C27,C44,C59)</f>
        <v>125.37531000000018</v>
      </c>
      <c r="D75" s="13">
        <f t="shared" ref="D75:L75" si="37">SUM(T12,D27,D44,D59)</f>
        <v>617.97915000000035</v>
      </c>
      <c r="E75" s="13">
        <f t="shared" si="37"/>
        <v>3350.5493500001007</v>
      </c>
      <c r="F75" s="13">
        <f t="shared" si="37"/>
        <v>3391.5566800001016</v>
      </c>
      <c r="G75" s="13">
        <f t="shared" si="37"/>
        <v>3829.3831500000965</v>
      </c>
      <c r="H75" s="13">
        <f t="shared" si="37"/>
        <v>4233.2897000000976</v>
      </c>
      <c r="I75" s="13">
        <f t="shared" si="37"/>
        <v>4532.3108400000965</v>
      </c>
      <c r="J75" s="13">
        <f t="shared" si="37"/>
        <v>4638.4240800001462</v>
      </c>
      <c r="K75" s="13">
        <f t="shared" si="37"/>
        <v>4645.6996200001468</v>
      </c>
      <c r="L75" s="13">
        <f t="shared" si="37"/>
        <v>4661.7028900001451</v>
      </c>
      <c r="M75" s="13">
        <f t="shared" ref="M75:N75" si="38">SUM(AC12,M27,M44,M59)</f>
        <v>4673.8900400001476</v>
      </c>
      <c r="N75" s="13">
        <f t="shared" si="38"/>
        <v>4674.3856400001478</v>
      </c>
      <c r="O75" s="17" t="s">
        <v>10</v>
      </c>
      <c r="P75" s="17" t="s">
        <v>10</v>
      </c>
      <c r="Q75" s="17" t="s">
        <v>10</v>
      </c>
      <c r="R75" s="17" t="s">
        <v>10</v>
      </c>
      <c r="S75" s="17" t="s">
        <v>10</v>
      </c>
      <c r="T75" s="17" t="s">
        <v>10</v>
      </c>
      <c r="U75" s="17" t="s">
        <v>10</v>
      </c>
      <c r="V75" s="17" t="s">
        <v>10</v>
      </c>
    </row>
    <row r="76" spans="2:22" ht="12" customHeight="1">
      <c r="B76" s="15" t="s">
        <v>5</v>
      </c>
      <c r="C76" s="17">
        <f>S13</f>
        <v>11.02</v>
      </c>
      <c r="D76" s="17">
        <f t="shared" ref="D76:L76" si="39">T13</f>
        <v>11.02</v>
      </c>
      <c r="E76" s="17">
        <f t="shared" si="39"/>
        <v>60.92</v>
      </c>
      <c r="F76" s="17">
        <f t="shared" si="39"/>
        <v>232.22</v>
      </c>
      <c r="G76" s="17">
        <f t="shared" si="39"/>
        <v>531.91999999999996</v>
      </c>
      <c r="H76" s="17">
        <f t="shared" si="39"/>
        <v>998.52</v>
      </c>
      <c r="I76" s="17">
        <f t="shared" si="39"/>
        <v>1949.92</v>
      </c>
      <c r="J76" s="17">
        <f t="shared" si="39"/>
        <v>2299.4275000000002</v>
      </c>
      <c r="K76" s="17">
        <f t="shared" si="39"/>
        <v>2299.4275000000002</v>
      </c>
      <c r="L76" s="17">
        <f t="shared" si="39"/>
        <v>2299.4275000000002</v>
      </c>
      <c r="M76" s="17">
        <f t="shared" ref="M76:N76" si="40">AC13</f>
        <v>2299.4275000000002</v>
      </c>
      <c r="N76" s="17">
        <f t="shared" si="40"/>
        <v>2299.4275000000002</v>
      </c>
      <c r="O76" s="17" t="s">
        <v>10</v>
      </c>
      <c r="P76" s="17" t="s">
        <v>10</v>
      </c>
      <c r="Q76" s="17" t="s">
        <v>10</v>
      </c>
      <c r="R76" s="17" t="s">
        <v>10</v>
      </c>
      <c r="S76" s="17" t="s">
        <v>10</v>
      </c>
      <c r="T76" s="17" t="s">
        <v>10</v>
      </c>
      <c r="U76" s="17" t="s">
        <v>10</v>
      </c>
      <c r="V76" s="17" t="s">
        <v>10</v>
      </c>
    </row>
    <row r="77" spans="2:22" ht="12" customHeight="1">
      <c r="B77" s="5" t="s">
        <v>36</v>
      </c>
      <c r="C77" s="17">
        <f>SUM(S14,C28,C45)</f>
        <v>592.62850000000003</v>
      </c>
      <c r="D77" s="17">
        <f t="shared" ref="D77:L77" si="41">SUM(T14,D28,D45)</f>
        <v>612.96491000000015</v>
      </c>
      <c r="E77" s="17">
        <f t="shared" si="41"/>
        <v>654.06290999999999</v>
      </c>
      <c r="F77" s="17">
        <f t="shared" si="41"/>
        <v>781.67291</v>
      </c>
      <c r="G77" s="17">
        <f t="shared" si="41"/>
        <v>820.35191000000009</v>
      </c>
      <c r="H77" s="17">
        <f t="shared" si="41"/>
        <v>886.28791000000001</v>
      </c>
      <c r="I77" s="17">
        <f t="shared" si="41"/>
        <v>973.93041000000005</v>
      </c>
      <c r="J77" s="17">
        <f t="shared" si="41"/>
        <v>949.94041000000016</v>
      </c>
      <c r="K77" s="17">
        <f t="shared" si="41"/>
        <v>987.46341000000007</v>
      </c>
      <c r="L77" s="17">
        <f t="shared" si="41"/>
        <v>747.66041000000018</v>
      </c>
      <c r="M77" s="17">
        <f t="shared" ref="M77:N77" si="42">SUM(AC14,M28,M45)</f>
        <v>748.61541000000022</v>
      </c>
      <c r="N77" s="17">
        <f t="shared" si="42"/>
        <v>747.95841000000019</v>
      </c>
      <c r="O77" s="17" t="s">
        <v>10</v>
      </c>
      <c r="P77" s="17" t="s">
        <v>10</v>
      </c>
      <c r="Q77" s="17" t="s">
        <v>10</v>
      </c>
      <c r="R77" s="17" t="s">
        <v>10</v>
      </c>
      <c r="S77" s="17" t="s">
        <v>10</v>
      </c>
      <c r="T77" s="17" t="s">
        <v>10</v>
      </c>
      <c r="U77" s="17" t="s">
        <v>10</v>
      </c>
      <c r="V77" s="17" t="s">
        <v>10</v>
      </c>
    </row>
    <row r="78" spans="2:22" ht="12" customHeight="1">
      <c r="B78" s="65" t="s">
        <v>37</v>
      </c>
      <c r="C78" s="49">
        <f>SUM(S15,C29,C46,C60)</f>
        <v>6442.0826999999999</v>
      </c>
      <c r="D78" s="49">
        <f t="shared" ref="D78:L78" si="43">SUM(T15,D29,D46,D60)</f>
        <v>6557.5920999999998</v>
      </c>
      <c r="E78" s="49">
        <f t="shared" si="43"/>
        <v>6810.2631000000001</v>
      </c>
      <c r="F78" s="49">
        <f t="shared" si="43"/>
        <v>7043.96</v>
      </c>
      <c r="G78" s="49">
        <f t="shared" si="43"/>
        <v>7214.6911999999993</v>
      </c>
      <c r="H78" s="49">
        <f t="shared" si="43"/>
        <v>7296.6786999999986</v>
      </c>
      <c r="I78" s="49">
        <f t="shared" si="43"/>
        <v>7238.2111999999979</v>
      </c>
      <c r="J78" s="49">
        <f t="shared" si="43"/>
        <v>7178.9416999999994</v>
      </c>
      <c r="K78" s="49">
        <f t="shared" si="43"/>
        <v>7168.8631999999989</v>
      </c>
      <c r="L78" s="49">
        <f t="shared" si="43"/>
        <v>6652.0011999999979</v>
      </c>
      <c r="M78" s="49">
        <f t="shared" ref="M78:N78" si="44">SUM(AC15,M29,M46,M60)</f>
        <v>6644.546199999998</v>
      </c>
      <c r="N78" s="49">
        <f t="shared" si="44"/>
        <v>6547.8391999999976</v>
      </c>
      <c r="O78" s="50" t="s">
        <v>10</v>
      </c>
      <c r="P78" s="50" t="s">
        <v>10</v>
      </c>
      <c r="Q78" s="50" t="s">
        <v>10</v>
      </c>
      <c r="R78" s="50" t="s">
        <v>10</v>
      </c>
      <c r="S78" s="50" t="s">
        <v>10</v>
      </c>
      <c r="T78" s="50" t="s">
        <v>10</v>
      </c>
      <c r="U78" s="50" t="s">
        <v>10</v>
      </c>
      <c r="V78" s="50" t="s">
        <v>10</v>
      </c>
    </row>
    <row r="79" spans="2:22" ht="12" customHeight="1">
      <c r="B79" s="6" t="s">
        <v>38</v>
      </c>
      <c r="C79" s="14" t="s">
        <v>10</v>
      </c>
      <c r="D79" s="14" t="s">
        <v>10</v>
      </c>
      <c r="E79" s="14" t="s">
        <v>10</v>
      </c>
      <c r="F79" s="14" t="s">
        <v>10</v>
      </c>
      <c r="G79" s="14" t="s">
        <v>10</v>
      </c>
      <c r="H79" s="14" t="s">
        <v>10</v>
      </c>
      <c r="I79" s="14" t="s">
        <v>10</v>
      </c>
      <c r="J79" s="14" t="s">
        <v>10</v>
      </c>
      <c r="K79" s="14" t="s">
        <v>10</v>
      </c>
      <c r="L79" s="14">
        <f t="shared" ref="L79" si="45">SUM(AB16,L30,L61)</f>
        <v>754.37400000000002</v>
      </c>
      <c r="M79" s="14">
        <f t="shared" ref="M79:N79" si="46">SUM(AC16,M30,M61)</f>
        <v>754.37400000000002</v>
      </c>
      <c r="N79" s="14">
        <f t="shared" si="46"/>
        <v>746.96399999999994</v>
      </c>
      <c r="O79" s="14" t="s">
        <v>10</v>
      </c>
      <c r="P79" s="14" t="s">
        <v>10</v>
      </c>
      <c r="Q79" s="14" t="s">
        <v>10</v>
      </c>
      <c r="R79" s="14" t="s">
        <v>10</v>
      </c>
      <c r="S79" s="14" t="s">
        <v>10</v>
      </c>
      <c r="T79" s="14" t="s">
        <v>10</v>
      </c>
      <c r="U79" s="14" t="s">
        <v>10</v>
      </c>
      <c r="V79" s="14" t="s">
        <v>10</v>
      </c>
    </row>
    <row r="80" spans="2:22" ht="12" customHeight="1">
      <c r="B80" s="18" t="s">
        <v>11</v>
      </c>
      <c r="C80" s="19">
        <f>SUM(C67:C79)</f>
        <v>81508.645560000004</v>
      </c>
      <c r="D80" s="19">
        <f t="shared" ref="D80:L80" si="47">SUM(D67:D79)</f>
        <v>88056.500809999998</v>
      </c>
      <c r="E80" s="19">
        <f t="shared" si="47"/>
        <v>94166.232010000094</v>
      </c>
      <c r="F80" s="19">
        <f t="shared" si="47"/>
        <v>97751.182240000126</v>
      </c>
      <c r="G80" s="19">
        <f t="shared" si="47"/>
        <v>101370.81299000009</v>
      </c>
      <c r="H80" s="19">
        <f t="shared" si="47"/>
        <v>102898.3088400001</v>
      </c>
      <c r="I80" s="19">
        <f t="shared" si="47"/>
        <v>105242.86758000008</v>
      </c>
      <c r="J80" s="19">
        <f t="shared" si="47"/>
        <v>105829.87882000011</v>
      </c>
      <c r="K80" s="19">
        <f t="shared" si="47"/>
        <v>105758.05936000012</v>
      </c>
      <c r="L80" s="19">
        <f t="shared" si="47"/>
        <v>106172.77863000013</v>
      </c>
      <c r="M80" s="19">
        <f>SUM(M67:M79)</f>
        <v>105278.97078000013</v>
      </c>
      <c r="N80" s="19">
        <f>SUM(N67:N79)</f>
        <v>105074.90538000016</v>
      </c>
      <c r="O80" s="26" t="s">
        <v>10</v>
      </c>
      <c r="P80" s="26" t="s">
        <v>10</v>
      </c>
      <c r="Q80" s="26" t="s">
        <v>10</v>
      </c>
      <c r="R80" s="26" t="s">
        <v>10</v>
      </c>
      <c r="S80" s="26" t="s">
        <v>10</v>
      </c>
      <c r="T80" s="26" t="s">
        <v>10</v>
      </c>
      <c r="U80" s="26" t="s">
        <v>10</v>
      </c>
      <c r="V80" s="26" t="s">
        <v>10</v>
      </c>
    </row>
    <row r="81" spans="12:14" ht="12" customHeight="1">
      <c r="L81" s="76"/>
      <c r="M81" s="76"/>
    </row>
    <row r="82" spans="12:14" ht="12" customHeight="1">
      <c r="M82" s="74"/>
      <c r="N82" s="76"/>
    </row>
    <row r="83" spans="12:14" ht="12" customHeight="1">
      <c r="M83" s="74"/>
    </row>
    <row r="84" spans="12:14" ht="12" customHeight="1">
      <c r="M84" s="74"/>
    </row>
    <row r="85" spans="12:14" ht="12" customHeight="1">
      <c r="M85" s="74"/>
    </row>
    <row r="86" spans="12:14" ht="12" customHeight="1">
      <c r="M86" s="74"/>
    </row>
    <row r="87" spans="12:14" ht="12" customHeight="1">
      <c r="M87" s="74"/>
    </row>
    <row r="88" spans="12:14" ht="12" customHeight="1">
      <c r="M88" s="74"/>
    </row>
    <row r="89" spans="12:14" ht="12" customHeight="1">
      <c r="M89" s="74"/>
    </row>
    <row r="90" spans="12:14" ht="12" customHeight="1">
      <c r="M90" s="74"/>
    </row>
    <row r="91" spans="12:14" ht="12" customHeight="1">
      <c r="M91" s="74"/>
    </row>
    <row r="92" spans="12:14" ht="12" customHeight="1">
      <c r="M92" s="74"/>
    </row>
    <row r="93" spans="12:14" ht="12" customHeight="1">
      <c r="M93" s="74"/>
    </row>
    <row r="94" spans="12:14" ht="12" customHeight="1">
      <c r="M94" s="77"/>
    </row>
  </sheetData>
  <pageMargins left="0.70866141732283472" right="0.70866141732283472" top="0.74803149606299213" bottom="0.74803149606299213" header="0.31496062992125984" footer="0.31496062992125984"/>
  <pageSetup paperSize="9" scale="7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Y7"/>
  <sheetViews>
    <sheetView workbookViewId="0">
      <selection activeCell="G16" sqref="G16"/>
    </sheetView>
  </sheetViews>
  <sheetFormatPr baseColWidth="10" defaultColWidth="11.44140625" defaultRowHeight="11.4"/>
  <cols>
    <col min="1" max="16384" width="11.44140625" style="9"/>
  </cols>
  <sheetData>
    <row r="1" spans="2:25">
      <c r="Y1" s="9">
        <v>1</v>
      </c>
    </row>
    <row r="2" spans="2:25" ht="14.4">
      <c r="B2" s="22" t="s">
        <v>19</v>
      </c>
      <c r="C2" s="9" t="s">
        <v>23</v>
      </c>
      <c r="O2" t="s">
        <v>48</v>
      </c>
    </row>
    <row r="3" spans="2:25" ht="14.4">
      <c r="B3" s="22" t="s">
        <v>20</v>
      </c>
      <c r="C3" s="9" t="s">
        <v>47</v>
      </c>
      <c r="O3" t="s">
        <v>49</v>
      </c>
    </row>
    <row r="4" spans="2:25" ht="14.4">
      <c r="B4" s="22" t="s">
        <v>21</v>
      </c>
      <c r="O4" t="s">
        <v>50</v>
      </c>
    </row>
    <row r="5" spans="2:25" ht="14.4">
      <c r="O5" t="s">
        <v>51</v>
      </c>
    </row>
    <row r="6" spans="2:25" ht="14.4">
      <c r="O6" t="s">
        <v>52</v>
      </c>
    </row>
    <row r="7" spans="2:25" ht="14.4">
      <c r="O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AVISO LEGAL</vt:lpstr>
      <vt:lpstr>Potencia nacional</vt:lpstr>
      <vt:lpstr>Potencia peninsular</vt:lpstr>
      <vt:lpstr>Potencia Baleares</vt:lpstr>
      <vt:lpstr>Potencia Canarias</vt:lpstr>
      <vt:lpstr>Potencia Ceuta</vt:lpstr>
      <vt:lpstr>Potencia Melilla</vt:lpstr>
      <vt:lpstr>Potencia</vt:lpstr>
      <vt:lpstr>Año</vt:lpstr>
      <vt:lpstr>'Potencia Baleares'!Área_de_impresión</vt:lpstr>
      <vt:lpstr>'Potencia Canarias'!Área_de_impresión</vt:lpstr>
      <vt:lpstr>'Potencia Ceuta'!Área_de_impresión</vt:lpstr>
      <vt:lpstr>'Potencia Melilla'!Área_de_impresión</vt:lpstr>
      <vt:lpstr>'Potencia nacional'!Área_de_impresión</vt:lpstr>
      <vt:lpstr>'Potencia peninsular'!Área_de_impresión</vt:lpstr>
      <vt:lpstr>FACT</vt:lpstr>
    </vt:vector>
  </TitlesOfParts>
  <Company>Red Eléctrica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RODORTJO</cp:lastModifiedBy>
  <cp:lastPrinted>2012-11-23T10:32:31Z</cp:lastPrinted>
  <dcterms:created xsi:type="dcterms:W3CDTF">2012-11-08T10:50:26Z</dcterms:created>
  <dcterms:modified xsi:type="dcterms:W3CDTF">2017-11-14T00:16:03Z</dcterms:modified>
</cp:coreProperties>
</file>